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eheslaminasab/Downloads/"/>
    </mc:Choice>
  </mc:AlternateContent>
  <xr:revisionPtr revIDLastSave="0" documentId="13_ncr:1_{5BFC1C90-7D05-B84A-8E12-75B72543AA0F}" xr6:coauthVersionLast="47" xr6:coauthVersionMax="47" xr10:uidLastSave="{00000000-0000-0000-0000-000000000000}"/>
  <bookViews>
    <workbookView xWindow="-38400" yWindow="1680" windowWidth="38400" windowHeight="21100" activeTab="1" xr2:uid="{47981922-77C5-4EC3-A76E-98D6CE997DC2}"/>
  </bookViews>
  <sheets>
    <sheet name="Formulas" sheetId="9" r:id="rId1"/>
    <sheet name="Cleaning" sheetId="11" r:id="rId2"/>
  </sheets>
  <definedNames>
    <definedName name="_xlnm._FilterDatabase" localSheetId="1" hidden="1">Cleaning!$A$1:$K$47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7" i="11" l="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M2" i="9" a="1"/>
  <c r="M2" i="9" s="1"/>
  <c r="AE3" i="9"/>
  <c r="AE4" i="9"/>
  <c r="AE5" i="9"/>
  <c r="AE6" i="9"/>
  <c r="AE7" i="9"/>
  <c r="AE8" i="9"/>
  <c r="AE9" i="9"/>
  <c r="AE10" i="9"/>
  <c r="AE2" i="9"/>
  <c r="AB2" i="9"/>
  <c r="AA2" i="9"/>
  <c r="Z2" i="9"/>
  <c r="X2" i="9" a="1"/>
  <c r="X2" i="9" s="1"/>
  <c r="W2" i="9" a="1"/>
  <c r="W2" i="9" s="1"/>
  <c r="Y2" i="9" a="1"/>
  <c r="Y2" i="9" s="1"/>
  <c r="V3" i="9"/>
  <c r="V4" i="9"/>
  <c r="V5" i="9"/>
  <c r="V6" i="9"/>
  <c r="V7" i="9"/>
  <c r="V8" i="9"/>
  <c r="V9" i="9"/>
  <c r="V10" i="9"/>
  <c r="V2" i="9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L3" i="9"/>
  <c r="K3" i="9"/>
  <c r="L2" i="9"/>
  <c r="K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<sst xmlns="http://schemas.openxmlformats.org/spreadsheetml/2006/main" count="271" uniqueCount="200">
  <si>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</si>
  <si>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</si>
  <si>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</si>
  <si>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</si>
  <si>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</si>
  <si>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</si>
  <si>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</si>
  <si>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</si>
  <si>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</si>
  <si>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</si>
  <si>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</si>
  <si>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</si>
  <si>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</si>
  <si>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</si>
  <si>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</si>
  <si>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</si>
  <si>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</si>
  <si>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</si>
  <si>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</si>
  <si>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</si>
  <si>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</si>
  <si>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</si>
  <si>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</si>
  <si>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</si>
  <si>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</si>
  <si>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</si>
  <si>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</si>
  <si>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</si>
  <si>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</si>
  <si>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</si>
  <si>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</si>
  <si>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</si>
  <si>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</si>
  <si>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</si>
  <si>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</si>
  <si>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</si>
  <si>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</si>
  <si>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</si>
  <si>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</si>
  <si>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</si>
  <si>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</si>
  <si>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</si>
  <si>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</si>
  <si>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</si>
  <si>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</si>
  <si>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TRIM(C2)</t>
  </si>
  <si>
    <t>with 1 instance</t>
  </si>
  <si>
    <t>with 2 instances</t>
  </si>
  <si>
    <t>with NO instances</t>
  </si>
  <si>
    <t>SUM</t>
  </si>
  <si>
    <t>SUMIF</t>
  </si>
  <si>
    <t>SUMIFS</t>
  </si>
  <si>
    <t>Max</t>
  </si>
  <si>
    <t>Min</t>
  </si>
  <si>
    <t>IF</t>
  </si>
  <si>
    <t>IFS</t>
  </si>
  <si>
    <t>Left</t>
  </si>
  <si>
    <t>Right</t>
  </si>
  <si>
    <t>Length</t>
  </si>
  <si>
    <t>StartDate(Type TEXT)</t>
  </si>
  <si>
    <t>Concatenate</t>
  </si>
  <si>
    <t>Days</t>
  </si>
  <si>
    <t>Networkdays</t>
  </si>
  <si>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</si>
  <si>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</si>
  <si>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</si>
  <si>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</si>
  <si>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</si>
  <si>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</si>
  <si>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</si>
  <si>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</si>
  <si>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</si>
  <si>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</si>
  <si>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</si>
  <si>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</si>
  <si>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</si>
  <si>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</si>
  <si>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</si>
  <si>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</si>
  <si>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</si>
  <si>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</si>
  <si>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</si>
  <si>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</si>
  <si>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</si>
  <si>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</si>
  <si>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</si>
  <si>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</si>
  <si>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</si>
  <si>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</si>
  <si>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</si>
  <si>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</si>
  <si>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</si>
  <si>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</si>
  <si>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</si>
  <si>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</si>
  <si>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</si>
  <si>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</si>
  <si>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</si>
  <si>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</si>
  <si>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</si>
  <si>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</si>
  <si>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</si>
  <si>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</si>
  <si>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</si>
  <si>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</si>
  <si>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</si>
  <si>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</si>
  <si>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</si>
  <si>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</si>
  <si>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</si>
  <si>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</si>
  <si>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</si>
  <si>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</si>
  <si>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</si>
  <si>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</si>
  <si>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</si>
  <si>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</si>
  <si>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</si>
  <si>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</si>
  <si>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</si>
  <si>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</si>
  <si>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</si>
  <si>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</si>
  <si>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</si>
  <si>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</si>
  <si>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</si>
  <si>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</si>
  <si>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</si>
  <si>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</si>
  <si>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</si>
  <si>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</si>
  <si>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</si>
  <si>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</si>
  <si>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</si>
  <si>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</si>
  <si>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</si>
  <si>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</si>
  <si>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</si>
  <si>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</si>
  <si>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</si>
  <si>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</si>
  <si>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</si>
  <si>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</si>
  <si>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</si>
  <si>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</si>
  <si>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</si>
  <si>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</si>
  <si>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</si>
  <si>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</si>
  <si>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</si>
  <si>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</si>
  <si>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</si>
  <si>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</si>
  <si>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</si>
  <si>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</si>
  <si>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</si>
  <si>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</si>
  <si>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</si>
  <si>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</si>
  <si>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</si>
  <si>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</si>
  <si>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</si>
  <si>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</si>
  <si>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</si>
  <si>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</si>
  <si>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</si>
  <si>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</si>
  <si>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</si>
  <si>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</si>
  <si>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</si>
  <si>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</si>
  <si>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</si>
  <si>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</si>
  <si>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</si>
  <si>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</si>
  <si>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</si>
  <si>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</si>
  <si>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</si>
  <si>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</si>
  <si>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</si>
  <si>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</si>
  <si>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</si>
  <si>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</si>
  <si>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</si>
  <si>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</si>
  <si>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</si>
  <si>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</si>
  <si>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</si>
  <si>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</si>
  <si>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</si>
  <si>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</si>
  <si>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</si>
  <si>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</si>
  <si>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</si>
  <si>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</si>
  <si>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</si>
  <si>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</si>
  <si>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</si>
  <si>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President-fixed</t>
  </si>
  <si>
    <t>Vice-fixed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</si>
</sst>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AF10"/>
  <sheetViews>
    <sheetView zoomScale="140" zoomScaleNormal="140" workbookViewId="0">
      <selection activeCell="B6" sqref="B6:C9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8" max="8" width="23" bestFit="1" customWidth="1"/>
    <col min="10" max="10" width="38.33203125" bestFit="1" customWidth="1"/>
    <col min="19" max="19" width="16.83203125" bestFit="1" customWidth="1"/>
    <col min="22" max="22" width="24" bestFit="1" customWidth="1"/>
  </cols>
  <sheetData>
    <row r="1" spans="1:32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  <c r="F1" t="s">
        <v>19</v>
      </c>
      <c r="G1" t="s">
        <v>20</v>
      </c>
      <c r="H1" t="s">
        <v>33</v>
      </c>
      <c r="I1" t="s">
        <v>34</v>
      </c>
      <c r="J1" t="s">
        <v>35</v>
      </c>
      <c r="K1" t="s">
        <v>52</v>
      </c>
      <c r="L1" t="s">
        <v>53</v>
      </c>
      <c r="M1" t="s">
        <v>54</v>
      </c>
      <c r="N1" t="s">
        <v>55</v>
      </c>
      <c r="O1" t="s">
        <v>58</v>
      </c>
      <c r="P1" t="s">
        <v>56</v>
      </c>
      <c r="Q1" t="s">
        <v>57</v>
      </c>
      <c r="R1" t="s">
        <v>56</v>
      </c>
      <c r="S1" t="s">
        <v>59</v>
      </c>
      <c r="T1" t="s">
        <v>56</v>
      </c>
      <c r="U1" t="s">
        <v>45</v>
      </c>
      <c r="V1" t="s">
        <v>60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33</v>
      </c>
      <c r="AD1" t="s">
        <v>34</v>
      </c>
      <c r="AE1" t="s">
        <v>61</v>
      </c>
      <c r="AF1" t="s">
        <v>62</v>
      </c>
    </row>
    <row r="2" spans="1:32" x14ac:dyDescent="0.2">
      <c r="A2">
        <v>1001</v>
      </c>
      <c r="B2" t="s">
        <v>2</v>
      </c>
      <c r="C2" t="s">
        <v>3</v>
      </c>
      <c r="D2">
        <v>30</v>
      </c>
      <c r="E2" t="s">
        <v>24</v>
      </c>
      <c r="F2" t="s">
        <v>23</v>
      </c>
      <c r="G2">
        <v>45000</v>
      </c>
      <c r="H2" s="1">
        <v>37197</v>
      </c>
      <c r="I2" s="1">
        <v>42253</v>
      </c>
      <c r="J2" s="1" t="s">
        <v>36</v>
      </c>
      <c r="K2" s="1">
        <f>MAX(H2:H10)</f>
        <v>37933</v>
      </c>
      <c r="L2" s="1">
        <f>MIN(H2:H10)</f>
        <v>35040</v>
      </c>
      <c r="M2" t="str" cm="1">
        <f t="array" ref="M2:M10">IF(D2:D10&gt;30,"Old", "Young")</f>
        <v>Young</v>
      </c>
      <c r="N2" t="str" cm="1">
        <f t="array" ref="N2:N10">_xlfn.IFS(F2:F10 = "Salesman","Sales",F2:F10 = "HR", "Fire")</f>
        <v>Sales</v>
      </c>
      <c r="O2" cm="1">
        <f t="array" ref="O2:O10">LEN(C2:C10)</f>
        <v>7</v>
      </c>
      <c r="P2" t="str" cm="1">
        <f t="array" ref="P2:P10">LEFT(B2:B10,3)</f>
        <v>Jim</v>
      </c>
      <c r="Q2" t="str" cm="1">
        <f t="array" ref="Q2:Q10">RIGHT(A2:A10,1)</f>
        <v>1</v>
      </c>
      <c r="R2" t="str" cm="1">
        <f t="array" ref="R2:R10">LEFT(H2:H10,4)</f>
        <v>3719</v>
      </c>
      <c r="S2" t="str" cm="1">
        <f t="array" ref="S2:S10">TEXT(H2:H10,"yyyy-mm-dd")</f>
        <v>2001-11-02</v>
      </c>
      <c r="T2" t="str" cm="1">
        <f t="array" ref="T2:T10">LEFT(_xlfn.ANCHORARRAY(S2), 4)</f>
        <v>2001</v>
      </c>
      <c r="U2" t="str" cm="1">
        <f t="array" ref="U2:U10">TRIM(C2:C10)</f>
        <v>Halpert</v>
      </c>
      <c r="V2" t="str">
        <f>_xlfn.CONCAT(B2,".",C2,"@gmail.com")</f>
        <v>Jim.Halpert@gmail.com</v>
      </c>
      <c r="W2" t="str" cm="1">
        <f t="array" ref="W2:W10">SUBSTITUTE(S2:S10,"-","/",1)</f>
        <v>2001/11-02</v>
      </c>
      <c r="X2" t="str" cm="1">
        <f t="array" ref="X2:X10">SUBSTITUTE(S2:S10,"-","/",2)</f>
        <v>2001-11/02</v>
      </c>
      <c r="Y2" t="str" cm="1">
        <f t="array" ref="Y2:Y10">SUBSTITUTE(S2:S10,"-","/")</f>
        <v>2001/11/02</v>
      </c>
      <c r="Z2">
        <f>SUM(G2:G10)</f>
        <v>437000</v>
      </c>
      <c r="AA2">
        <f>SUMIF(G2:G10,"&gt;50000")</f>
        <v>128000</v>
      </c>
      <c r="AB2">
        <f>SUMIFS(G2:'Formulas'!G10,E2:E10,"Female",D2:D10,"&gt;30")</f>
        <v>88000</v>
      </c>
      <c r="AC2" s="1">
        <v>37197</v>
      </c>
      <c r="AD2" s="1">
        <v>42253</v>
      </c>
      <c r="AE2">
        <f>_xlfn.DAYS(AD2,AC2)</f>
        <v>5056</v>
      </c>
    </row>
    <row r="3" spans="1:32" x14ac:dyDescent="0.2">
      <c r="A3">
        <v>1002</v>
      </c>
      <c r="B3" t="s">
        <v>4</v>
      </c>
      <c r="C3" t="s">
        <v>5</v>
      </c>
      <c r="D3">
        <v>30</v>
      </c>
      <c r="E3" t="s">
        <v>26</v>
      </c>
      <c r="F3" t="s">
        <v>25</v>
      </c>
      <c r="G3">
        <v>36000</v>
      </c>
      <c r="H3" s="1">
        <v>36436</v>
      </c>
      <c r="I3" s="1">
        <v>42287</v>
      </c>
      <c r="J3" s="1" t="s">
        <v>37</v>
      </c>
      <c r="K3">
        <f>MAX(G2:G10)</f>
        <v>65000</v>
      </c>
      <c r="L3">
        <f>MIN(G2:G10)</f>
        <v>36000</v>
      </c>
      <c r="M3" t="str">
        <v>Young</v>
      </c>
      <c r="N3" t="e">
        <v>#N/A</v>
      </c>
      <c r="O3">
        <v>7</v>
      </c>
      <c r="P3" t="str">
        <v>Pam</v>
      </c>
      <c r="Q3" t="str">
        <v>2</v>
      </c>
      <c r="R3" t="str">
        <v>3643</v>
      </c>
      <c r="S3" t="str">
        <v>1999-10-03</v>
      </c>
      <c r="T3" t="str">
        <v>1999</v>
      </c>
      <c r="U3" t="str">
        <v>Beasley</v>
      </c>
      <c r="V3" t="str">
        <f t="shared" ref="V3:V10" si="0">_xlfn.CONCAT(B3,".",C3,"@gmail.com")</f>
        <v>Pam.Beasley@gmail.com</v>
      </c>
      <c r="W3" t="str">
        <v>1999/10-03</v>
      </c>
      <c r="X3" t="str">
        <v>1999-10/03</v>
      </c>
      <c r="Y3" t="str">
        <v>1999/10/03</v>
      </c>
      <c r="AC3" s="1">
        <v>36436</v>
      </c>
      <c r="AD3" s="1">
        <v>42287</v>
      </c>
      <c r="AE3">
        <f t="shared" ref="AE3:AE10" si="1">_xlfn.DAYS(AD3,AC3)</f>
        <v>5851</v>
      </c>
    </row>
    <row r="4" spans="1:32" x14ac:dyDescent="0.2">
      <c r="A4">
        <v>1003</v>
      </c>
      <c r="B4" t="s">
        <v>6</v>
      </c>
      <c r="C4" t="s">
        <v>7</v>
      </c>
      <c r="D4">
        <v>29</v>
      </c>
      <c r="E4" t="s">
        <v>24</v>
      </c>
      <c r="F4" t="s">
        <v>23</v>
      </c>
      <c r="G4">
        <v>63000</v>
      </c>
      <c r="H4" s="1">
        <v>36711</v>
      </c>
      <c r="I4" s="1">
        <v>42986</v>
      </c>
      <c r="J4" s="1" t="s">
        <v>38</v>
      </c>
      <c r="M4" t="str">
        <v>Young</v>
      </c>
      <c r="N4" t="str">
        <v>Sales</v>
      </c>
      <c r="O4">
        <v>7</v>
      </c>
      <c r="P4" t="str">
        <v>Dwi</v>
      </c>
      <c r="Q4" t="str">
        <v>3</v>
      </c>
      <c r="R4" t="str">
        <v>3671</v>
      </c>
      <c r="S4" t="str">
        <v>2000-07-04</v>
      </c>
      <c r="T4" t="str">
        <v>2000</v>
      </c>
      <c r="U4" t="str">
        <v>Schrute</v>
      </c>
      <c r="V4" t="str">
        <f t="shared" si="0"/>
        <v>Dwight.Schrute@gmail.com</v>
      </c>
      <c r="W4" t="str">
        <v>2000/07-04</v>
      </c>
      <c r="X4" t="str">
        <v>2000-07/04</v>
      </c>
      <c r="Y4" t="str">
        <v>2000/07/04</v>
      </c>
      <c r="AC4" s="1">
        <v>36711</v>
      </c>
      <c r="AD4" s="1">
        <v>42986</v>
      </c>
      <c r="AE4">
        <f t="shared" si="1"/>
        <v>6275</v>
      </c>
    </row>
    <row r="5" spans="1:32" x14ac:dyDescent="0.2">
      <c r="A5">
        <v>1004</v>
      </c>
      <c r="B5" t="s">
        <v>13</v>
      </c>
      <c r="C5" t="s">
        <v>12</v>
      </c>
      <c r="D5">
        <v>31</v>
      </c>
      <c r="E5" t="s">
        <v>26</v>
      </c>
      <c r="F5" t="s">
        <v>27</v>
      </c>
      <c r="G5">
        <v>47000</v>
      </c>
      <c r="H5" s="1">
        <v>36530</v>
      </c>
      <c r="I5" s="1">
        <v>42341</v>
      </c>
      <c r="J5" s="1" t="s">
        <v>39</v>
      </c>
      <c r="M5" t="str">
        <v>Old</v>
      </c>
      <c r="N5" t="e">
        <v>#N/A</v>
      </c>
      <c r="O5">
        <v>6</v>
      </c>
      <c r="P5" t="str">
        <v>Ang</v>
      </c>
      <c r="Q5" t="str">
        <v>4</v>
      </c>
      <c r="R5" t="str">
        <v>3653</v>
      </c>
      <c r="S5" t="str">
        <v>2000-01-05</v>
      </c>
      <c r="T5" t="str">
        <v>2000</v>
      </c>
      <c r="U5" t="str">
        <v>Martin</v>
      </c>
      <c r="V5" t="str">
        <f t="shared" si="0"/>
        <v>Angela.Martin@gmail.com</v>
      </c>
      <c r="W5" t="str">
        <v>2000/01-05</v>
      </c>
      <c r="X5" t="str">
        <v>2000-01/05</v>
      </c>
      <c r="Y5" t="str">
        <v>2000/01/05</v>
      </c>
      <c r="AC5" s="1">
        <v>36530</v>
      </c>
      <c r="AD5" s="1">
        <v>42341</v>
      </c>
      <c r="AE5">
        <f t="shared" si="1"/>
        <v>5811</v>
      </c>
    </row>
    <row r="6" spans="1:32" x14ac:dyDescent="0.2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1" t="s">
        <v>40</v>
      </c>
      <c r="M6" t="str">
        <v>Old</v>
      </c>
      <c r="N6" t="str">
        <v>Fire</v>
      </c>
      <c r="O6">
        <v>10</v>
      </c>
      <c r="P6" t="str">
        <v>Tob</v>
      </c>
      <c r="Q6" t="str">
        <v>5</v>
      </c>
      <c r="R6" t="str">
        <v>3701</v>
      </c>
      <c r="S6" t="str">
        <v>2001-05-06</v>
      </c>
      <c r="T6" t="str">
        <v>2001</v>
      </c>
      <c r="U6" t="str">
        <v>Flenderson</v>
      </c>
      <c r="V6" t="str">
        <f t="shared" si="0"/>
        <v>Toby.Flenderson@gmail.com</v>
      </c>
      <c r="W6" t="str">
        <v>2001/05-06</v>
      </c>
      <c r="X6" t="str">
        <v>2001-05/06</v>
      </c>
      <c r="Y6" t="str">
        <v>2001/05/06</v>
      </c>
      <c r="AC6" s="1">
        <v>37017</v>
      </c>
      <c r="AD6" s="1">
        <v>42977</v>
      </c>
      <c r="AE6">
        <f t="shared" si="1"/>
        <v>5960</v>
      </c>
    </row>
    <row r="7" spans="1:32" x14ac:dyDescent="0.2">
      <c r="A7">
        <v>1006</v>
      </c>
      <c r="B7" t="s">
        <v>8</v>
      </c>
      <c r="C7" t="s">
        <v>9</v>
      </c>
      <c r="D7">
        <v>35</v>
      </c>
      <c r="E7" t="s">
        <v>24</v>
      </c>
      <c r="F7" t="s">
        <v>29</v>
      </c>
      <c r="G7">
        <v>65000</v>
      </c>
      <c r="H7" s="1">
        <v>35040</v>
      </c>
      <c r="I7" s="1">
        <v>41528</v>
      </c>
      <c r="J7" s="1" t="s">
        <v>41</v>
      </c>
      <c r="M7" t="str">
        <v>Old</v>
      </c>
      <c r="N7" t="e">
        <v>#N/A</v>
      </c>
      <c r="O7">
        <v>5</v>
      </c>
      <c r="P7" t="str">
        <v>Mic</v>
      </c>
      <c r="Q7" t="str">
        <v>6</v>
      </c>
      <c r="R7" t="str">
        <v>3504</v>
      </c>
      <c r="S7" t="str">
        <v>1995-12-07</v>
      </c>
      <c r="T7" t="str">
        <v>1995</v>
      </c>
      <c r="U7" t="str">
        <v>Scott</v>
      </c>
      <c r="V7" t="str">
        <f t="shared" si="0"/>
        <v>Michael.Scott@gmail.com</v>
      </c>
      <c r="W7" t="str">
        <v>1995/12-07</v>
      </c>
      <c r="X7" t="str">
        <v>1995-12/07</v>
      </c>
      <c r="Y7" t="str">
        <v>1995/12/07</v>
      </c>
      <c r="AC7" s="1">
        <v>35040</v>
      </c>
      <c r="AD7" s="1">
        <v>41528</v>
      </c>
      <c r="AE7">
        <f t="shared" si="1"/>
        <v>6488</v>
      </c>
    </row>
    <row r="8" spans="1:32" x14ac:dyDescent="0.2">
      <c r="A8">
        <v>1007</v>
      </c>
      <c r="B8" t="s">
        <v>31</v>
      </c>
      <c r="C8" t="s">
        <v>32</v>
      </c>
      <c r="D8">
        <v>32</v>
      </c>
      <c r="E8" t="s">
        <v>26</v>
      </c>
      <c r="F8" t="s">
        <v>30</v>
      </c>
      <c r="G8">
        <v>41000</v>
      </c>
      <c r="H8" s="1">
        <v>37933</v>
      </c>
      <c r="I8" s="1">
        <v>41551</v>
      </c>
      <c r="J8" s="1" t="s">
        <v>42</v>
      </c>
      <c r="M8" t="str">
        <v>Old</v>
      </c>
      <c r="N8" t="e">
        <v>#N/A</v>
      </c>
      <c r="O8">
        <v>6</v>
      </c>
      <c r="P8" t="str">
        <v>Mer</v>
      </c>
      <c r="Q8" t="str">
        <v>7</v>
      </c>
      <c r="R8" t="str">
        <v>3793</v>
      </c>
      <c r="S8" t="str">
        <v>2003-11-08</v>
      </c>
      <c r="T8" t="str">
        <v>2003</v>
      </c>
      <c r="U8" t="str">
        <v>Palmer</v>
      </c>
      <c r="V8" t="str">
        <f t="shared" si="0"/>
        <v>Meredith.Palmer@gmail.com</v>
      </c>
      <c r="W8" t="str">
        <v>2003/11-08</v>
      </c>
      <c r="X8" t="str">
        <v>2003-11/08</v>
      </c>
      <c r="Y8" t="str">
        <v>2003/11/08</v>
      </c>
      <c r="AC8" s="1">
        <v>37933</v>
      </c>
      <c r="AD8" s="1">
        <v>41551</v>
      </c>
      <c r="AE8">
        <f t="shared" si="1"/>
        <v>3618</v>
      </c>
    </row>
    <row r="9" spans="1:32" x14ac:dyDescent="0.2">
      <c r="A9">
        <v>1008</v>
      </c>
      <c r="B9" t="s">
        <v>16</v>
      </c>
      <c r="C9" t="s">
        <v>17</v>
      </c>
      <c r="D9">
        <v>38</v>
      </c>
      <c r="E9" t="s">
        <v>24</v>
      </c>
      <c r="F9" t="s">
        <v>23</v>
      </c>
      <c r="G9">
        <v>48000</v>
      </c>
      <c r="H9" s="1">
        <v>37416</v>
      </c>
      <c r="I9" s="1">
        <v>42116</v>
      </c>
      <c r="J9" s="1" t="s">
        <v>43</v>
      </c>
      <c r="M9" t="str">
        <v>Old</v>
      </c>
      <c r="N9" t="str">
        <v>Sales</v>
      </c>
      <c r="O9">
        <v>6</v>
      </c>
      <c r="P9" t="str">
        <v>Sta</v>
      </c>
      <c r="Q9" t="str">
        <v>8</v>
      </c>
      <c r="R9" t="str">
        <v>3741</v>
      </c>
      <c r="S9" t="str">
        <v>2002-06-09</v>
      </c>
      <c r="T9" t="str">
        <v>2002</v>
      </c>
      <c r="U9" t="str">
        <v>Hudson</v>
      </c>
      <c r="V9" t="str">
        <f t="shared" si="0"/>
        <v>Stanley.Hudson@gmail.com</v>
      </c>
      <c r="W9" t="str">
        <v>2002/06-09</v>
      </c>
      <c r="X9" t="str">
        <v>2002-06/09</v>
      </c>
      <c r="Y9" t="str">
        <v>2002/06/09</v>
      </c>
      <c r="AC9" s="1">
        <v>37416</v>
      </c>
      <c r="AD9" s="1">
        <v>42116</v>
      </c>
      <c r="AE9">
        <f t="shared" si="1"/>
        <v>4700</v>
      </c>
    </row>
    <row r="10" spans="1:32" x14ac:dyDescent="0.2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1" t="s">
        <v>44</v>
      </c>
      <c r="M10" t="str">
        <v>Old</v>
      </c>
      <c r="N10" t="e">
        <v>#N/A</v>
      </c>
      <c r="O10">
        <v>6</v>
      </c>
      <c r="P10" t="str">
        <v>Kev</v>
      </c>
      <c r="Q10" t="str">
        <v>9</v>
      </c>
      <c r="R10" t="str">
        <v>3784</v>
      </c>
      <c r="S10" t="str">
        <v>2003-08-10</v>
      </c>
      <c r="T10" t="str">
        <v>2003</v>
      </c>
      <c r="U10" t="str">
        <v>Malone</v>
      </c>
      <c r="V10" t="str">
        <f t="shared" si="0"/>
        <v>Kevin.Malone@gmail.com</v>
      </c>
      <c r="W10" t="str">
        <v>2003/08-10</v>
      </c>
      <c r="X10" t="str">
        <v>2003-08/10</v>
      </c>
      <c r="Y10" t="str">
        <v>2003/08/10</v>
      </c>
      <c r="AC10" s="1">
        <v>37843</v>
      </c>
      <c r="AD10" s="1">
        <v>40800</v>
      </c>
      <c r="AE10">
        <f t="shared" si="1"/>
        <v>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CD24-88F9-3348-B65B-57EFF44D1196}">
  <dimension ref="A1:K47"/>
  <sheetViews>
    <sheetView tabSelected="1" topLeftCell="B1" zoomScale="130" zoomScaleNormal="130" workbookViewId="0">
      <selection activeCell="F1" sqref="F1"/>
    </sheetView>
  </sheetViews>
  <sheetFormatPr baseColWidth="10" defaultRowHeight="15" x14ac:dyDescent="0.2"/>
  <cols>
    <col min="3" max="3" width="19" bestFit="1" customWidth="1"/>
    <col min="4" max="4" width="19" customWidth="1"/>
    <col min="5" max="5" width="63.83203125" bestFit="1" customWidth="1"/>
    <col min="6" max="6" width="35.6640625" bestFit="1" customWidth="1"/>
    <col min="7" max="7" width="19.83203125" bestFit="1" customWidth="1"/>
    <col min="8" max="8" width="19.83203125" customWidth="1"/>
    <col min="9" max="9" width="14.1640625" style="2" bestFit="1" customWidth="1"/>
    <col min="10" max="10" width="21" style="1" bestFit="1" customWidth="1"/>
    <col min="11" max="11" width="21.83203125" style="1" bestFit="1" customWidth="1"/>
  </cols>
  <sheetData>
    <row r="1" spans="1:11" x14ac:dyDescent="0.2">
      <c r="B1" t="s">
        <v>63</v>
      </c>
      <c r="C1" t="s">
        <v>64</v>
      </c>
      <c r="D1" t="s">
        <v>198</v>
      </c>
      <c r="E1" t="s">
        <v>65</v>
      </c>
      <c r="F1" t="s">
        <v>66</v>
      </c>
      <c r="G1" t="s">
        <v>67</v>
      </c>
      <c r="H1" t="s">
        <v>199</v>
      </c>
      <c r="I1" s="2" t="s">
        <v>68</v>
      </c>
      <c r="J1" s="1" t="s">
        <v>69</v>
      </c>
      <c r="K1" s="1" t="s">
        <v>70</v>
      </c>
    </row>
    <row r="2" spans="1:11" x14ac:dyDescent="0.2">
      <c r="A2">
        <v>0</v>
      </c>
      <c r="B2">
        <v>1</v>
      </c>
      <c r="C2" t="s">
        <v>71</v>
      </c>
      <c r="D2" t="str">
        <f>PROPER(C2)</f>
        <v>George Washington</v>
      </c>
      <c r="E2" t="s">
        <v>72</v>
      </c>
      <c r="F2" t="s">
        <v>73</v>
      </c>
      <c r="G2" t="s">
        <v>74</v>
      </c>
      <c r="H2" t="str">
        <f>TRIM(G2)</f>
        <v>John Adams</v>
      </c>
      <c r="I2" s="2">
        <v>5000</v>
      </c>
      <c r="J2" s="1">
        <v>44391</v>
      </c>
      <c r="K2" s="1">
        <v>40972</v>
      </c>
    </row>
    <row r="3" spans="1:11" x14ac:dyDescent="0.2">
      <c r="A3">
        <v>1</v>
      </c>
      <c r="B3">
        <v>2</v>
      </c>
      <c r="C3" t="s">
        <v>75</v>
      </c>
      <c r="D3" t="str">
        <f>PROPER(C3)</f>
        <v>John Adams</v>
      </c>
      <c r="E3" t="s">
        <v>76</v>
      </c>
      <c r="F3" t="s">
        <v>77</v>
      </c>
      <c r="G3" t="s">
        <v>78</v>
      </c>
      <c r="H3" t="str">
        <f t="shared" ref="H3:H47" si="0">TRIM(G3)</f>
        <v>Thomas Jefferson</v>
      </c>
      <c r="I3" s="2">
        <v>10000</v>
      </c>
      <c r="J3" s="1">
        <v>44391</v>
      </c>
      <c r="K3" s="1">
        <v>40972</v>
      </c>
    </row>
    <row r="4" spans="1:11" x14ac:dyDescent="0.2">
      <c r="A4">
        <v>2</v>
      </c>
      <c r="B4">
        <v>3</v>
      </c>
      <c r="C4" t="s">
        <v>78</v>
      </c>
      <c r="D4" t="str">
        <f>PROPER(C4)</f>
        <v>Thomas Jefferson</v>
      </c>
      <c r="E4" t="s">
        <v>79</v>
      </c>
      <c r="F4" t="s">
        <v>80</v>
      </c>
      <c r="G4" t="s">
        <v>81</v>
      </c>
      <c r="H4" t="str">
        <f t="shared" si="0"/>
        <v>Aaron Burr</v>
      </c>
      <c r="I4" s="2">
        <v>15000</v>
      </c>
      <c r="J4" s="1">
        <v>44391</v>
      </c>
      <c r="K4" s="1">
        <v>40972</v>
      </c>
    </row>
    <row r="5" spans="1:11" x14ac:dyDescent="0.2">
      <c r="A5">
        <v>3</v>
      </c>
      <c r="B5">
        <v>4</v>
      </c>
      <c r="C5" t="s">
        <v>82</v>
      </c>
      <c r="D5" t="str">
        <f t="shared" ref="D5:D46" si="1">PROPER(C5)</f>
        <v>James Madison</v>
      </c>
      <c r="E5" t="s">
        <v>83</v>
      </c>
      <c r="F5" t="s">
        <v>80</v>
      </c>
      <c r="G5" t="s">
        <v>84</v>
      </c>
      <c r="H5" t="str">
        <f t="shared" si="0"/>
        <v>George Clinton</v>
      </c>
      <c r="I5" s="2">
        <v>20000</v>
      </c>
      <c r="J5" s="1">
        <v>44391</v>
      </c>
      <c r="K5" s="1">
        <v>40972</v>
      </c>
    </row>
    <row r="6" spans="1:11" x14ac:dyDescent="0.2">
      <c r="A6">
        <v>4</v>
      </c>
      <c r="B6">
        <v>5</v>
      </c>
      <c r="C6" t="s">
        <v>85</v>
      </c>
      <c r="D6" t="str">
        <f t="shared" si="1"/>
        <v>James Monroe</v>
      </c>
      <c r="E6" t="s">
        <v>86</v>
      </c>
      <c r="F6" t="s">
        <v>80</v>
      </c>
      <c r="G6" t="s">
        <v>87</v>
      </c>
      <c r="H6" t="str">
        <f t="shared" si="0"/>
        <v>Daniel D. Tompkins</v>
      </c>
      <c r="I6" s="2">
        <v>25000</v>
      </c>
      <c r="J6" s="1">
        <v>44391</v>
      </c>
      <c r="K6" s="1">
        <v>40972</v>
      </c>
    </row>
    <row r="7" spans="1:11" x14ac:dyDescent="0.2">
      <c r="A7">
        <v>5</v>
      </c>
      <c r="B7">
        <v>6</v>
      </c>
      <c r="C7" t="s">
        <v>88</v>
      </c>
      <c r="D7" t="str">
        <f t="shared" si="1"/>
        <v>John Quincy Adams</v>
      </c>
      <c r="E7" t="s">
        <v>89</v>
      </c>
      <c r="F7" t="s">
        <v>80</v>
      </c>
      <c r="G7" t="s">
        <v>90</v>
      </c>
      <c r="H7" t="str">
        <f t="shared" si="0"/>
        <v>John C. Calhoun</v>
      </c>
      <c r="I7" s="2">
        <v>30000</v>
      </c>
      <c r="J7" s="1">
        <v>44391</v>
      </c>
      <c r="K7" s="1">
        <v>40972</v>
      </c>
    </row>
    <row r="8" spans="1:11" x14ac:dyDescent="0.2">
      <c r="A8">
        <v>6</v>
      </c>
      <c r="B8">
        <v>7</v>
      </c>
      <c r="C8" t="s">
        <v>91</v>
      </c>
      <c r="D8" t="str">
        <f t="shared" si="1"/>
        <v>Andrew Jackson</v>
      </c>
      <c r="E8" t="s">
        <v>92</v>
      </c>
      <c r="F8" t="s">
        <v>93</v>
      </c>
      <c r="G8" t="s">
        <v>94</v>
      </c>
      <c r="H8" t="str">
        <f t="shared" si="0"/>
        <v>John C. Calhoun</v>
      </c>
      <c r="I8" s="2">
        <v>35000</v>
      </c>
      <c r="J8" s="1">
        <v>44391</v>
      </c>
      <c r="K8" s="1">
        <v>40972</v>
      </c>
    </row>
    <row r="9" spans="1:11" x14ac:dyDescent="0.2">
      <c r="A9">
        <v>7</v>
      </c>
      <c r="B9">
        <v>8</v>
      </c>
      <c r="C9" t="s">
        <v>95</v>
      </c>
      <c r="D9" t="str">
        <f t="shared" si="1"/>
        <v>Martin Van Buren</v>
      </c>
      <c r="E9" t="s">
        <v>96</v>
      </c>
      <c r="F9" t="s">
        <v>93</v>
      </c>
      <c r="G9" t="s">
        <v>97</v>
      </c>
      <c r="H9" t="str">
        <f t="shared" si="0"/>
        <v>Richard Mentor Johnson</v>
      </c>
      <c r="I9" s="2">
        <v>40000</v>
      </c>
      <c r="J9" s="1">
        <v>44391</v>
      </c>
      <c r="K9" s="1">
        <v>40972</v>
      </c>
    </row>
    <row r="10" spans="1:11" x14ac:dyDescent="0.2">
      <c r="A10">
        <v>8</v>
      </c>
      <c r="B10">
        <v>9</v>
      </c>
      <c r="C10" t="s">
        <v>98</v>
      </c>
      <c r="D10" t="str">
        <f t="shared" si="1"/>
        <v>William Henry Harrison</v>
      </c>
      <c r="E10" t="s">
        <v>99</v>
      </c>
      <c r="F10" t="s">
        <v>100</v>
      </c>
      <c r="G10" t="s">
        <v>101</v>
      </c>
      <c r="H10" t="str">
        <f t="shared" si="0"/>
        <v>John Tyler</v>
      </c>
      <c r="I10" s="2">
        <v>45000</v>
      </c>
      <c r="J10" s="1">
        <v>44391</v>
      </c>
      <c r="K10" s="1">
        <v>40972</v>
      </c>
    </row>
    <row r="11" spans="1:11" x14ac:dyDescent="0.2">
      <c r="A11">
        <v>9</v>
      </c>
      <c r="B11">
        <v>10</v>
      </c>
      <c r="C11" t="s">
        <v>102</v>
      </c>
      <c r="D11" t="str">
        <f t="shared" si="1"/>
        <v>John Tyler</v>
      </c>
      <c r="E11" t="s">
        <v>103</v>
      </c>
      <c r="F11" t="s">
        <v>100</v>
      </c>
      <c r="G11" t="s">
        <v>104</v>
      </c>
      <c r="H11" t="str">
        <f t="shared" si="0"/>
        <v>Office vacant</v>
      </c>
      <c r="I11" s="2">
        <v>50000</v>
      </c>
      <c r="J11" s="1">
        <v>44391</v>
      </c>
      <c r="K11" s="1">
        <v>40972</v>
      </c>
    </row>
    <row r="12" spans="1:11" x14ac:dyDescent="0.2">
      <c r="A12">
        <v>10</v>
      </c>
      <c r="B12">
        <v>11</v>
      </c>
      <c r="C12" t="s">
        <v>105</v>
      </c>
      <c r="D12" t="str">
        <f t="shared" si="1"/>
        <v>James K. Polk</v>
      </c>
      <c r="E12" t="s">
        <v>106</v>
      </c>
      <c r="F12" t="s">
        <v>93</v>
      </c>
      <c r="G12" t="s">
        <v>107</v>
      </c>
      <c r="H12" t="str">
        <f t="shared" si="0"/>
        <v>George M. Dallas</v>
      </c>
      <c r="I12" s="2">
        <v>55000</v>
      </c>
      <c r="J12" s="1">
        <v>44391</v>
      </c>
      <c r="K12" s="1">
        <v>40972</v>
      </c>
    </row>
    <row r="13" spans="1:11" x14ac:dyDescent="0.2">
      <c r="A13">
        <v>11</v>
      </c>
      <c r="B13">
        <v>12</v>
      </c>
      <c r="C13" t="s">
        <v>108</v>
      </c>
      <c r="D13" t="str">
        <f t="shared" si="1"/>
        <v>Zachary Taylor</v>
      </c>
      <c r="E13" t="s">
        <v>109</v>
      </c>
      <c r="F13" t="s">
        <v>100</v>
      </c>
      <c r="G13" t="s">
        <v>110</v>
      </c>
      <c r="H13" t="str">
        <f t="shared" si="0"/>
        <v>Millard Fillmore</v>
      </c>
      <c r="I13" s="2">
        <v>60000</v>
      </c>
      <c r="J13" s="1">
        <v>44391</v>
      </c>
      <c r="K13" s="1">
        <v>40972</v>
      </c>
    </row>
    <row r="14" spans="1:11" x14ac:dyDescent="0.2">
      <c r="A14">
        <v>12</v>
      </c>
      <c r="B14">
        <v>13</v>
      </c>
      <c r="C14" t="s">
        <v>111</v>
      </c>
      <c r="D14" t="str">
        <f t="shared" si="1"/>
        <v>Millard Fillmore</v>
      </c>
      <c r="E14" t="s">
        <v>112</v>
      </c>
      <c r="F14" t="s">
        <v>100</v>
      </c>
      <c r="G14" t="s">
        <v>104</v>
      </c>
      <c r="H14" t="str">
        <f t="shared" si="0"/>
        <v>Office vacant</v>
      </c>
      <c r="I14" s="2">
        <v>65000</v>
      </c>
      <c r="J14" s="1">
        <v>44391</v>
      </c>
      <c r="K14" s="1">
        <v>40972</v>
      </c>
    </row>
    <row r="15" spans="1:11" x14ac:dyDescent="0.2">
      <c r="A15">
        <v>13</v>
      </c>
      <c r="B15">
        <v>14</v>
      </c>
      <c r="C15" t="s">
        <v>113</v>
      </c>
      <c r="D15" t="str">
        <f t="shared" si="1"/>
        <v>Franklin Pierce</v>
      </c>
      <c r="E15" t="s">
        <v>114</v>
      </c>
      <c r="F15" t="s">
        <v>93</v>
      </c>
      <c r="G15" t="s">
        <v>115</v>
      </c>
      <c r="H15" t="str">
        <f t="shared" si="0"/>
        <v>William R. King</v>
      </c>
      <c r="I15" s="2">
        <v>75000</v>
      </c>
      <c r="J15" s="1">
        <v>44391</v>
      </c>
      <c r="K15" s="1">
        <v>40972</v>
      </c>
    </row>
    <row r="16" spans="1:11" x14ac:dyDescent="0.2">
      <c r="A16">
        <v>14</v>
      </c>
      <c r="B16">
        <v>15</v>
      </c>
      <c r="C16" t="s">
        <v>116</v>
      </c>
      <c r="D16" t="str">
        <f t="shared" si="1"/>
        <v>James Buchanan</v>
      </c>
      <c r="E16" t="s">
        <v>117</v>
      </c>
      <c r="F16" t="s">
        <v>93</v>
      </c>
      <c r="G16" t="s">
        <v>118</v>
      </c>
      <c r="H16" t="str">
        <f t="shared" si="0"/>
        <v>John C. Breckinridge</v>
      </c>
      <c r="I16" s="2">
        <v>85000</v>
      </c>
      <c r="J16" s="1">
        <v>44391</v>
      </c>
      <c r="K16" s="1">
        <v>40972</v>
      </c>
    </row>
    <row r="17" spans="1:11" x14ac:dyDescent="0.2">
      <c r="A17">
        <v>15</v>
      </c>
      <c r="B17">
        <v>16</v>
      </c>
      <c r="C17" t="s">
        <v>119</v>
      </c>
      <c r="D17" t="str">
        <f t="shared" si="1"/>
        <v>Abraham Lincoln</v>
      </c>
      <c r="E17" t="s">
        <v>120</v>
      </c>
      <c r="F17" t="s">
        <v>121</v>
      </c>
      <c r="G17" t="s">
        <v>122</v>
      </c>
      <c r="H17" t="str">
        <f t="shared" si="0"/>
        <v>Hannibal Hamlin</v>
      </c>
      <c r="I17" s="2">
        <v>95000</v>
      </c>
      <c r="J17" s="1">
        <v>44391</v>
      </c>
      <c r="K17" s="1">
        <v>40972</v>
      </c>
    </row>
    <row r="18" spans="1:11" x14ac:dyDescent="0.2">
      <c r="A18">
        <v>16</v>
      </c>
      <c r="B18">
        <v>17</v>
      </c>
      <c r="C18" t="s">
        <v>123</v>
      </c>
      <c r="D18" t="str">
        <f t="shared" si="1"/>
        <v>Andrew Johnson</v>
      </c>
      <c r="E18" t="s">
        <v>124</v>
      </c>
      <c r="F18" t="s">
        <v>93</v>
      </c>
      <c r="G18" t="s">
        <v>104</v>
      </c>
      <c r="H18" t="str">
        <f t="shared" si="0"/>
        <v>Office vacant</v>
      </c>
      <c r="I18" s="2">
        <v>105000</v>
      </c>
      <c r="J18" s="1">
        <v>44391</v>
      </c>
      <c r="K18" s="1">
        <v>40972</v>
      </c>
    </row>
    <row r="19" spans="1:11" x14ac:dyDescent="0.2">
      <c r="A19">
        <v>17</v>
      </c>
      <c r="B19">
        <v>18</v>
      </c>
      <c r="C19" t="s">
        <v>125</v>
      </c>
      <c r="D19" t="str">
        <f t="shared" si="1"/>
        <v>Ulysses S. Grant</v>
      </c>
      <c r="E19" t="s">
        <v>126</v>
      </c>
      <c r="F19" t="s">
        <v>121</v>
      </c>
      <c r="G19" t="s">
        <v>127</v>
      </c>
      <c r="H19" t="str">
        <f t="shared" si="0"/>
        <v>Schuyler Colfax</v>
      </c>
      <c r="I19" s="2">
        <v>115000</v>
      </c>
      <c r="J19" s="1">
        <v>44391</v>
      </c>
      <c r="K19" s="1">
        <v>40972</v>
      </c>
    </row>
    <row r="20" spans="1:11" x14ac:dyDescent="0.2">
      <c r="A20">
        <v>18</v>
      </c>
      <c r="B20">
        <v>19</v>
      </c>
      <c r="C20" t="s">
        <v>128</v>
      </c>
      <c r="D20" t="str">
        <f t="shared" si="1"/>
        <v>Rutherford B. Hayes</v>
      </c>
      <c r="E20" t="s">
        <v>129</v>
      </c>
      <c r="F20" t="s">
        <v>121</v>
      </c>
      <c r="G20" t="s">
        <v>130</v>
      </c>
      <c r="H20" t="str">
        <f t="shared" si="0"/>
        <v>William A. Wheeler</v>
      </c>
      <c r="I20" s="2">
        <v>125000</v>
      </c>
      <c r="J20" s="1">
        <v>44391</v>
      </c>
      <c r="K20" s="1">
        <v>40972</v>
      </c>
    </row>
    <row r="21" spans="1:11" x14ac:dyDescent="0.2">
      <c r="A21">
        <v>19</v>
      </c>
      <c r="B21">
        <v>20</v>
      </c>
      <c r="C21" t="s">
        <v>131</v>
      </c>
      <c r="D21" t="str">
        <f t="shared" si="1"/>
        <v>James A. Garfield</v>
      </c>
      <c r="E21" t="s">
        <v>132</v>
      </c>
      <c r="F21" t="s">
        <v>121</v>
      </c>
      <c r="G21" t="s">
        <v>133</v>
      </c>
      <c r="H21" t="str">
        <f t="shared" si="0"/>
        <v>Chester A. Arthur</v>
      </c>
      <c r="I21" s="2">
        <v>135000</v>
      </c>
      <c r="J21" s="1">
        <v>44391</v>
      </c>
      <c r="K21" s="1">
        <v>40972</v>
      </c>
    </row>
    <row r="22" spans="1:11" x14ac:dyDescent="0.2">
      <c r="A22">
        <v>20</v>
      </c>
      <c r="B22">
        <v>21</v>
      </c>
      <c r="C22" t="s">
        <v>133</v>
      </c>
      <c r="D22" t="str">
        <f t="shared" si="1"/>
        <v>Chester A. Arthur</v>
      </c>
      <c r="E22" t="s">
        <v>134</v>
      </c>
      <c r="F22" t="s">
        <v>121</v>
      </c>
      <c r="G22" t="s">
        <v>104</v>
      </c>
      <c r="H22" t="str">
        <f t="shared" si="0"/>
        <v>Office vacant</v>
      </c>
      <c r="I22" s="2">
        <v>145000</v>
      </c>
      <c r="J22" s="1">
        <v>44391</v>
      </c>
      <c r="K22" s="1">
        <v>40972</v>
      </c>
    </row>
    <row r="23" spans="1:11" x14ac:dyDescent="0.2">
      <c r="A23">
        <v>21</v>
      </c>
      <c r="B23">
        <v>22</v>
      </c>
      <c r="C23" t="s">
        <v>135</v>
      </c>
      <c r="D23" t="str">
        <f t="shared" si="1"/>
        <v>Grover Cleveland</v>
      </c>
      <c r="E23" t="s">
        <v>136</v>
      </c>
      <c r="F23" t="s">
        <v>93</v>
      </c>
      <c r="G23" t="s">
        <v>137</v>
      </c>
      <c r="H23" t="str">
        <f t="shared" si="0"/>
        <v>Thomas A. Hendricks</v>
      </c>
      <c r="I23" s="2">
        <v>155000</v>
      </c>
      <c r="J23" s="1">
        <v>44391</v>
      </c>
      <c r="K23" s="1">
        <v>40972</v>
      </c>
    </row>
    <row r="24" spans="1:11" x14ac:dyDescent="0.2">
      <c r="A24">
        <v>22</v>
      </c>
      <c r="B24">
        <v>23</v>
      </c>
      <c r="C24" t="s">
        <v>138</v>
      </c>
      <c r="D24" t="str">
        <f t="shared" si="1"/>
        <v>Benjamin Harrison</v>
      </c>
      <c r="E24" t="s">
        <v>139</v>
      </c>
      <c r="F24" t="s">
        <v>121</v>
      </c>
      <c r="G24" t="s">
        <v>140</v>
      </c>
      <c r="H24" t="str">
        <f t="shared" si="0"/>
        <v>Levi P. Morton</v>
      </c>
      <c r="I24" s="2">
        <v>165000</v>
      </c>
      <c r="J24" s="1">
        <v>44391</v>
      </c>
      <c r="K24" s="1">
        <v>40972</v>
      </c>
    </row>
    <row r="25" spans="1:11" x14ac:dyDescent="0.2">
      <c r="A25">
        <v>23</v>
      </c>
      <c r="B25">
        <v>24</v>
      </c>
      <c r="C25" t="s">
        <v>135</v>
      </c>
      <c r="D25" t="str">
        <f t="shared" si="1"/>
        <v>Grover Cleveland</v>
      </c>
      <c r="E25" t="s">
        <v>141</v>
      </c>
      <c r="F25" t="s">
        <v>93</v>
      </c>
      <c r="G25" t="s">
        <v>142</v>
      </c>
      <c r="H25" t="str">
        <f t="shared" si="0"/>
        <v>Adlai Stevenson</v>
      </c>
      <c r="I25" s="2">
        <v>175000</v>
      </c>
      <c r="J25" s="1">
        <v>44391</v>
      </c>
      <c r="K25" s="1">
        <v>40972</v>
      </c>
    </row>
    <row r="26" spans="1:11" x14ac:dyDescent="0.2">
      <c r="A26">
        <v>24</v>
      </c>
      <c r="B26">
        <v>25</v>
      </c>
      <c r="C26" t="s">
        <v>143</v>
      </c>
      <c r="D26" t="str">
        <f t="shared" si="1"/>
        <v>William Mckinley</v>
      </c>
      <c r="E26" t="s">
        <v>144</v>
      </c>
      <c r="F26" t="s">
        <v>121</v>
      </c>
      <c r="G26" t="s">
        <v>145</v>
      </c>
      <c r="H26" t="str">
        <f t="shared" si="0"/>
        <v>Garret Hobart</v>
      </c>
      <c r="I26" s="2">
        <v>185000</v>
      </c>
      <c r="J26" s="1">
        <v>44391</v>
      </c>
      <c r="K26" s="1">
        <v>40972</v>
      </c>
    </row>
    <row r="27" spans="1:11" x14ac:dyDescent="0.2">
      <c r="A27">
        <v>25</v>
      </c>
      <c r="B27">
        <v>26</v>
      </c>
      <c r="C27" t="s">
        <v>146</v>
      </c>
      <c r="D27" t="str">
        <f t="shared" si="1"/>
        <v>Theodore Roosevelt</v>
      </c>
      <c r="E27" t="s">
        <v>147</v>
      </c>
      <c r="F27" t="s">
        <v>121</v>
      </c>
      <c r="G27" t="s">
        <v>104</v>
      </c>
      <c r="H27" t="str">
        <f t="shared" si="0"/>
        <v>Office vacant</v>
      </c>
      <c r="I27" s="2">
        <v>195000</v>
      </c>
      <c r="J27" s="1">
        <v>44391</v>
      </c>
      <c r="K27" s="1">
        <v>40972</v>
      </c>
    </row>
    <row r="28" spans="1:11" x14ac:dyDescent="0.2">
      <c r="A28">
        <v>26</v>
      </c>
      <c r="B28">
        <v>27</v>
      </c>
      <c r="C28" t="s">
        <v>148</v>
      </c>
      <c r="D28" t="str">
        <f t="shared" si="1"/>
        <v>William Howard Taft</v>
      </c>
      <c r="E28" t="s">
        <v>149</v>
      </c>
      <c r="F28" t="s">
        <v>121</v>
      </c>
      <c r="G28" t="s">
        <v>150</v>
      </c>
      <c r="H28" t="str">
        <f t="shared" si="0"/>
        <v>James S. Sherman</v>
      </c>
      <c r="I28" s="2">
        <v>205000</v>
      </c>
      <c r="J28" s="1">
        <v>44391</v>
      </c>
      <c r="K28" s="1">
        <v>40972</v>
      </c>
    </row>
    <row r="29" spans="1:11" x14ac:dyDescent="0.2">
      <c r="A29">
        <v>27</v>
      </c>
      <c r="B29">
        <v>28</v>
      </c>
      <c r="C29" t="s">
        <v>151</v>
      </c>
      <c r="D29" t="str">
        <f t="shared" si="1"/>
        <v>Woodrow Wilson</v>
      </c>
      <c r="E29" t="s">
        <v>152</v>
      </c>
      <c r="F29" t="s">
        <v>93</v>
      </c>
      <c r="G29" t="s">
        <v>153</v>
      </c>
      <c r="H29" t="str">
        <f t="shared" si="0"/>
        <v>Thomas R. Marshall</v>
      </c>
      <c r="I29" s="2">
        <v>225000</v>
      </c>
      <c r="J29" s="1">
        <v>44391</v>
      </c>
      <c r="K29" s="1">
        <v>40972</v>
      </c>
    </row>
    <row r="30" spans="1:11" x14ac:dyDescent="0.2">
      <c r="A30">
        <v>27</v>
      </c>
      <c r="B30">
        <v>28</v>
      </c>
      <c r="C30" t="s">
        <v>151</v>
      </c>
      <c r="D30" t="str">
        <f t="shared" si="1"/>
        <v>Woodrow Wilson</v>
      </c>
      <c r="E30" t="s">
        <v>152</v>
      </c>
      <c r="F30" t="s">
        <v>154</v>
      </c>
      <c r="G30" t="s">
        <v>153</v>
      </c>
      <c r="H30" t="str">
        <f t="shared" si="0"/>
        <v>Thomas R. Marshall</v>
      </c>
      <c r="I30" s="2">
        <v>225000</v>
      </c>
      <c r="J30" s="1">
        <v>44391</v>
      </c>
      <c r="K30" s="1">
        <v>40972</v>
      </c>
    </row>
    <row r="31" spans="1:11" x14ac:dyDescent="0.2">
      <c r="A31">
        <v>28</v>
      </c>
      <c r="B31">
        <v>29</v>
      </c>
      <c r="C31" t="s">
        <v>155</v>
      </c>
      <c r="D31" t="str">
        <f t="shared" si="1"/>
        <v>Warren G. Harding</v>
      </c>
      <c r="E31" t="s">
        <v>156</v>
      </c>
      <c r="F31" t="s">
        <v>121</v>
      </c>
      <c r="G31" t="s">
        <v>157</v>
      </c>
      <c r="H31" t="str">
        <f t="shared" si="0"/>
        <v>Calvin Coolidge</v>
      </c>
      <c r="I31" s="2">
        <v>235000</v>
      </c>
      <c r="J31" s="1">
        <v>44391</v>
      </c>
      <c r="K31" s="1">
        <v>40972</v>
      </c>
    </row>
    <row r="32" spans="1:11" x14ac:dyDescent="0.2">
      <c r="A32">
        <v>29</v>
      </c>
      <c r="B32">
        <v>30</v>
      </c>
      <c r="C32" t="s">
        <v>157</v>
      </c>
      <c r="D32" t="str">
        <f t="shared" si="1"/>
        <v>Calvin Coolidge</v>
      </c>
      <c r="E32" t="s">
        <v>158</v>
      </c>
      <c r="F32" t="s">
        <v>121</v>
      </c>
      <c r="G32" t="s">
        <v>104</v>
      </c>
      <c r="H32" t="str">
        <f t="shared" si="0"/>
        <v>Office vacant</v>
      </c>
      <c r="I32" s="2">
        <v>245000</v>
      </c>
      <c r="J32" s="1">
        <v>44391</v>
      </c>
      <c r="K32" s="1">
        <v>40972</v>
      </c>
    </row>
    <row r="33" spans="1:11" x14ac:dyDescent="0.2">
      <c r="A33">
        <v>30</v>
      </c>
      <c r="B33">
        <v>31</v>
      </c>
      <c r="C33" t="s">
        <v>159</v>
      </c>
      <c r="D33" t="str">
        <f t="shared" si="1"/>
        <v>Herbert Hoover</v>
      </c>
      <c r="E33" t="s">
        <v>160</v>
      </c>
      <c r="F33" t="s">
        <v>121</v>
      </c>
      <c r="G33" t="s">
        <v>161</v>
      </c>
      <c r="H33" t="str">
        <f t="shared" si="0"/>
        <v>Charles Curtis</v>
      </c>
      <c r="I33" s="2">
        <v>255000</v>
      </c>
      <c r="J33" s="1">
        <v>44391</v>
      </c>
      <c r="K33" s="1">
        <v>40972</v>
      </c>
    </row>
    <row r="34" spans="1:11" x14ac:dyDescent="0.2">
      <c r="A34">
        <v>31</v>
      </c>
      <c r="B34">
        <v>32</v>
      </c>
      <c r="C34" t="s">
        <v>162</v>
      </c>
      <c r="D34" t="str">
        <f t="shared" si="1"/>
        <v>Franklin D. Roosevelt</v>
      </c>
      <c r="E34" t="s">
        <v>163</v>
      </c>
      <c r="F34" t="s">
        <v>93</v>
      </c>
      <c r="G34" t="s">
        <v>164</v>
      </c>
      <c r="H34" t="str">
        <f t="shared" si="0"/>
        <v>John Nance Garner</v>
      </c>
      <c r="I34" s="2">
        <v>265000</v>
      </c>
      <c r="J34" s="1">
        <v>44391</v>
      </c>
      <c r="K34" s="1">
        <v>40972</v>
      </c>
    </row>
    <row r="35" spans="1:11" x14ac:dyDescent="0.2">
      <c r="A35">
        <v>32</v>
      </c>
      <c r="B35">
        <v>33</v>
      </c>
      <c r="C35" t="s">
        <v>165</v>
      </c>
      <c r="D35" t="str">
        <f t="shared" si="1"/>
        <v>Harry S. Truman</v>
      </c>
      <c r="E35" t="s">
        <v>166</v>
      </c>
      <c r="F35" t="s">
        <v>93</v>
      </c>
      <c r="G35" t="s">
        <v>104</v>
      </c>
      <c r="H35" t="str">
        <f t="shared" si="0"/>
        <v>Office vacant</v>
      </c>
      <c r="I35" s="2">
        <v>275000</v>
      </c>
      <c r="J35" s="1">
        <v>44391</v>
      </c>
      <c r="K35" s="1">
        <v>40972</v>
      </c>
    </row>
    <row r="36" spans="1:11" x14ac:dyDescent="0.2">
      <c r="A36">
        <v>33</v>
      </c>
      <c r="B36">
        <v>34</v>
      </c>
      <c r="C36" t="s">
        <v>167</v>
      </c>
      <c r="D36" t="str">
        <f t="shared" si="1"/>
        <v>Dwight D. Eisenhower</v>
      </c>
      <c r="E36" t="s">
        <v>168</v>
      </c>
      <c r="F36" t="s">
        <v>121</v>
      </c>
      <c r="G36" t="s">
        <v>169</v>
      </c>
      <c r="H36" t="str">
        <f t="shared" si="0"/>
        <v>Richard Nixon</v>
      </c>
      <c r="I36" s="2">
        <v>285000</v>
      </c>
      <c r="J36" s="1">
        <v>44391</v>
      </c>
      <c r="K36" s="1">
        <v>40972</v>
      </c>
    </row>
    <row r="37" spans="1:11" x14ac:dyDescent="0.2">
      <c r="A37">
        <v>34</v>
      </c>
      <c r="B37">
        <v>35</v>
      </c>
      <c r="C37" t="s">
        <v>170</v>
      </c>
      <c r="D37" t="str">
        <f t="shared" si="1"/>
        <v>John F. Kennedy</v>
      </c>
      <c r="E37" t="s">
        <v>171</v>
      </c>
      <c r="F37" t="s">
        <v>93</v>
      </c>
      <c r="G37" t="s">
        <v>172</v>
      </c>
      <c r="H37" t="str">
        <f t="shared" si="0"/>
        <v>Lyndon B. Johnson</v>
      </c>
      <c r="I37" s="2">
        <v>295000</v>
      </c>
      <c r="J37" s="1">
        <v>44391</v>
      </c>
      <c r="K37" s="1">
        <v>40972</v>
      </c>
    </row>
    <row r="38" spans="1:11" x14ac:dyDescent="0.2">
      <c r="A38">
        <v>35</v>
      </c>
      <c r="B38">
        <v>36</v>
      </c>
      <c r="C38" t="s">
        <v>172</v>
      </c>
      <c r="D38" t="str">
        <f t="shared" si="1"/>
        <v>Lyndon B. Johnson</v>
      </c>
      <c r="E38" t="s">
        <v>173</v>
      </c>
      <c r="F38" t="s">
        <v>93</v>
      </c>
      <c r="G38" t="s">
        <v>104</v>
      </c>
      <c r="H38" t="str">
        <f t="shared" si="0"/>
        <v>Office vacant</v>
      </c>
      <c r="I38" s="2">
        <v>305000</v>
      </c>
      <c r="J38" s="1">
        <v>44391</v>
      </c>
      <c r="K38" s="1">
        <v>40972</v>
      </c>
    </row>
    <row r="39" spans="1:11" x14ac:dyDescent="0.2">
      <c r="A39">
        <v>36</v>
      </c>
      <c r="B39">
        <v>37</v>
      </c>
      <c r="C39" t="s">
        <v>169</v>
      </c>
      <c r="D39" t="str">
        <f t="shared" si="1"/>
        <v>Richard Nixon</v>
      </c>
      <c r="E39" t="s">
        <v>174</v>
      </c>
      <c r="F39" t="s">
        <v>121</v>
      </c>
      <c r="G39" t="s">
        <v>175</v>
      </c>
      <c r="H39" t="str">
        <f t="shared" si="0"/>
        <v>Spiro Agnew</v>
      </c>
      <c r="I39" s="2">
        <v>315000</v>
      </c>
      <c r="J39" s="1">
        <v>44391</v>
      </c>
      <c r="K39" s="1">
        <v>40972</v>
      </c>
    </row>
    <row r="40" spans="1:11" x14ac:dyDescent="0.2">
      <c r="A40">
        <v>37</v>
      </c>
      <c r="B40">
        <v>38</v>
      </c>
      <c r="C40" t="s">
        <v>176</v>
      </c>
      <c r="D40" t="str">
        <f t="shared" si="1"/>
        <v>Gerald Ford</v>
      </c>
      <c r="E40" t="s">
        <v>177</v>
      </c>
      <c r="F40" t="s">
        <v>121</v>
      </c>
      <c r="G40" t="s">
        <v>104</v>
      </c>
      <c r="H40" t="str">
        <f t="shared" si="0"/>
        <v>Office vacant</v>
      </c>
      <c r="I40" s="2">
        <v>325000</v>
      </c>
      <c r="J40" s="1">
        <v>44391</v>
      </c>
      <c r="K40" s="1">
        <v>40972</v>
      </c>
    </row>
    <row r="41" spans="1:11" x14ac:dyDescent="0.2">
      <c r="A41">
        <v>38</v>
      </c>
      <c r="B41">
        <v>39</v>
      </c>
      <c r="C41" t="s">
        <v>178</v>
      </c>
      <c r="D41" t="str">
        <f t="shared" si="1"/>
        <v>Jimmy Carter</v>
      </c>
      <c r="E41" t="s">
        <v>179</v>
      </c>
      <c r="F41" t="s">
        <v>93</v>
      </c>
      <c r="G41" t="s">
        <v>180</v>
      </c>
      <c r="H41" t="str">
        <f t="shared" si="0"/>
        <v>Walter Mondale</v>
      </c>
      <c r="I41" s="2">
        <v>335000</v>
      </c>
      <c r="J41" s="1">
        <v>44391</v>
      </c>
      <c r="K41" s="1">
        <v>40972</v>
      </c>
    </row>
    <row r="42" spans="1:11" x14ac:dyDescent="0.2">
      <c r="A42">
        <v>39</v>
      </c>
      <c r="B42">
        <v>40</v>
      </c>
      <c r="C42" t="s">
        <v>181</v>
      </c>
      <c r="D42" t="str">
        <f t="shared" si="1"/>
        <v>Ronald Reagan</v>
      </c>
      <c r="E42" t="s">
        <v>182</v>
      </c>
      <c r="F42" t="s">
        <v>121</v>
      </c>
      <c r="G42" t="s">
        <v>183</v>
      </c>
      <c r="H42" t="str">
        <f t="shared" si="0"/>
        <v>George H. W. Bush</v>
      </c>
      <c r="I42" s="2">
        <v>345000</v>
      </c>
      <c r="J42" s="1">
        <v>44391</v>
      </c>
      <c r="K42" s="1">
        <v>40972</v>
      </c>
    </row>
    <row r="43" spans="1:11" x14ac:dyDescent="0.2">
      <c r="A43">
        <v>40</v>
      </c>
      <c r="B43">
        <v>41</v>
      </c>
      <c r="C43" t="s">
        <v>183</v>
      </c>
      <c r="D43" t="str">
        <f t="shared" si="1"/>
        <v>George H. W. Bush</v>
      </c>
      <c r="E43" t="s">
        <v>184</v>
      </c>
      <c r="F43" t="s">
        <v>121</v>
      </c>
      <c r="G43" t="s">
        <v>185</v>
      </c>
      <c r="H43" t="str">
        <f t="shared" si="0"/>
        <v>Dan Quayle</v>
      </c>
      <c r="I43" s="2">
        <v>355000</v>
      </c>
      <c r="J43" s="1">
        <v>44391</v>
      </c>
      <c r="K43" s="1">
        <v>40972</v>
      </c>
    </row>
    <row r="44" spans="1:11" x14ac:dyDescent="0.2">
      <c r="A44">
        <v>41</v>
      </c>
      <c r="B44">
        <v>42</v>
      </c>
      <c r="C44" t="s">
        <v>186</v>
      </c>
      <c r="D44" t="str">
        <f t="shared" si="1"/>
        <v>Bill Clinton</v>
      </c>
      <c r="E44" t="s">
        <v>187</v>
      </c>
      <c r="F44" t="s">
        <v>93</v>
      </c>
      <c r="G44" t="s">
        <v>188</v>
      </c>
      <c r="H44" t="str">
        <f t="shared" si="0"/>
        <v>Al Gore</v>
      </c>
      <c r="I44" s="2">
        <v>365000</v>
      </c>
      <c r="J44" s="1">
        <v>44391</v>
      </c>
      <c r="K44" s="1">
        <v>40972</v>
      </c>
    </row>
    <row r="45" spans="1:11" x14ac:dyDescent="0.2">
      <c r="A45">
        <v>42</v>
      </c>
      <c r="B45">
        <v>43</v>
      </c>
      <c r="C45" t="s">
        <v>189</v>
      </c>
      <c r="D45" t="str">
        <f t="shared" si="1"/>
        <v>George W. Bush</v>
      </c>
      <c r="E45" t="s">
        <v>190</v>
      </c>
      <c r="F45" t="s">
        <v>121</v>
      </c>
      <c r="G45" t="s">
        <v>191</v>
      </c>
      <c r="H45" t="str">
        <f t="shared" si="0"/>
        <v>Dick Cheney</v>
      </c>
      <c r="I45" s="2">
        <v>375000</v>
      </c>
      <c r="J45" s="1">
        <v>44391</v>
      </c>
      <c r="K45" s="1">
        <v>40972</v>
      </c>
    </row>
    <row r="46" spans="1:11" x14ac:dyDescent="0.2">
      <c r="A46">
        <v>43</v>
      </c>
      <c r="B46">
        <v>44</v>
      </c>
      <c r="C46" t="s">
        <v>192</v>
      </c>
      <c r="D46" t="str">
        <f t="shared" si="1"/>
        <v>Barack Obama</v>
      </c>
      <c r="E46" t="s">
        <v>193</v>
      </c>
      <c r="F46" t="s">
        <v>93</v>
      </c>
      <c r="G46" t="s">
        <v>194</v>
      </c>
      <c r="H46" t="str">
        <f t="shared" si="0"/>
        <v>Joe Biden</v>
      </c>
      <c r="I46" s="2">
        <v>395000</v>
      </c>
      <c r="J46" s="1">
        <v>44391</v>
      </c>
      <c r="K46" s="1">
        <v>43862</v>
      </c>
    </row>
    <row r="47" spans="1:11" x14ac:dyDescent="0.2">
      <c r="A47">
        <v>44</v>
      </c>
      <c r="B47">
        <v>45</v>
      </c>
      <c r="C47" t="s">
        <v>195</v>
      </c>
      <c r="E47" t="s">
        <v>196</v>
      </c>
      <c r="F47" t="s">
        <v>121</v>
      </c>
      <c r="G47" t="s">
        <v>197</v>
      </c>
      <c r="H47" t="str">
        <f t="shared" si="0"/>
        <v>Mike Pence</v>
      </c>
      <c r="I47" s="2">
        <v>405000</v>
      </c>
      <c r="J47" s="1">
        <v>44391</v>
      </c>
      <c r="K47" s="1">
        <v>43862</v>
      </c>
    </row>
  </sheetData>
  <autoFilter ref="A1:K47" xr:uid="{877ECD24-88F9-3348-B65B-57EFF44D11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Fatemeh Eslaminasab</cp:lastModifiedBy>
  <dcterms:created xsi:type="dcterms:W3CDTF">2021-12-16T14:18:34Z</dcterms:created>
  <dcterms:modified xsi:type="dcterms:W3CDTF">2024-12-04T00:49:49Z</dcterms:modified>
</cp:coreProperties>
</file>