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3" i="1"/>
  <c r="K32"/>
  <c r="K31"/>
  <c r="K30"/>
  <c r="K29"/>
  <c r="K28"/>
  <c r="K27"/>
  <c r="K26"/>
  <c r="B33"/>
  <c r="B32"/>
  <c r="B31"/>
  <c r="B30"/>
  <c r="B29"/>
  <c r="B28"/>
  <c r="B27"/>
  <c r="B26"/>
  <c r="L15"/>
  <c r="L14"/>
  <c r="L13"/>
  <c r="L12"/>
  <c r="L11"/>
  <c r="L10"/>
  <c r="L9"/>
  <c r="F15"/>
  <c r="F14"/>
  <c r="F13"/>
  <c r="F12"/>
  <c r="F11"/>
  <c r="F10"/>
  <c r="F9"/>
</calcChain>
</file>

<file path=xl/sharedStrings.xml><?xml version="1.0" encoding="utf-8"?>
<sst xmlns="http://schemas.openxmlformats.org/spreadsheetml/2006/main" count="52" uniqueCount="19">
  <si>
    <t>running time</t>
    <phoneticPr fontId="1" type="noConversion"/>
  </si>
  <si>
    <t>elliptic curve's prime bits</t>
    <phoneticPr fontId="1" type="noConversion"/>
  </si>
  <si>
    <t>brute force</t>
    <phoneticPr fontId="1" type="noConversion"/>
  </si>
  <si>
    <t>pollard</t>
    <phoneticPr fontId="1" type="noConversion"/>
  </si>
  <si>
    <t>All tests are on tcc-2-36</t>
    <phoneticPr fontId="1" type="noConversion"/>
  </si>
  <si>
    <t>0.119 / 10</t>
    <phoneticPr fontId="1" type="noConversion"/>
  </si>
  <si>
    <t>1.267 /10</t>
    <phoneticPr fontId="1" type="noConversion"/>
  </si>
  <si>
    <t>2.101 / 10</t>
    <phoneticPr fontId="1" type="noConversion"/>
  </si>
  <si>
    <t>33.383 / 10</t>
    <phoneticPr fontId="1" type="noConversion"/>
  </si>
  <si>
    <t>2*60+12.004 / 10</t>
    <phoneticPr fontId="1" type="noConversion"/>
  </si>
  <si>
    <t xml:space="preserve">19*60 + 20.518 / 10 </t>
    <phoneticPr fontId="1" type="noConversion"/>
  </si>
  <si>
    <t>tcc-3-57</t>
    <phoneticPr fontId="1" type="noConversion"/>
  </si>
  <si>
    <t>THREAD : 1</t>
    <phoneticPr fontId="1" type="noConversion"/>
  </si>
  <si>
    <t>THREAD : 2</t>
    <phoneticPr fontId="1" type="noConversion"/>
  </si>
  <si>
    <t>THREAD: 4</t>
    <phoneticPr fontId="1" type="noConversion"/>
  </si>
  <si>
    <t>tcc-2-57</t>
    <phoneticPr fontId="1" type="noConversion"/>
  </si>
  <si>
    <t>tcc-2-36</t>
    <phoneticPr fontId="1" type="noConversion"/>
  </si>
  <si>
    <t>77*60 + 30.482 / 10</t>
    <phoneticPr fontId="1" type="noConversion"/>
  </si>
  <si>
    <t>tcc-3-58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</si>
</sst>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Running time: Bruteforce vs Pollard Rho</a:t>
            </a:r>
            <a:endParaRPr lang="zh-CN" altLang="en-US"/>
          </a:p>
        </c:rich>
      </c:tx>
      <c:layout>
        <c:manualLayout>
          <c:xMode val="edge"/>
          <c:yMode val="edge"/>
          <c:x val="0.37030503311438401"/>
          <c:y val="9.7560975609756097E-3"/>
        </c:manualLayout>
      </c:layout>
    </c:title>
    <c:plotArea>
      <c:layout>
        <c:manualLayout>
          <c:layoutTarget val="inner"/>
          <c:xMode val="edge"/>
          <c:yMode val="edge"/>
          <c:x val="0.11851658439068173"/>
          <c:y val="0.10408398950131234"/>
          <c:w val="0.70051051908666861"/>
          <c:h val="0.74571640740029443"/>
        </c:manualLayout>
      </c:layout>
      <c:scatterChart>
        <c:scatterStyle val="smoothMarker"/>
        <c:ser>
          <c:idx val="0"/>
          <c:order val="0"/>
          <c:tx>
            <c:v>Bruteforce</c:v>
          </c:tx>
          <c:dLbls>
            <c:showVal val="1"/>
          </c:dLbls>
          <c:xVal>
            <c:numRef>
              <c:f>Sheet1!$G$9:$G$15</c:f>
              <c:numCache>
                <c:formatCode>General</c:formatCode>
                <c:ptCount val="7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</c:numCache>
            </c:numRef>
          </c:xVal>
          <c:yVal>
            <c:numRef>
              <c:f>Sheet1!$F$9:$F$15</c:f>
              <c:numCache>
                <c:formatCode>General</c:formatCode>
                <c:ptCount val="7"/>
                <c:pt idx="0">
                  <c:v>11.899999999999999</c:v>
                </c:pt>
                <c:pt idx="1">
                  <c:v>126.69999999999999</c:v>
                </c:pt>
                <c:pt idx="2">
                  <c:v>210.1</c:v>
                </c:pt>
                <c:pt idx="3">
                  <c:v>3338.3</c:v>
                </c:pt>
                <c:pt idx="4">
                  <c:v>13200.4</c:v>
                </c:pt>
                <c:pt idx="5">
                  <c:v>116051.8</c:v>
                </c:pt>
                <c:pt idx="6">
                  <c:v>465048.2</c:v>
                </c:pt>
              </c:numCache>
            </c:numRef>
          </c:yVal>
          <c:smooth val="1"/>
        </c:ser>
        <c:ser>
          <c:idx val="1"/>
          <c:order val="1"/>
          <c:tx>
            <c:v>Pollard</c:v>
          </c:tx>
          <c:dLbls>
            <c:showVal val="1"/>
          </c:dLbls>
          <c:xVal>
            <c:numRef>
              <c:f>Sheet1!$G$9:$G$15</c:f>
              <c:numCache>
                <c:formatCode>General</c:formatCode>
                <c:ptCount val="7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</c:numCache>
            </c:numRef>
          </c:xVal>
          <c:yVal>
            <c:numRef>
              <c:f>Sheet1!$L$9:$L$15</c:f>
              <c:numCache>
                <c:formatCode>General</c:formatCode>
                <c:ptCount val="7"/>
                <c:pt idx="0">
                  <c:v>4.3</c:v>
                </c:pt>
                <c:pt idx="1">
                  <c:v>10.199999999999999</c:v>
                </c:pt>
                <c:pt idx="2">
                  <c:v>14.399999999999999</c:v>
                </c:pt>
                <c:pt idx="3">
                  <c:v>83.3</c:v>
                </c:pt>
                <c:pt idx="4">
                  <c:v>133.20000000000002</c:v>
                </c:pt>
                <c:pt idx="5">
                  <c:v>477.9</c:v>
                </c:pt>
                <c:pt idx="6">
                  <c:v>913.1</c:v>
                </c:pt>
              </c:numCache>
            </c:numRef>
          </c:yVal>
          <c:smooth val="1"/>
        </c:ser>
        <c:axId val="68015616"/>
        <c:axId val="68014080"/>
      </c:scatterChart>
      <c:valAx>
        <c:axId val="68015616"/>
        <c:scaling>
          <c:orientation val="minMax"/>
          <c:min val="1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Bits of EC's prime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0995779672618643"/>
              <c:y val="0.92293553549708729"/>
            </c:manualLayout>
          </c:layout>
        </c:title>
        <c:numFmt formatCode="General" sourceLinked="1"/>
        <c:tickLblPos val="nextTo"/>
        <c:crossAx val="68014080"/>
        <c:crosses val="autoZero"/>
        <c:crossBetween val="midCat"/>
      </c:valAx>
      <c:valAx>
        <c:axId val="68014080"/>
        <c:scaling>
          <c:logBase val="10"/>
          <c:orientation val="minMax"/>
          <c:min val="1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633851468048358E-2"/>
              <c:y val="1.7801574803149617E-2"/>
            </c:manualLayout>
          </c:layout>
        </c:title>
        <c:numFmt formatCode="General" sourceLinked="1"/>
        <c:tickLblPos val="nextTo"/>
        <c:crossAx val="68015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Pollard: Running time vs Thread number on ECC22.txt</a:t>
            </a:r>
          </a:p>
        </c:rich>
      </c:tx>
      <c:layout>
        <c:manualLayout>
          <c:xMode val="edge"/>
          <c:yMode val="edge"/>
          <c:x val="0.30871794871794878"/>
          <c:y val="1.9950124688279301E-2"/>
        </c:manualLayout>
      </c:layout>
    </c:title>
    <c:plotArea>
      <c:layout>
        <c:manualLayout>
          <c:layoutTarget val="inner"/>
          <c:xMode val="edge"/>
          <c:yMode val="edge"/>
          <c:x val="0.11548253583686653"/>
          <c:y val="0.1232836543811076"/>
          <c:w val="0.71764789016757524"/>
          <c:h val="0.74951204665501603"/>
        </c:manualLayout>
      </c:layout>
      <c:scatterChart>
        <c:scatterStyle val="smoothMarker"/>
        <c:ser>
          <c:idx val="0"/>
          <c:order val="0"/>
          <c:tx>
            <c:v>Pollard</c:v>
          </c:tx>
          <c:xVal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Sheet1!$B$26:$B$33</c:f>
              <c:numCache>
                <c:formatCode>General</c:formatCode>
                <c:ptCount val="8"/>
                <c:pt idx="0">
                  <c:v>913.1</c:v>
                </c:pt>
                <c:pt idx="1">
                  <c:v>470</c:v>
                </c:pt>
                <c:pt idx="2">
                  <c:v>298.20000000000005</c:v>
                </c:pt>
                <c:pt idx="3">
                  <c:v>265.5</c:v>
                </c:pt>
                <c:pt idx="4">
                  <c:v>215.09999999999997</c:v>
                </c:pt>
                <c:pt idx="5">
                  <c:v>178.4</c:v>
                </c:pt>
                <c:pt idx="6">
                  <c:v>138.30000000000001</c:v>
                </c:pt>
                <c:pt idx="7">
                  <c:v>115.5</c:v>
                </c:pt>
              </c:numCache>
            </c:numRef>
          </c:yVal>
          <c:smooth val="1"/>
        </c:ser>
        <c:axId val="72218496"/>
        <c:axId val="72216960"/>
      </c:scatterChart>
      <c:valAx>
        <c:axId val="72218496"/>
        <c:scaling>
          <c:orientation val="minMax"/>
          <c:max val="8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Thread number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72216960"/>
        <c:crosses val="autoZero"/>
        <c:crossBetween val="midCat"/>
      </c:valAx>
      <c:valAx>
        <c:axId val="7221696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CN"/>
                  <a:t>Running time(ms)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0719765798505957E-2"/>
              <c:y val="2.793017456359102E-2"/>
            </c:manualLayout>
          </c:layout>
        </c:title>
        <c:numFmt formatCode="General" sourceLinked="1"/>
        <c:tickLblPos val="nextTo"/>
        <c:crossAx val="72218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Bruteforce: Running time vs Thread number on ECC20.txt</a:t>
            </a:r>
          </a:p>
        </c:rich>
      </c:tx>
      <c:layout>
        <c:manualLayout>
          <c:xMode val="edge"/>
          <c:yMode val="edge"/>
          <c:x val="0.25545931758530183"/>
          <c:y val="1.6625103906899419E-2"/>
        </c:manualLayout>
      </c:layout>
    </c:title>
    <c:plotArea>
      <c:layout>
        <c:manualLayout>
          <c:layoutTarget val="inner"/>
          <c:xMode val="edge"/>
          <c:yMode val="edge"/>
          <c:x val="0.1154825358368665"/>
          <c:y val="0.12328365438110764"/>
          <c:w val="0.7176478901675758"/>
          <c:h val="0.74951204665501603"/>
        </c:manualLayout>
      </c:layout>
      <c:scatterChart>
        <c:scatterStyle val="smoothMarker"/>
        <c:ser>
          <c:idx val="0"/>
          <c:order val="0"/>
          <c:tx>
            <c:v>Bruteforce</c:v>
          </c:tx>
          <c:xVal>
            <c:numRef>
              <c:f>Sheet1!$A$26:$A$33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Sheet1!$K$26:$K$33</c:f>
              <c:numCache>
                <c:formatCode>General</c:formatCode>
                <c:ptCount val="8"/>
                <c:pt idx="0">
                  <c:v>116051.8</c:v>
                </c:pt>
                <c:pt idx="1">
                  <c:v>69115.899999999994</c:v>
                </c:pt>
                <c:pt idx="2">
                  <c:v>50297.599999999999</c:v>
                </c:pt>
                <c:pt idx="3">
                  <c:v>36749.4</c:v>
                </c:pt>
                <c:pt idx="4">
                  <c:v>29560.699999999997</c:v>
                </c:pt>
                <c:pt idx="5">
                  <c:v>24112.799999999999</c:v>
                </c:pt>
                <c:pt idx="6">
                  <c:v>22367.200000000001</c:v>
                </c:pt>
                <c:pt idx="7">
                  <c:v>22345.5</c:v>
                </c:pt>
              </c:numCache>
            </c:numRef>
          </c:yVal>
          <c:smooth val="1"/>
        </c:ser>
        <c:axId val="258100224"/>
        <c:axId val="262411776"/>
      </c:scatterChart>
      <c:valAx>
        <c:axId val="258100224"/>
        <c:scaling>
          <c:orientation val="minMax"/>
          <c:max val="8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Thread number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262411776"/>
        <c:crosses val="autoZero"/>
        <c:crossBetween val="midCat"/>
      </c:valAx>
      <c:valAx>
        <c:axId val="26241177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CN"/>
                  <a:t>Running time(ms)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0719765798505964E-2"/>
              <c:y val="2.7930174563591037E-2"/>
            </c:manualLayout>
          </c:layout>
        </c:title>
        <c:numFmt formatCode="General" sourceLinked="1"/>
        <c:tickLblPos val="nextTo"/>
        <c:crossAx val="258100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657225</xdr:colOff>
      <xdr:row>1</xdr:row>
      <xdr:rowOff>104775</xdr:rowOff>
    </xdr:from>
    <xdr:to>
      <xdr:col>24</xdr:col>
      <xdr:colOff>0</xdr:colOff>
      <xdr:row>24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85725</xdr:rowOff>
    </xdr:from>
    <xdr:to>
      <xdr:col>9</xdr:col>
      <xdr:colOff>457200</xdr:colOff>
      <xdr:row>50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28</xdr:row>
      <xdr:rowOff>95250</xdr:rowOff>
    </xdr:from>
    <xdr:to>
      <xdr:col>18</xdr:col>
      <xdr:colOff>304800</xdr:colOff>
      <xdr:row>50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Q33"/>
  <sheetViews>
    <sheetView tabSelected="1" topLeftCell="A22" workbookViewId="0">
      <selection activeCell="P41" sqref="P41"/>
    </sheetView>
  </sheetViews>
  <sheetFormatPr defaultRowHeight="13.5"/>
  <sheetData>
    <row r="6" spans="1:15">
      <c r="A6" t="s">
        <v>12</v>
      </c>
    </row>
    <row r="7" spans="1:15">
      <c r="A7" t="s">
        <v>2</v>
      </c>
      <c r="L7" t="s">
        <v>3</v>
      </c>
    </row>
    <row r="8" spans="1:15">
      <c r="A8" t="s">
        <v>0</v>
      </c>
      <c r="G8" t="s">
        <v>1</v>
      </c>
      <c r="L8" t="s">
        <v>0</v>
      </c>
    </row>
    <row r="9" spans="1:15">
      <c r="A9" t="s">
        <v>5</v>
      </c>
      <c r="C9" t="s">
        <v>4</v>
      </c>
      <c r="F9">
        <f>0.119 *100</f>
        <v>11.899999999999999</v>
      </c>
      <c r="G9">
        <v>10</v>
      </c>
      <c r="L9">
        <f>0.043 *100</f>
        <v>4.3</v>
      </c>
      <c r="O9" t="s">
        <v>11</v>
      </c>
    </row>
    <row r="10" spans="1:15">
      <c r="A10" t="s">
        <v>6</v>
      </c>
      <c r="C10" t="s">
        <v>4</v>
      </c>
      <c r="F10">
        <f>1.267 *100</f>
        <v>126.69999999999999</v>
      </c>
      <c r="G10">
        <v>12</v>
      </c>
      <c r="L10">
        <f>0.102 * 100</f>
        <v>10.199999999999999</v>
      </c>
      <c r="O10" t="s">
        <v>11</v>
      </c>
    </row>
    <row r="11" spans="1:15">
      <c r="A11" t="s">
        <v>7</v>
      </c>
      <c r="C11" t="s">
        <v>4</v>
      </c>
      <c r="F11">
        <f>2.101 * 100</f>
        <v>210.1</v>
      </c>
      <c r="G11">
        <v>14</v>
      </c>
      <c r="L11">
        <f>0.144 * 100</f>
        <v>14.399999999999999</v>
      </c>
      <c r="O11" t="s">
        <v>11</v>
      </c>
    </row>
    <row r="12" spans="1:15">
      <c r="A12" t="s">
        <v>8</v>
      </c>
      <c r="C12" t="s">
        <v>4</v>
      </c>
      <c r="F12">
        <f>33.383 * 100</f>
        <v>3338.3</v>
      </c>
      <c r="G12">
        <v>16</v>
      </c>
      <c r="L12">
        <f>0.833 * 100</f>
        <v>83.3</v>
      </c>
      <c r="O12" t="s">
        <v>11</v>
      </c>
    </row>
    <row r="13" spans="1:15">
      <c r="A13" t="s">
        <v>9</v>
      </c>
      <c r="C13" t="s">
        <v>4</v>
      </c>
      <c r="F13">
        <f>(2*60+12.004) * 100</f>
        <v>13200.4</v>
      </c>
      <c r="G13">
        <v>18</v>
      </c>
      <c r="L13">
        <f>1.332 * 100</f>
        <v>133.20000000000002</v>
      </c>
      <c r="O13" t="s">
        <v>11</v>
      </c>
    </row>
    <row r="14" spans="1:15">
      <c r="A14" t="s">
        <v>10</v>
      </c>
      <c r="C14" t="s">
        <v>4</v>
      </c>
      <c r="F14">
        <f>(19*60 + 20.518) * 100</f>
        <v>116051.8</v>
      </c>
      <c r="G14">
        <v>20</v>
      </c>
      <c r="L14">
        <f>4.779 *100</f>
        <v>477.9</v>
      </c>
      <c r="O14" t="s">
        <v>11</v>
      </c>
    </row>
    <row r="15" spans="1:15">
      <c r="A15" t="s">
        <v>17</v>
      </c>
      <c r="D15" t="s">
        <v>18</v>
      </c>
      <c r="F15">
        <f>(77*60 + 30.482) * 100</f>
        <v>465048.2</v>
      </c>
      <c r="G15">
        <v>22</v>
      </c>
      <c r="L15">
        <f>9.131 * 100</f>
        <v>913.1</v>
      </c>
      <c r="O15" t="s">
        <v>11</v>
      </c>
    </row>
    <row r="18" spans="1:17">
      <c r="A18" t="s">
        <v>13</v>
      </c>
    </row>
    <row r="19" spans="1:17">
      <c r="A19" t="s">
        <v>2</v>
      </c>
    </row>
    <row r="20" spans="1:17">
      <c r="A20" t="s">
        <v>0</v>
      </c>
      <c r="G20" t="s">
        <v>1</v>
      </c>
    </row>
    <row r="21" spans="1:17">
      <c r="G21">
        <v>22</v>
      </c>
    </row>
    <row r="23" spans="1:17">
      <c r="A23" t="s">
        <v>14</v>
      </c>
    </row>
    <row r="24" spans="1:17">
      <c r="B24" t="s">
        <v>3</v>
      </c>
      <c r="G24">
        <v>22</v>
      </c>
      <c r="K24" t="s">
        <v>2</v>
      </c>
      <c r="Q24">
        <v>20</v>
      </c>
    </row>
    <row r="25" spans="1:17">
      <c r="B25" t="s">
        <v>0</v>
      </c>
      <c r="K25" t="s">
        <v>0</v>
      </c>
    </row>
    <row r="26" spans="1:17">
      <c r="A26">
        <v>1</v>
      </c>
      <c r="B26">
        <f>9.131 * 100</f>
        <v>913.1</v>
      </c>
      <c r="E26" t="s">
        <v>11</v>
      </c>
      <c r="J26">
        <v>1</v>
      </c>
      <c r="K26">
        <f>(19*60 + 20.518) * 100</f>
        <v>116051.8</v>
      </c>
      <c r="P26" t="s">
        <v>4</v>
      </c>
    </row>
    <row r="27" spans="1:17">
      <c r="A27">
        <v>2</v>
      </c>
      <c r="B27">
        <f>4.7 * 100</f>
        <v>470</v>
      </c>
      <c r="E27" t="s">
        <v>11</v>
      </c>
      <c r="J27">
        <v>2</v>
      </c>
      <c r="K27">
        <f>(11*60 + 31.159) * 100</f>
        <v>69115.899999999994</v>
      </c>
      <c r="P27" t="s">
        <v>15</v>
      </c>
    </row>
    <row r="28" spans="1:17">
      <c r="A28">
        <v>3</v>
      </c>
      <c r="B28">
        <f>2.982 * 100</f>
        <v>298.20000000000005</v>
      </c>
      <c r="E28" t="s">
        <v>11</v>
      </c>
      <c r="J28">
        <v>3</v>
      </c>
      <c r="K28">
        <f>(8*60 + 22.976) *100</f>
        <v>50297.599999999999</v>
      </c>
      <c r="P28" t="s">
        <v>16</v>
      </c>
    </row>
    <row r="29" spans="1:17">
      <c r="A29">
        <v>4</v>
      </c>
      <c r="B29">
        <f>2.655 * 100</f>
        <v>265.5</v>
      </c>
      <c r="E29" t="s">
        <v>11</v>
      </c>
      <c r="J29">
        <v>4</v>
      </c>
      <c r="K29">
        <f>(6*60 + 7.494) * 100</f>
        <v>36749.4</v>
      </c>
      <c r="P29" t="s">
        <v>16</v>
      </c>
    </row>
    <row r="30" spans="1:17">
      <c r="A30">
        <v>5</v>
      </c>
      <c r="B30">
        <f>2.151 * 100</f>
        <v>215.09999999999997</v>
      </c>
      <c r="E30" t="s">
        <v>11</v>
      </c>
      <c r="J30">
        <v>5</v>
      </c>
      <c r="K30">
        <f>(4*60 + 55.607) *100</f>
        <v>29560.699999999997</v>
      </c>
      <c r="P30" t="s">
        <v>11</v>
      </c>
    </row>
    <row r="31" spans="1:17">
      <c r="A31">
        <v>6</v>
      </c>
      <c r="B31">
        <f>1.784 * 100</f>
        <v>178.4</v>
      </c>
      <c r="E31" t="s">
        <v>11</v>
      </c>
      <c r="J31">
        <v>6</v>
      </c>
      <c r="K31">
        <f>(4*60 + 1.128) * 100</f>
        <v>24112.799999999999</v>
      </c>
      <c r="P31" t="s">
        <v>11</v>
      </c>
    </row>
    <row r="32" spans="1:17">
      <c r="A32">
        <v>7</v>
      </c>
      <c r="B32">
        <f>1.383 * 100</f>
        <v>138.30000000000001</v>
      </c>
      <c r="E32" t="s">
        <v>11</v>
      </c>
      <c r="J32">
        <v>7</v>
      </c>
      <c r="K32">
        <f>(3*60 + 43.672) * 100</f>
        <v>22367.200000000001</v>
      </c>
      <c r="P32" t="s">
        <v>16</v>
      </c>
    </row>
    <row r="33" spans="1:16">
      <c r="A33">
        <v>8</v>
      </c>
      <c r="B33">
        <f>1.155 * 100</f>
        <v>115.5</v>
      </c>
      <c r="E33" t="s">
        <v>11</v>
      </c>
      <c r="J33">
        <v>8</v>
      </c>
      <c r="K33">
        <f>(3*60 + 43.455) * 100</f>
        <v>22345.5</v>
      </c>
      <c r="P33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2013-03-20T08:34:28Z</dcterms:created>
  <dcterms:modified xsi:type="dcterms:W3CDTF">2013-03-20T21:33:27Z</dcterms:modified>
</cp:coreProperties>
</file>