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ikm\Downloads\"/>
    </mc:Choice>
  </mc:AlternateContent>
  <xr:revisionPtr revIDLastSave="0" documentId="13_ncr:1_{3DB85110-5F9D-4233-B2AB-A3A8D0931959}" xr6:coauthVersionLast="47" xr6:coauthVersionMax="47" xr10:uidLastSave="{00000000-0000-0000-0000-000000000000}"/>
  <bookViews>
    <workbookView xWindow="-108" yWindow="-108" windowWidth="23256" windowHeight="12456" xr2:uid="{CB9A45CE-FB89-4FE6-95F2-35FC4F649C04}"/>
  </bookViews>
  <sheets>
    <sheet name="KESIM1_part1" sheetId="1" r:id="rId1"/>
    <sheet name="KESIM1_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" l="1"/>
  <c r="AO2" i="1"/>
  <c r="AP2" i="1"/>
  <c r="AQ2" i="1"/>
  <c r="AR2" i="1"/>
  <c r="AS2" i="1"/>
  <c r="AT2" i="1"/>
  <c r="AU2" i="1"/>
  <c r="AV2" i="1"/>
  <c r="AW2" i="1"/>
  <c r="AX2" i="1"/>
  <c r="A3" i="1"/>
  <c r="B3" i="1" s="1"/>
  <c r="A4" i="1" s="1"/>
  <c r="B4" i="1" s="1"/>
  <c r="A5" i="1" s="1"/>
  <c r="B5" i="1" s="1"/>
  <c r="AN3" i="1"/>
  <c r="AO3" i="1"/>
  <c r="AP3" i="1"/>
  <c r="AQ3" i="1"/>
  <c r="AR3" i="1"/>
  <c r="AS3" i="1"/>
  <c r="AT3" i="1"/>
  <c r="AU3" i="1"/>
  <c r="AV3" i="1"/>
  <c r="AW3" i="1"/>
  <c r="AX3" i="1"/>
  <c r="AN4" i="1"/>
  <c r="AO4" i="1"/>
  <c r="AP4" i="1"/>
  <c r="AQ4" i="1"/>
  <c r="AR4" i="1"/>
  <c r="AS4" i="1"/>
  <c r="AT4" i="1"/>
  <c r="AU4" i="1"/>
  <c r="AV4" i="1"/>
  <c r="AW4" i="1"/>
  <c r="AX4" i="1"/>
  <c r="AN5" i="1"/>
  <c r="AO5" i="1"/>
  <c r="AP5" i="1"/>
  <c r="AQ5" i="1"/>
  <c r="AR5" i="1"/>
  <c r="AS5" i="1"/>
  <c r="AT5" i="1"/>
  <c r="AU5" i="1"/>
  <c r="AV5" i="1"/>
  <c r="AW5" i="1"/>
  <c r="AX5" i="1"/>
  <c r="AX5" i="2"/>
  <c r="AW5" i="2"/>
  <c r="AV5" i="2"/>
  <c r="AU5" i="2"/>
  <c r="AT5" i="2"/>
  <c r="AS5" i="2"/>
  <c r="AR5" i="2"/>
  <c r="AQ5" i="2"/>
  <c r="AP5" i="2"/>
  <c r="AO5" i="2"/>
  <c r="AN5" i="2"/>
  <c r="AX4" i="2"/>
  <c r="AW4" i="2"/>
  <c r="AV4" i="2"/>
  <c r="AU4" i="2"/>
  <c r="AT4" i="2"/>
  <c r="AS4" i="2"/>
  <c r="AR4" i="2"/>
  <c r="AQ4" i="2"/>
  <c r="AP4" i="2"/>
  <c r="AO4" i="2"/>
  <c r="AN4" i="2"/>
  <c r="AX3" i="2"/>
  <c r="AW3" i="2"/>
  <c r="AV3" i="2"/>
  <c r="AU3" i="2"/>
  <c r="AT3" i="2"/>
  <c r="AS3" i="2"/>
  <c r="AR3" i="2"/>
  <c r="AQ3" i="2"/>
  <c r="AP3" i="2"/>
  <c r="AO3" i="2"/>
  <c r="AN3" i="2"/>
  <c r="AX2" i="2"/>
  <c r="AW2" i="2"/>
  <c r="AV2" i="2"/>
  <c r="AU2" i="2"/>
  <c r="AT2" i="2"/>
  <c r="AS2" i="2"/>
  <c r="AR2" i="2"/>
  <c r="AQ2" i="2"/>
  <c r="AP2" i="2"/>
  <c r="AO2" i="2"/>
  <c r="AN2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AB1" i="1"/>
  <c r="AO1" i="1"/>
  <c r="AP1" i="1"/>
  <c r="AQ1" i="1"/>
  <c r="AR1" i="1"/>
  <c r="AS1" i="1"/>
  <c r="AT1" i="1"/>
  <c r="AU1" i="1"/>
  <c r="AV1" i="1"/>
  <c r="AW1" i="1"/>
  <c r="AX1" i="1"/>
  <c r="AN1" i="1"/>
  <c r="AK1" i="1"/>
  <c r="AL1" i="1"/>
  <c r="AM1" i="1"/>
  <c r="AD1" i="1"/>
  <c r="AE1" i="1"/>
  <c r="AF1" i="1"/>
  <c r="AG1" i="1"/>
  <c r="AH1" i="1"/>
  <c r="AI1" i="1"/>
  <c r="AJ1" i="1"/>
  <c r="AC1" i="1"/>
  <c r="S1" i="1"/>
  <c r="T1" i="1"/>
  <c r="U1" i="1"/>
  <c r="V1" i="1"/>
  <c r="W1" i="1"/>
  <c r="X1" i="1"/>
  <c r="Y1" i="1"/>
  <c r="Z1" i="1"/>
  <c r="AA1" i="1"/>
  <c r="R1" i="1"/>
  <c r="AY3" i="1" l="1"/>
  <c r="AY4" i="1"/>
  <c r="AY5" i="1"/>
  <c r="AY2" i="1"/>
  <c r="AZ2" i="1" s="1"/>
  <c r="BA2" i="1" s="1"/>
  <c r="AY4" i="2"/>
  <c r="AY2" i="2"/>
  <c r="AZ2" i="2" s="1"/>
  <c r="AY5" i="2"/>
  <c r="AY3" i="2"/>
  <c r="AZ3" i="1" l="1"/>
  <c r="BA3" i="1" s="1"/>
  <c r="BC1" i="2"/>
  <c r="AZ3" i="2"/>
  <c r="BA2" i="2"/>
  <c r="AZ4" i="1" l="1"/>
  <c r="BA4" i="1" s="1"/>
  <c r="BC4" i="2"/>
  <c r="BA3" i="2"/>
  <c r="AZ4" i="2"/>
  <c r="BC1" i="1"/>
  <c r="AZ5" i="1" l="1"/>
  <c r="BA5" i="1" s="1"/>
  <c r="BC4" i="1"/>
  <c r="AZ5" i="2"/>
  <c r="BA4" i="2"/>
  <c r="BA5" i="2" l="1"/>
</calcChain>
</file>

<file path=xl/sharedStrings.xml><?xml version="1.0" encoding="utf-8"?>
<sst xmlns="http://schemas.openxmlformats.org/spreadsheetml/2006/main" count="199" uniqueCount="49">
  <si>
    <t>StartKM</t>
  </si>
  <si>
    <t>EndKM</t>
  </si>
  <si>
    <t>Grobeton</t>
  </si>
  <si>
    <t>Duvar</t>
  </si>
  <si>
    <t>Profil</t>
  </si>
  <si>
    <t>JiletT</t>
  </si>
  <si>
    <t>Kazı</t>
  </si>
  <si>
    <t>Reglaj</t>
  </si>
  <si>
    <t>Alttemel</t>
  </si>
  <si>
    <t>Temel</t>
  </si>
  <si>
    <t>Kaplama1</t>
  </si>
  <si>
    <t>Kaplama2</t>
  </si>
  <si>
    <t>Drenaj</t>
  </si>
  <si>
    <t>StartLAT°</t>
  </si>
  <si>
    <t>StartLONG °</t>
  </si>
  <si>
    <t>EndLAT °</t>
  </si>
  <si>
    <t>EndLONG°</t>
  </si>
  <si>
    <t>E</t>
  </si>
  <si>
    <t>H</t>
  </si>
  <si>
    <t>TOPLAM</t>
  </si>
  <si>
    <t>GENEL IMALAT TOPLAM (MALIYET)</t>
  </si>
  <si>
    <t>SOZLESME TOPLAM</t>
  </si>
  <si>
    <t>YUZDESEL ILERLEME</t>
  </si>
  <si>
    <t>KUMULATIF MALIYET</t>
  </si>
  <si>
    <t>KUMULATIF ILERLEME</t>
  </si>
  <si>
    <t>NA</t>
  </si>
  <si>
    <t>KESIM-1 TOPLAM ILERLEME</t>
  </si>
  <si>
    <t>38.218248</t>
  </si>
  <si>
    <t>44.393042</t>
  </si>
  <si>
    <t>38.209855</t>
  </si>
  <si>
    <t>44.391100</t>
  </si>
  <si>
    <t>38.200698</t>
  </si>
  <si>
    <t>44.389158</t>
  </si>
  <si>
    <t>38.190777</t>
  </si>
  <si>
    <t>44.390129</t>
  </si>
  <si>
    <t xml:space="preserve"> 38.181618</t>
  </si>
  <si>
    <t xml:space="preserve"> 38.172458</t>
  </si>
  <si>
    <t>44.386245</t>
  </si>
  <si>
    <t>38.172458</t>
  </si>
  <si>
    <t>38.161006</t>
  </si>
  <si>
    <t>38.151843</t>
  </si>
  <si>
    <t>44.381389</t>
  </si>
  <si>
    <t>38.144970</t>
  </si>
  <si>
    <t xml:space="preserve"> 44.353229</t>
  </si>
  <si>
    <t>38.130458</t>
  </si>
  <si>
    <t>44.33866</t>
  </si>
  <si>
    <t>38.115944</t>
  </si>
  <si>
    <t>44.340605</t>
  </si>
  <si>
    <t>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</si>
</sst>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+###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9" fontId="0" fillId="7" borderId="1" xfId="1" applyFont="1" applyFill="1" applyBorder="1"/>
    <xf numFmtId="9" fontId="0" fillId="7" borderId="1" xfId="0" applyNumberFormat="1" applyFill="1" applyBorder="1"/>
    <xf numFmtId="49" fontId="0" fillId="0" borderId="0" xfId="0" applyNumberFormat="1"/>
    <xf numFmtId="49" fontId="0" fillId="7" borderId="1" xfId="1" applyNumberFormat="1" applyFont="1" applyFill="1" applyBorder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C23D-5584-4D0D-8459-A499312B4FF1}">
  <dimension ref="A1:BC6"/>
  <sheetViews>
    <sheetView tabSelected="1" topLeftCell="AN1" zoomScaleNormal="100" workbookViewId="0">
      <selection activeCell="AW19" sqref="AW19"/>
    </sheetView>
  </sheetViews>
  <sheetFormatPr defaultRowHeight="14.4" x14ac:dyDescent="0.3"/>
  <cols>
    <col min="1" max="1" width="7.6640625" bestFit="1" customWidth="1"/>
    <col min="2" max="2" width="7" customWidth="1"/>
    <col min="3" max="3" width="11.33203125" bestFit="1" customWidth="1"/>
    <col min="4" max="4" width="11.109375" bestFit="1" customWidth="1"/>
    <col min="5" max="6" width="11.33203125" bestFit="1" customWidth="1"/>
    <col min="7" max="7" width="9.109375" bestFit="1" customWidth="1"/>
    <col min="8" max="8" width="6.109375" bestFit="1" customWidth="1"/>
    <col min="9" max="9" width="5.6640625" bestFit="1" customWidth="1"/>
    <col min="10" max="10" width="5.44140625" bestFit="1" customWidth="1"/>
    <col min="11" max="11" width="4.6640625" bestFit="1" customWidth="1"/>
    <col min="12" max="12" width="6.44140625" bestFit="1" customWidth="1"/>
    <col min="13" max="13" width="8.109375" bestFit="1" customWidth="1"/>
    <col min="14" max="14" width="6.33203125" bestFit="1" customWidth="1"/>
    <col min="15" max="16" width="10" bestFit="1" customWidth="1"/>
    <col min="17" max="17" width="6.88671875" customWidth="1"/>
    <col min="18" max="18" width="12.44140625" bestFit="1" customWidth="1"/>
    <col min="19" max="19" width="9.5546875" bestFit="1" customWidth="1"/>
    <col min="20" max="20" width="9" bestFit="1" customWidth="1"/>
    <col min="21" max="21" width="8.88671875" bestFit="1" customWidth="1"/>
    <col min="22" max="22" width="8" bestFit="1" customWidth="1"/>
    <col min="23" max="23" width="9.6640625" bestFit="1" customWidth="1"/>
    <col min="24" max="24" width="11.5546875" bestFit="1" customWidth="1"/>
    <col min="25" max="25" width="9.5546875" bestFit="1" customWidth="1"/>
    <col min="26" max="27" width="13.44140625" bestFit="1" customWidth="1"/>
    <col min="28" max="28" width="13.44140625" customWidth="1"/>
    <col min="29" max="29" width="12.109375" bestFit="1" customWidth="1"/>
    <col min="30" max="30" width="9.109375" bestFit="1" customWidth="1"/>
    <col min="31" max="31" width="8.6640625" bestFit="1" customWidth="1"/>
    <col min="32" max="32" width="8.44140625" bestFit="1" customWidth="1"/>
    <col min="33" max="33" width="7.6640625" bestFit="1" customWidth="1"/>
    <col min="34" max="34" width="9.44140625" bestFit="1" customWidth="1"/>
    <col min="35" max="35" width="11.109375" bestFit="1" customWidth="1"/>
    <col min="36" max="36" width="9.33203125" bestFit="1" customWidth="1"/>
    <col min="37" max="38" width="13.109375" bestFit="1" customWidth="1"/>
    <col min="39" max="39" width="9.88671875" bestFit="1" customWidth="1"/>
    <col min="40" max="40" width="12.44140625" bestFit="1" customWidth="1"/>
    <col min="41" max="41" width="9.44140625" bestFit="1" customWidth="1"/>
    <col min="42" max="42" width="9" bestFit="1" customWidth="1"/>
    <col min="43" max="43" width="8.6640625" bestFit="1" customWidth="1"/>
    <col min="44" max="44" width="8" bestFit="1" customWidth="1"/>
    <col min="45" max="45" width="9.6640625" bestFit="1" customWidth="1"/>
    <col min="46" max="46" width="11.44140625" bestFit="1" customWidth="1"/>
    <col min="47" max="47" width="9.5546875" bestFit="1" customWidth="1"/>
    <col min="48" max="49" width="13.44140625" bestFit="1" customWidth="1"/>
    <col min="50" max="50" width="10.109375" bestFit="1" customWidth="1"/>
    <col min="52" max="52" width="18.6640625" bestFit="1" customWidth="1"/>
    <col min="53" max="53" width="19.5546875" bestFit="1" customWidth="1"/>
    <col min="54" max="54" width="30.5546875" bestFit="1" customWidth="1"/>
    <col min="55" max="55" width="7" bestFit="1" customWidth="1"/>
  </cols>
  <sheetData>
    <row r="1" spans="1:55" x14ac:dyDescent="0.3">
      <c r="A1" s="8" t="s">
        <v>0</v>
      </c>
      <c r="B1" s="8" t="s">
        <v>1</v>
      </c>
      <c r="C1" s="8" t="s">
        <v>13</v>
      </c>
      <c r="D1" s="8" t="s">
        <v>14</v>
      </c>
      <c r="E1" s="8" t="s">
        <v>15</v>
      </c>
      <c r="F1" s="8" t="s">
        <v>16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4" t="str">
        <f>"HC_"&amp;G1</f>
        <v>HC_Grobeton</v>
      </c>
      <c r="S1" s="4" t="str">
        <f t="shared" ref="S1:AB1" si="0">"HC_"&amp;H1</f>
        <v>HC_Duvar</v>
      </c>
      <c r="T1" s="4" t="str">
        <f t="shared" si="0"/>
        <v>HC_Profil</v>
      </c>
      <c r="U1" s="4" t="str">
        <f t="shared" si="0"/>
        <v>HC_JiletT</v>
      </c>
      <c r="V1" s="4" t="str">
        <f t="shared" si="0"/>
        <v>HC_Kazı</v>
      </c>
      <c r="W1" s="4" t="str">
        <f t="shared" si="0"/>
        <v>HC_Reglaj</v>
      </c>
      <c r="X1" s="4" t="str">
        <f t="shared" si="0"/>
        <v>HC_Alttemel</v>
      </c>
      <c r="Y1" s="4" t="str">
        <f t="shared" si="0"/>
        <v>HC_Temel</v>
      </c>
      <c r="Z1" s="4" t="str">
        <f t="shared" si="0"/>
        <v>HC_Kaplama1</v>
      </c>
      <c r="AA1" s="4" t="str">
        <f t="shared" si="0"/>
        <v>HC_Kaplama2</v>
      </c>
      <c r="AB1" s="4" t="str">
        <f t="shared" si="0"/>
        <v>HC_Drenaj</v>
      </c>
      <c r="AC1" s="5" t="str">
        <f>"BF_"&amp;G1</f>
        <v>BF_Grobeton</v>
      </c>
      <c r="AD1" s="5" t="str">
        <f t="shared" ref="AD1:AJ1" si="1">"BF_"&amp;H1</f>
        <v>BF_Duvar</v>
      </c>
      <c r="AE1" s="5" t="str">
        <f t="shared" si="1"/>
        <v>BF_Profil</v>
      </c>
      <c r="AF1" s="5" t="str">
        <f t="shared" si="1"/>
        <v>BF_JiletT</v>
      </c>
      <c r="AG1" s="5" t="str">
        <f t="shared" si="1"/>
        <v>BF_Kazı</v>
      </c>
      <c r="AH1" s="5" t="str">
        <f t="shared" si="1"/>
        <v>BF_Reglaj</v>
      </c>
      <c r="AI1" s="5" t="str">
        <f t="shared" si="1"/>
        <v>BF_Alttemel</v>
      </c>
      <c r="AJ1" s="5" t="str">
        <f t="shared" si="1"/>
        <v>BF_Temel</v>
      </c>
      <c r="AK1" s="5" t="str">
        <f>"BF_"&amp;O1</f>
        <v>BF_Kaplama1</v>
      </c>
      <c r="AL1" s="5" t="str">
        <f t="shared" ref="AL1" si="2">"BF_"&amp;P1</f>
        <v>BF_Kaplama2</v>
      </c>
      <c r="AM1" s="5" t="str">
        <f t="shared" ref="AM1" si="3">"BF_"&amp;Q1</f>
        <v>BF_Drenaj</v>
      </c>
      <c r="AN1" s="6" t="str">
        <f t="shared" ref="AN1:AX1" si="4">"ML_"&amp;G1</f>
        <v>ML_Grobeton</v>
      </c>
      <c r="AO1" s="6" t="str">
        <f t="shared" si="4"/>
        <v>ML_Duvar</v>
      </c>
      <c r="AP1" s="6" t="str">
        <f t="shared" si="4"/>
        <v>ML_Profil</v>
      </c>
      <c r="AQ1" s="6" t="str">
        <f t="shared" si="4"/>
        <v>ML_JiletT</v>
      </c>
      <c r="AR1" s="6" t="str">
        <f t="shared" si="4"/>
        <v>ML_Kazı</v>
      </c>
      <c r="AS1" s="6" t="str">
        <f t="shared" si="4"/>
        <v>ML_Reglaj</v>
      </c>
      <c r="AT1" s="6" t="str">
        <f t="shared" si="4"/>
        <v>ML_Alttemel</v>
      </c>
      <c r="AU1" s="6" t="str">
        <f t="shared" si="4"/>
        <v>ML_Temel</v>
      </c>
      <c r="AV1" s="6" t="str">
        <f t="shared" si="4"/>
        <v>ML_Kaplama1</v>
      </c>
      <c r="AW1" s="6" t="str">
        <f t="shared" si="4"/>
        <v>ML_Kaplama2</v>
      </c>
      <c r="AX1" s="6" t="str">
        <f t="shared" si="4"/>
        <v>ML_Drenaj</v>
      </c>
      <c r="AY1" s="7" t="s">
        <v>19</v>
      </c>
      <c r="AZ1" s="7" t="s">
        <v>23</v>
      </c>
      <c r="BA1" s="7" t="s">
        <v>24</v>
      </c>
      <c r="BB1" s="9" t="s">
        <v>20</v>
      </c>
      <c r="BC1" s="9">
        <f>SUM(AY:AY)</f>
        <v>7600</v>
      </c>
    </row>
    <row r="2" spans="1:55" x14ac:dyDescent="0.3">
      <c r="A2" s="1">
        <v>2350</v>
      </c>
      <c r="B2" s="1">
        <v>2340</v>
      </c>
      <c r="C2" s="12" t="s">
        <v>27</v>
      </c>
      <c r="D2" s="12" t="s">
        <v>28</v>
      </c>
      <c r="E2" s="12" t="s">
        <v>29</v>
      </c>
      <c r="F2" s="12" t="s">
        <v>30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18</v>
      </c>
      <c r="P2" t="s">
        <v>17</v>
      </c>
      <c r="Q2" t="s">
        <v>17</v>
      </c>
      <c r="R2">
        <v>15</v>
      </c>
      <c r="S2">
        <v>14</v>
      </c>
      <c r="T2">
        <v>25</v>
      </c>
      <c r="U2">
        <v>0</v>
      </c>
      <c r="V2">
        <v>22</v>
      </c>
      <c r="W2">
        <v>0</v>
      </c>
      <c r="X2">
        <v>0</v>
      </c>
      <c r="Y2">
        <v>0</v>
      </c>
      <c r="Z2">
        <v>0</v>
      </c>
      <c r="AA2">
        <v>0</v>
      </c>
      <c r="AB2">
        <v>29</v>
      </c>
      <c r="AC2">
        <v>21</v>
      </c>
      <c r="AD2">
        <v>16</v>
      </c>
      <c r="AE2">
        <v>22</v>
      </c>
      <c r="AF2">
        <v>19</v>
      </c>
      <c r="AG2">
        <v>27</v>
      </c>
      <c r="AH2">
        <v>28</v>
      </c>
      <c r="AI2">
        <v>16</v>
      </c>
      <c r="AJ2">
        <v>23</v>
      </c>
      <c r="AK2">
        <v>21</v>
      </c>
      <c r="AL2">
        <v>27</v>
      </c>
      <c r="AM2">
        <v>30</v>
      </c>
      <c r="AN2">
        <f>IF(G2="E",R2*AC2,0)</f>
        <v>315</v>
      </c>
      <c r="AO2">
        <f t="shared" ref="AO2:AX2" si="5">IF(H2="E",S2*AD2,0)</f>
        <v>224</v>
      </c>
      <c r="AP2">
        <f t="shared" si="5"/>
        <v>550</v>
      </c>
      <c r="AQ2">
        <f t="shared" si="5"/>
        <v>0</v>
      </c>
      <c r="AR2">
        <f t="shared" si="5"/>
        <v>594</v>
      </c>
      <c r="AS2">
        <f t="shared" si="5"/>
        <v>0</v>
      </c>
      <c r="AT2">
        <f t="shared" si="5"/>
        <v>0</v>
      </c>
      <c r="AU2">
        <f t="shared" si="5"/>
        <v>0</v>
      </c>
      <c r="AV2">
        <f t="shared" si="5"/>
        <v>0</v>
      </c>
      <c r="AW2">
        <f t="shared" si="5"/>
        <v>0</v>
      </c>
      <c r="AX2">
        <f t="shared" si="5"/>
        <v>870</v>
      </c>
      <c r="AY2">
        <f>SUM(AN2:AX2)</f>
        <v>2553</v>
      </c>
      <c r="AZ2">
        <f>AY2</f>
        <v>2553</v>
      </c>
      <c r="BA2" s="3">
        <f>AZ2/$BC$2</f>
        <v>3.98780384941003E-3</v>
      </c>
      <c r="BB2" s="9" t="s">
        <v>21</v>
      </c>
      <c r="BC2" s="9">
        <v>640202</v>
      </c>
    </row>
    <row r="3" spans="1:55" x14ac:dyDescent="0.3">
      <c r="A3" s="1">
        <f>+B2</f>
        <v>2340</v>
      </c>
      <c r="B3" s="1">
        <f>+A3+50</f>
        <v>2390</v>
      </c>
      <c r="C3" s="12" t="s">
        <v>29</v>
      </c>
      <c r="D3" s="12" t="s">
        <v>30</v>
      </c>
      <c r="E3" s="12" t="s">
        <v>31</v>
      </c>
      <c r="F3" s="12" t="s">
        <v>32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18</v>
      </c>
      <c r="P3" t="s">
        <v>18</v>
      </c>
      <c r="Q3" t="s">
        <v>18</v>
      </c>
      <c r="R3">
        <v>26</v>
      </c>
      <c r="S3">
        <v>21</v>
      </c>
      <c r="T3">
        <v>24</v>
      </c>
      <c r="U3">
        <v>0</v>
      </c>
      <c r="V3">
        <v>29</v>
      </c>
      <c r="W3">
        <v>0</v>
      </c>
      <c r="X3">
        <v>0</v>
      </c>
      <c r="Y3">
        <v>0</v>
      </c>
      <c r="Z3">
        <v>0</v>
      </c>
      <c r="AA3">
        <v>0</v>
      </c>
      <c r="AB3">
        <v>22</v>
      </c>
      <c r="AC3">
        <v>25</v>
      </c>
      <c r="AD3">
        <v>16</v>
      </c>
      <c r="AE3">
        <v>24</v>
      </c>
      <c r="AF3">
        <v>17</v>
      </c>
      <c r="AG3">
        <v>30</v>
      </c>
      <c r="AH3">
        <v>19</v>
      </c>
      <c r="AI3">
        <v>20</v>
      </c>
      <c r="AJ3">
        <v>15</v>
      </c>
      <c r="AK3">
        <v>15</v>
      </c>
      <c r="AL3">
        <v>10</v>
      </c>
      <c r="AM3">
        <v>19</v>
      </c>
      <c r="AN3">
        <f t="shared" ref="AN3:AN5" si="6">IF(G3="E",R3*AC3,0)</f>
        <v>650</v>
      </c>
      <c r="AO3">
        <f t="shared" ref="AO3:AO5" si="7">IF(H3="E",S3*AD3,0)</f>
        <v>336</v>
      </c>
      <c r="AP3">
        <f t="shared" ref="AP3:AP5" si="8">IF(I3="E",T3*AE3,0)</f>
        <v>576</v>
      </c>
      <c r="AQ3">
        <f t="shared" ref="AQ3:AQ5" si="9">IF(J3="E",U3*AF3,0)</f>
        <v>0</v>
      </c>
      <c r="AR3">
        <f t="shared" ref="AR3:AR5" si="10">IF(K3="E",V3*AG3,0)</f>
        <v>870</v>
      </c>
      <c r="AS3">
        <f t="shared" ref="AS3:AS5" si="11">IF(L3="E",W3*AH3,0)</f>
        <v>0</v>
      </c>
      <c r="AT3">
        <f t="shared" ref="AT3:AT5" si="12">IF(M3="E",X3*AI3,0)</f>
        <v>0</v>
      </c>
      <c r="AU3">
        <f t="shared" ref="AU3:AU5" si="13">IF(N3="E",Y3*AJ3,0)</f>
        <v>0</v>
      </c>
      <c r="AV3">
        <f t="shared" ref="AV3:AV5" si="14">IF(O3="E",Z3*AK3,0)</f>
        <v>0</v>
      </c>
      <c r="AW3">
        <f t="shared" ref="AW3:AW5" si="15">IF(P3="E",AA3*AL3,0)</f>
        <v>0</v>
      </c>
      <c r="AX3">
        <f t="shared" ref="AX3:AX5" si="16">IF(Q3="E",AB3*AM3,0)</f>
        <v>0</v>
      </c>
      <c r="AY3">
        <f t="shared" ref="AY3:AY5" si="17">SUM(AN3:AX3)</f>
        <v>2432</v>
      </c>
      <c r="AZ3">
        <f>+AZ2+AY3</f>
        <v>4985</v>
      </c>
      <c r="BA3" s="3">
        <f t="shared" ref="BA3:BA5" si="18">AZ3/$BC$2</f>
        <v>7.7866048528433211E-3</v>
      </c>
      <c r="BB3" s="9" t="s">
        <v>22</v>
      </c>
      <c r="BC3" s="13" t="s">
        <v>48</v>
      </c>
    </row>
    <row r="4" spans="1:55" x14ac:dyDescent="0.3">
      <c r="A4" s="1">
        <f t="shared" ref="A4:A5" si="19">+B3</f>
        <v>2390</v>
      </c>
      <c r="B4" s="1">
        <f t="shared" ref="B4:B5" si="20">+A4+50</f>
        <v>2440</v>
      </c>
      <c r="C4" s="12" t="s">
        <v>31</v>
      </c>
      <c r="D4" s="12" t="s">
        <v>32</v>
      </c>
      <c r="E4" s="12" t="s">
        <v>33</v>
      </c>
      <c r="F4" s="12" t="s">
        <v>34</v>
      </c>
      <c r="G4" t="s">
        <v>17</v>
      </c>
      <c r="H4" t="s">
        <v>17</v>
      </c>
      <c r="I4" t="s">
        <v>17</v>
      </c>
      <c r="J4" t="s">
        <v>18</v>
      </c>
      <c r="K4" t="s">
        <v>18</v>
      </c>
      <c r="L4" t="s">
        <v>17</v>
      </c>
      <c r="M4" t="s">
        <v>17</v>
      </c>
      <c r="N4" t="s">
        <v>18</v>
      </c>
      <c r="O4" t="s">
        <v>18</v>
      </c>
      <c r="P4" t="s">
        <v>18</v>
      </c>
      <c r="Q4" t="s">
        <v>18</v>
      </c>
      <c r="R4">
        <v>26</v>
      </c>
      <c r="S4">
        <v>15</v>
      </c>
      <c r="T4">
        <v>13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18</v>
      </c>
      <c r="AD4">
        <v>25</v>
      </c>
      <c r="AE4">
        <v>21</v>
      </c>
      <c r="AF4">
        <v>14</v>
      </c>
      <c r="AG4">
        <v>13</v>
      </c>
      <c r="AH4">
        <v>16</v>
      </c>
      <c r="AI4">
        <v>27</v>
      </c>
      <c r="AJ4">
        <v>28</v>
      </c>
      <c r="AK4">
        <v>30</v>
      </c>
      <c r="AL4">
        <v>23</v>
      </c>
      <c r="AM4">
        <v>20</v>
      </c>
      <c r="AN4">
        <f t="shared" si="6"/>
        <v>468</v>
      </c>
      <c r="AO4">
        <f t="shared" si="7"/>
        <v>375</v>
      </c>
      <c r="AP4">
        <f t="shared" si="8"/>
        <v>273</v>
      </c>
      <c r="AQ4">
        <f t="shared" si="9"/>
        <v>0</v>
      </c>
      <c r="AR4">
        <f t="shared" si="10"/>
        <v>0</v>
      </c>
      <c r="AS4">
        <f t="shared" si="11"/>
        <v>0</v>
      </c>
      <c r="AT4">
        <f t="shared" si="12"/>
        <v>0</v>
      </c>
      <c r="AU4">
        <f t="shared" si="13"/>
        <v>0</v>
      </c>
      <c r="AV4">
        <f t="shared" si="14"/>
        <v>0</v>
      </c>
      <c r="AW4">
        <f t="shared" si="15"/>
        <v>0</v>
      </c>
      <c r="AX4">
        <f t="shared" si="16"/>
        <v>0</v>
      </c>
      <c r="AY4">
        <f t="shared" si="17"/>
        <v>1116</v>
      </c>
      <c r="AZ4">
        <f t="shared" ref="AZ4:AZ5" si="21">+AZ3+AY4</f>
        <v>6101</v>
      </c>
      <c r="BA4" s="3">
        <f t="shared" si="18"/>
        <v>9.5298046554056371E-3</v>
      </c>
      <c r="BB4" s="9" t="s">
        <v>26</v>
      </c>
      <c r="BC4" s="11">
        <f>+BC3+KESIM1_part2!BC3</f>
        <v>0.9</v>
      </c>
    </row>
    <row r="5" spans="1:55" x14ac:dyDescent="0.3">
      <c r="A5" s="1">
        <f t="shared" si="19"/>
        <v>2440</v>
      </c>
      <c r="B5" s="1">
        <f t="shared" si="20"/>
        <v>2490</v>
      </c>
      <c r="C5" s="12" t="s">
        <v>33</v>
      </c>
      <c r="D5" s="12" t="s">
        <v>34</v>
      </c>
      <c r="E5" s="12" t="s">
        <v>35</v>
      </c>
      <c r="F5" s="12" t="s">
        <v>34</v>
      </c>
      <c r="G5" t="s">
        <v>17</v>
      </c>
      <c r="H5" t="s">
        <v>17</v>
      </c>
      <c r="I5" t="s">
        <v>17</v>
      </c>
      <c r="J5" t="s">
        <v>18</v>
      </c>
      <c r="K5" t="s">
        <v>18</v>
      </c>
      <c r="L5" t="s">
        <v>17</v>
      </c>
      <c r="M5" t="s">
        <v>17</v>
      </c>
      <c r="N5" t="s">
        <v>18</v>
      </c>
      <c r="O5" t="s">
        <v>18</v>
      </c>
      <c r="P5" t="s">
        <v>18</v>
      </c>
      <c r="Q5" t="s">
        <v>18</v>
      </c>
      <c r="R5">
        <v>19</v>
      </c>
      <c r="S5">
        <v>22</v>
      </c>
      <c r="T5">
        <v>25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27</v>
      </c>
      <c r="AD5">
        <v>13</v>
      </c>
      <c r="AE5">
        <v>28</v>
      </c>
      <c r="AF5">
        <v>21</v>
      </c>
      <c r="AG5">
        <v>21</v>
      </c>
      <c r="AH5">
        <v>21</v>
      </c>
      <c r="AI5">
        <v>19</v>
      </c>
      <c r="AJ5">
        <v>20</v>
      </c>
      <c r="AK5">
        <v>19</v>
      </c>
      <c r="AL5">
        <v>29</v>
      </c>
      <c r="AM5">
        <v>10</v>
      </c>
      <c r="AN5">
        <f t="shared" si="6"/>
        <v>513</v>
      </c>
      <c r="AO5">
        <f t="shared" si="7"/>
        <v>286</v>
      </c>
      <c r="AP5">
        <f t="shared" si="8"/>
        <v>700</v>
      </c>
      <c r="AQ5">
        <f t="shared" si="9"/>
        <v>0</v>
      </c>
      <c r="AR5">
        <f t="shared" si="10"/>
        <v>0</v>
      </c>
      <c r="AS5">
        <f t="shared" si="11"/>
        <v>0</v>
      </c>
      <c r="AT5">
        <f t="shared" si="12"/>
        <v>0</v>
      </c>
      <c r="AU5">
        <f t="shared" si="13"/>
        <v>0</v>
      </c>
      <c r="AV5">
        <f t="shared" si="14"/>
        <v>0</v>
      </c>
      <c r="AW5">
        <f t="shared" si="15"/>
        <v>0</v>
      </c>
      <c r="AX5">
        <f t="shared" si="16"/>
        <v>0</v>
      </c>
      <c r="AY5">
        <f t="shared" si="17"/>
        <v>1499</v>
      </c>
      <c r="AZ5">
        <f t="shared" si="21"/>
        <v>7600</v>
      </c>
      <c r="BA5" s="3">
        <f t="shared" si="18"/>
        <v>1.1871253135729036E-2</v>
      </c>
    </row>
    <row r="6" spans="1:55" x14ac:dyDescent="0.3">
      <c r="A6" s="1">
        <v>2350</v>
      </c>
      <c r="B6" s="1">
        <v>2340</v>
      </c>
      <c r="C6" s="12" t="s">
        <v>35</v>
      </c>
      <c r="D6" s="12" t="s">
        <v>34</v>
      </c>
      <c r="E6" s="12" t="s">
        <v>36</v>
      </c>
      <c r="F6" s="12" t="s">
        <v>37</v>
      </c>
      <c r="G6" t="s">
        <v>17</v>
      </c>
      <c r="H6" t="s">
        <v>17</v>
      </c>
      <c r="I6" t="s">
        <v>17</v>
      </c>
      <c r="J6" t="s">
        <v>18</v>
      </c>
      <c r="K6" t="s">
        <v>18</v>
      </c>
      <c r="L6" t="s">
        <v>17</v>
      </c>
      <c r="M6" t="s">
        <v>17</v>
      </c>
      <c r="N6" t="s">
        <v>18</v>
      </c>
      <c r="O6" t="s">
        <v>18</v>
      </c>
      <c r="P6" t="s">
        <v>18</v>
      </c>
      <c r="Q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FF4E-E998-412F-BBD3-806A50C5E533}">
  <dimension ref="A1:BC6"/>
  <sheetViews>
    <sheetView topLeftCell="AN1" zoomScaleNormal="100" workbookViewId="0">
      <selection activeCell="BA13" sqref="BA13"/>
    </sheetView>
  </sheetViews>
  <sheetFormatPr defaultRowHeight="14.4" x14ac:dyDescent="0.3"/>
  <cols>
    <col min="1" max="1" width="7.6640625" bestFit="1" customWidth="1"/>
    <col min="2" max="2" width="7" customWidth="1"/>
    <col min="3" max="3" width="11.33203125" customWidth="1"/>
    <col min="4" max="4" width="11.109375" bestFit="1" customWidth="1"/>
    <col min="5" max="6" width="11.33203125" bestFit="1" customWidth="1"/>
    <col min="7" max="7" width="9.109375" bestFit="1" customWidth="1"/>
    <col min="8" max="8" width="6.109375" bestFit="1" customWidth="1"/>
    <col min="9" max="9" width="5.6640625" bestFit="1" customWidth="1"/>
    <col min="10" max="10" width="5.44140625" bestFit="1" customWidth="1"/>
    <col min="11" max="11" width="4.6640625" bestFit="1" customWidth="1"/>
    <col min="12" max="12" width="6.44140625" bestFit="1" customWidth="1"/>
    <col min="13" max="13" width="8.109375" bestFit="1" customWidth="1"/>
    <col min="14" max="14" width="6.33203125" bestFit="1" customWidth="1"/>
    <col min="15" max="16" width="10" bestFit="1" customWidth="1"/>
    <col min="17" max="17" width="6.88671875" customWidth="1"/>
    <col min="18" max="18" width="12.44140625" bestFit="1" customWidth="1"/>
    <col min="19" max="19" width="9.5546875" bestFit="1" customWidth="1"/>
    <col min="20" max="20" width="9" bestFit="1" customWidth="1"/>
    <col min="21" max="21" width="8.88671875" bestFit="1" customWidth="1"/>
    <col min="22" max="22" width="8" bestFit="1" customWidth="1"/>
    <col min="23" max="23" width="9.6640625" bestFit="1" customWidth="1"/>
    <col min="24" max="24" width="11.5546875" bestFit="1" customWidth="1"/>
    <col min="25" max="25" width="9.5546875" bestFit="1" customWidth="1"/>
    <col min="26" max="27" width="13.44140625" bestFit="1" customWidth="1"/>
    <col min="28" max="28" width="13.44140625" customWidth="1"/>
    <col min="29" max="29" width="12.109375" bestFit="1" customWidth="1"/>
    <col min="30" max="30" width="9.109375" bestFit="1" customWidth="1"/>
    <col min="31" max="31" width="8.6640625" bestFit="1" customWidth="1"/>
    <col min="32" max="32" width="8.44140625" bestFit="1" customWidth="1"/>
    <col min="33" max="33" width="7.6640625" bestFit="1" customWidth="1"/>
    <col min="34" max="34" width="9.44140625" bestFit="1" customWidth="1"/>
    <col min="35" max="35" width="11.109375" bestFit="1" customWidth="1"/>
    <col min="36" max="36" width="9.33203125" bestFit="1" customWidth="1"/>
    <col min="37" max="38" width="13.109375" bestFit="1" customWidth="1"/>
    <col min="39" max="39" width="9.88671875" bestFit="1" customWidth="1"/>
    <col min="40" max="40" width="12.44140625" bestFit="1" customWidth="1"/>
    <col min="41" max="41" width="9.44140625" bestFit="1" customWidth="1"/>
    <col min="42" max="42" width="9" bestFit="1" customWidth="1"/>
    <col min="43" max="43" width="8.6640625" bestFit="1" customWidth="1"/>
    <col min="44" max="44" width="8" bestFit="1" customWidth="1"/>
    <col min="45" max="45" width="9.6640625" bestFit="1" customWidth="1"/>
    <col min="46" max="46" width="11.44140625" bestFit="1" customWidth="1"/>
    <col min="47" max="47" width="9.5546875" bestFit="1" customWidth="1"/>
    <col min="48" max="49" width="13.44140625" bestFit="1" customWidth="1"/>
    <col min="50" max="50" width="10.109375" bestFit="1" customWidth="1"/>
    <col min="52" max="52" width="18.6640625" bestFit="1" customWidth="1"/>
    <col min="53" max="53" width="19.5546875" bestFit="1" customWidth="1"/>
    <col min="54" max="54" width="30.5546875" bestFit="1" customWidth="1"/>
    <col min="55" max="55" width="7" bestFit="1" customWidth="1"/>
  </cols>
  <sheetData>
    <row r="1" spans="1:55" x14ac:dyDescent="0.3">
      <c r="A1" s="8" t="s">
        <v>0</v>
      </c>
      <c r="B1" s="8" t="s">
        <v>1</v>
      </c>
      <c r="C1" s="8" t="s">
        <v>13</v>
      </c>
      <c r="D1" s="8" t="s">
        <v>14</v>
      </c>
      <c r="E1" s="8" t="s">
        <v>15</v>
      </c>
      <c r="F1" s="8" t="s">
        <v>16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4" t="str">
        <f t="shared" ref="R1:AA1" si="0">"HC_"&amp;G1</f>
        <v>HC_Grobeton</v>
      </c>
      <c r="S1" s="4" t="str">
        <f t="shared" si="0"/>
        <v>HC_Duvar</v>
      </c>
      <c r="T1" s="4" t="str">
        <f t="shared" si="0"/>
        <v>HC_Profil</v>
      </c>
      <c r="U1" s="4" t="str">
        <f t="shared" si="0"/>
        <v>HC_JiletT</v>
      </c>
      <c r="V1" s="4" t="str">
        <f t="shared" si="0"/>
        <v>HC_Kazı</v>
      </c>
      <c r="W1" s="4" t="str">
        <f t="shared" si="0"/>
        <v>HC_Reglaj</v>
      </c>
      <c r="X1" s="4" t="str">
        <f t="shared" si="0"/>
        <v>HC_Alttemel</v>
      </c>
      <c r="Y1" s="4" t="str">
        <f t="shared" si="0"/>
        <v>HC_Temel</v>
      </c>
      <c r="Z1" s="4" t="str">
        <f t="shared" si="0"/>
        <v>HC_Kaplama1</v>
      </c>
      <c r="AA1" s="4" t="str">
        <f t="shared" si="0"/>
        <v>HC_Kaplama2</v>
      </c>
      <c r="AB1" s="4" t="str">
        <f t="shared" ref="AB1" si="1">"HC_"&amp;Q1</f>
        <v>HC_Drenaj</v>
      </c>
      <c r="AC1" s="5" t="str">
        <f t="shared" ref="AC1:AL1" si="2">"BF_"&amp;G1</f>
        <v>BF_Grobeton</v>
      </c>
      <c r="AD1" s="5" t="str">
        <f t="shared" si="2"/>
        <v>BF_Duvar</v>
      </c>
      <c r="AE1" s="5" t="str">
        <f t="shared" si="2"/>
        <v>BF_Profil</v>
      </c>
      <c r="AF1" s="5" t="str">
        <f t="shared" si="2"/>
        <v>BF_JiletT</v>
      </c>
      <c r="AG1" s="5" t="str">
        <f t="shared" si="2"/>
        <v>BF_Kazı</v>
      </c>
      <c r="AH1" s="5" t="str">
        <f t="shared" si="2"/>
        <v>BF_Reglaj</v>
      </c>
      <c r="AI1" s="5" t="str">
        <f t="shared" si="2"/>
        <v>BF_Alttemel</v>
      </c>
      <c r="AJ1" s="5" t="str">
        <f t="shared" si="2"/>
        <v>BF_Temel</v>
      </c>
      <c r="AK1" s="5" t="str">
        <f t="shared" si="2"/>
        <v>BF_Kaplama1</v>
      </c>
      <c r="AL1" s="5" t="str">
        <f t="shared" si="2"/>
        <v>BF_Kaplama2</v>
      </c>
      <c r="AM1" s="5" t="str">
        <f t="shared" ref="AM1" si="3">"BF_"&amp;Q1</f>
        <v>BF_Drenaj</v>
      </c>
      <c r="AN1" s="6" t="str">
        <f t="shared" ref="AN1:AX1" si="4">"ML_"&amp;G1</f>
        <v>ML_Grobeton</v>
      </c>
      <c r="AO1" s="6" t="str">
        <f t="shared" si="4"/>
        <v>ML_Duvar</v>
      </c>
      <c r="AP1" s="6" t="str">
        <f t="shared" si="4"/>
        <v>ML_Profil</v>
      </c>
      <c r="AQ1" s="6" t="str">
        <f t="shared" si="4"/>
        <v>ML_JiletT</v>
      </c>
      <c r="AR1" s="6" t="str">
        <f t="shared" si="4"/>
        <v>ML_Kazı</v>
      </c>
      <c r="AS1" s="6" t="str">
        <f t="shared" si="4"/>
        <v>ML_Reglaj</v>
      </c>
      <c r="AT1" s="6" t="str">
        <f t="shared" si="4"/>
        <v>ML_Alttemel</v>
      </c>
      <c r="AU1" s="6" t="str">
        <f t="shared" si="4"/>
        <v>ML_Temel</v>
      </c>
      <c r="AV1" s="6" t="str">
        <f t="shared" si="4"/>
        <v>ML_Kaplama1</v>
      </c>
      <c r="AW1" s="6" t="str">
        <f t="shared" si="4"/>
        <v>ML_Kaplama2</v>
      </c>
      <c r="AX1" s="6" t="str">
        <f t="shared" si="4"/>
        <v>ML_Drenaj</v>
      </c>
      <c r="AY1" s="7" t="s">
        <v>19</v>
      </c>
      <c r="AZ1" s="7" t="s">
        <v>23</v>
      </c>
      <c r="BA1" s="7" t="s">
        <v>24</v>
      </c>
      <c r="BB1" s="9" t="s">
        <v>20</v>
      </c>
      <c r="BC1" s="9">
        <f>SUM(AY:AY)</f>
        <v>5266</v>
      </c>
    </row>
    <row r="2" spans="1:55" x14ac:dyDescent="0.3">
      <c r="A2" s="1">
        <v>3090</v>
      </c>
      <c r="B2" s="1">
        <v>3140</v>
      </c>
      <c r="C2" s="12" t="s">
        <v>38</v>
      </c>
      <c r="D2" s="12" t="s">
        <v>37</v>
      </c>
      <c r="E2" s="12" t="s">
        <v>39</v>
      </c>
      <c r="F2" s="12" t="s">
        <v>37</v>
      </c>
      <c r="G2" t="s">
        <v>17</v>
      </c>
      <c r="H2" t="s">
        <v>17</v>
      </c>
      <c r="I2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25</v>
      </c>
      <c r="O2" t="s">
        <v>25</v>
      </c>
      <c r="P2" t="s">
        <v>25</v>
      </c>
      <c r="Q2" t="s">
        <v>25</v>
      </c>
      <c r="R2">
        <v>15</v>
      </c>
      <c r="S2">
        <v>14</v>
      </c>
      <c r="T2">
        <v>25</v>
      </c>
      <c r="U2">
        <v>0</v>
      </c>
      <c r="V2">
        <v>22</v>
      </c>
      <c r="W2">
        <v>0</v>
      </c>
      <c r="X2">
        <v>0</v>
      </c>
      <c r="Y2">
        <v>0</v>
      </c>
      <c r="Z2">
        <v>0</v>
      </c>
      <c r="AA2">
        <v>0</v>
      </c>
      <c r="AB2">
        <v>29</v>
      </c>
      <c r="AC2">
        <v>21</v>
      </c>
      <c r="AD2">
        <v>16</v>
      </c>
      <c r="AE2">
        <v>22</v>
      </c>
      <c r="AF2">
        <v>19</v>
      </c>
      <c r="AG2">
        <v>27</v>
      </c>
      <c r="AH2">
        <v>28</v>
      </c>
      <c r="AI2">
        <v>16</v>
      </c>
      <c r="AJ2">
        <v>23</v>
      </c>
      <c r="AK2">
        <v>21</v>
      </c>
      <c r="AL2">
        <v>27</v>
      </c>
      <c r="AM2">
        <v>30</v>
      </c>
      <c r="AN2">
        <f t="shared" ref="AN2:AN5" si="5">IF(G2="E",R2*AC2,0)</f>
        <v>315</v>
      </c>
      <c r="AO2">
        <f t="shared" ref="AO2:AO5" si="6">IF(H2="E",S2*AD2,0)</f>
        <v>224</v>
      </c>
      <c r="AP2">
        <f t="shared" ref="AP2:AP5" si="7">IF(I2="E",T2*AE2,0)</f>
        <v>550</v>
      </c>
      <c r="AQ2">
        <f t="shared" ref="AQ2:AQ5" si="8">IF(J2="E",U2*AF2,0)</f>
        <v>0</v>
      </c>
      <c r="AR2">
        <f t="shared" ref="AR2:AR5" si="9">IF(K2="E",V2*AG2,0)</f>
        <v>0</v>
      </c>
      <c r="AS2">
        <f t="shared" ref="AS2:AS5" si="10">IF(L2="E",W2*AH2,0)</f>
        <v>0</v>
      </c>
      <c r="AT2">
        <f t="shared" ref="AT2:AT5" si="11">IF(M2="E",X2*AI2,0)</f>
        <v>0</v>
      </c>
      <c r="AU2">
        <f t="shared" ref="AU2:AU5" si="12">IF(N2="E",Y2*AJ2,0)</f>
        <v>0</v>
      </c>
      <c r="AV2">
        <f t="shared" ref="AV2:AV5" si="13">IF(O2="E",Z2*AK2,0)</f>
        <v>0</v>
      </c>
      <c r="AW2">
        <f t="shared" ref="AW2:AW5" si="14">IF(P2="E",AA2*AL2,0)</f>
        <v>0</v>
      </c>
      <c r="AX2">
        <f t="shared" ref="AX2:AX5" si="15">IF(Q2="E",AB2*AM2,0)</f>
        <v>0</v>
      </c>
      <c r="AY2">
        <f>SUM(AN2:AX2)</f>
        <v>1089</v>
      </c>
      <c r="AZ2">
        <f>AY2</f>
        <v>1089</v>
      </c>
      <c r="BA2" s="3">
        <f>AZ2/$BC$2</f>
        <v>1.7010256137906473E-3</v>
      </c>
      <c r="BB2" s="9" t="s">
        <v>21</v>
      </c>
      <c r="BC2" s="9">
        <v>640202</v>
      </c>
    </row>
    <row r="3" spans="1:55" x14ac:dyDescent="0.3">
      <c r="A3" s="1">
        <v>3140</v>
      </c>
      <c r="B3" s="1">
        <v>3190</v>
      </c>
      <c r="C3" s="12" t="s">
        <v>39</v>
      </c>
      <c r="D3" s="12" t="s">
        <v>37</v>
      </c>
      <c r="E3" s="12" t="s">
        <v>40</v>
      </c>
      <c r="F3" s="12" t="s">
        <v>41</v>
      </c>
      <c r="G3" t="s">
        <v>17</v>
      </c>
      <c r="H3" t="s">
        <v>17</v>
      </c>
      <c r="I3" t="s">
        <v>17</v>
      </c>
      <c r="J3" t="s">
        <v>18</v>
      </c>
      <c r="K3" t="s">
        <v>18</v>
      </c>
      <c r="L3" t="s">
        <v>18</v>
      </c>
      <c r="M3" t="s">
        <v>18</v>
      </c>
      <c r="N3" t="s">
        <v>25</v>
      </c>
      <c r="O3" t="s">
        <v>25</v>
      </c>
      <c r="P3" t="s">
        <v>25</v>
      </c>
      <c r="Q3" t="s">
        <v>25</v>
      </c>
      <c r="R3">
        <v>26</v>
      </c>
      <c r="S3">
        <v>21</v>
      </c>
      <c r="T3">
        <v>24</v>
      </c>
      <c r="U3">
        <v>0</v>
      </c>
      <c r="V3">
        <v>29</v>
      </c>
      <c r="W3">
        <v>0</v>
      </c>
      <c r="X3">
        <v>0</v>
      </c>
      <c r="Y3">
        <v>0</v>
      </c>
      <c r="Z3">
        <v>0</v>
      </c>
      <c r="AA3">
        <v>0</v>
      </c>
      <c r="AB3">
        <v>22</v>
      </c>
      <c r="AC3">
        <v>25</v>
      </c>
      <c r="AD3">
        <v>16</v>
      </c>
      <c r="AE3">
        <v>24</v>
      </c>
      <c r="AF3">
        <v>17</v>
      </c>
      <c r="AG3">
        <v>30</v>
      </c>
      <c r="AH3">
        <v>19</v>
      </c>
      <c r="AI3">
        <v>20</v>
      </c>
      <c r="AJ3">
        <v>15</v>
      </c>
      <c r="AK3">
        <v>15</v>
      </c>
      <c r="AL3">
        <v>10</v>
      </c>
      <c r="AM3">
        <v>19</v>
      </c>
      <c r="AN3">
        <f t="shared" si="5"/>
        <v>650</v>
      </c>
      <c r="AO3">
        <f t="shared" si="6"/>
        <v>336</v>
      </c>
      <c r="AP3">
        <f t="shared" si="7"/>
        <v>576</v>
      </c>
      <c r="AQ3">
        <f t="shared" si="8"/>
        <v>0</v>
      </c>
      <c r="AR3">
        <f t="shared" si="9"/>
        <v>0</v>
      </c>
      <c r="AS3">
        <f t="shared" si="10"/>
        <v>0</v>
      </c>
      <c r="AT3">
        <f t="shared" si="11"/>
        <v>0</v>
      </c>
      <c r="AU3">
        <f t="shared" si="12"/>
        <v>0</v>
      </c>
      <c r="AV3">
        <f t="shared" si="13"/>
        <v>0</v>
      </c>
      <c r="AW3">
        <f t="shared" si="14"/>
        <v>0</v>
      </c>
      <c r="AX3">
        <f t="shared" si="15"/>
        <v>0</v>
      </c>
      <c r="AY3">
        <f t="shared" ref="AY3:AY5" si="16">SUM(AN3:AX3)</f>
        <v>1562</v>
      </c>
      <c r="AZ3">
        <f>+AZ2+AY3</f>
        <v>2651</v>
      </c>
      <c r="BA3" s="3">
        <f t="shared" ref="BA3:BA5" si="17">AZ3/$BC$2</f>
        <v>4.1408805345812729E-3</v>
      </c>
      <c r="BB3" s="9" t="s">
        <v>22</v>
      </c>
      <c r="BC3" s="10">
        <v>0.15</v>
      </c>
    </row>
    <row r="4" spans="1:55" x14ac:dyDescent="0.3">
      <c r="A4" s="1">
        <v>3190</v>
      </c>
      <c r="B4" s="1">
        <v>3240</v>
      </c>
      <c r="C4" s="12" t="s">
        <v>40</v>
      </c>
      <c r="D4" s="12" t="s">
        <v>41</v>
      </c>
      <c r="E4" s="12" t="s">
        <v>42</v>
      </c>
      <c r="F4" s="12" t="s">
        <v>43</v>
      </c>
      <c r="G4" t="s">
        <v>17</v>
      </c>
      <c r="H4" t="s">
        <v>17</v>
      </c>
      <c r="I4" t="s">
        <v>17</v>
      </c>
      <c r="J4" t="s">
        <v>18</v>
      </c>
      <c r="K4" t="s">
        <v>18</v>
      </c>
      <c r="L4" t="s">
        <v>18</v>
      </c>
      <c r="M4" t="s">
        <v>18</v>
      </c>
      <c r="N4" t="s">
        <v>25</v>
      </c>
      <c r="O4" t="s">
        <v>25</v>
      </c>
      <c r="P4" t="s">
        <v>25</v>
      </c>
      <c r="Q4" t="s">
        <v>25</v>
      </c>
      <c r="R4">
        <v>26</v>
      </c>
      <c r="S4">
        <v>15</v>
      </c>
      <c r="T4">
        <v>13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18</v>
      </c>
      <c r="AD4">
        <v>25</v>
      </c>
      <c r="AE4">
        <v>21</v>
      </c>
      <c r="AF4">
        <v>14</v>
      </c>
      <c r="AG4">
        <v>13</v>
      </c>
      <c r="AH4">
        <v>16</v>
      </c>
      <c r="AI4">
        <v>27</v>
      </c>
      <c r="AJ4">
        <v>28</v>
      </c>
      <c r="AK4">
        <v>30</v>
      </c>
      <c r="AL4">
        <v>23</v>
      </c>
      <c r="AM4">
        <v>20</v>
      </c>
      <c r="AN4">
        <f t="shared" si="5"/>
        <v>468</v>
      </c>
      <c r="AO4">
        <f t="shared" si="6"/>
        <v>375</v>
      </c>
      <c r="AP4">
        <f t="shared" si="7"/>
        <v>273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1116</v>
      </c>
      <c r="AZ4">
        <f t="shared" ref="AZ4:AZ5" si="18">+AZ3+AY4</f>
        <v>3767</v>
      </c>
      <c r="BA4" s="3">
        <f t="shared" si="17"/>
        <v>5.884080337143589E-3</v>
      </c>
      <c r="BB4" s="9" t="s">
        <v>26</v>
      </c>
      <c r="BC4" s="11">
        <f>+BC3+KESIM1_part2!BC3</f>
        <v>0.3</v>
      </c>
    </row>
    <row r="5" spans="1:55" x14ac:dyDescent="0.3">
      <c r="A5" s="1">
        <v>3240</v>
      </c>
      <c r="B5" s="1">
        <v>3290</v>
      </c>
      <c r="C5" s="12" t="s">
        <v>42</v>
      </c>
      <c r="D5" s="12" t="s">
        <v>43</v>
      </c>
      <c r="E5" s="12" t="s">
        <v>44</v>
      </c>
      <c r="F5" s="12" t="s">
        <v>45</v>
      </c>
      <c r="G5" t="s">
        <v>17</v>
      </c>
      <c r="H5" t="s">
        <v>17</v>
      </c>
      <c r="I5" t="s">
        <v>17</v>
      </c>
      <c r="J5" t="s">
        <v>18</v>
      </c>
      <c r="K5" t="s">
        <v>18</v>
      </c>
      <c r="L5" t="s">
        <v>18</v>
      </c>
      <c r="M5" t="s">
        <v>18</v>
      </c>
      <c r="N5" t="s">
        <v>25</v>
      </c>
      <c r="O5" t="s">
        <v>25</v>
      </c>
      <c r="P5" t="s">
        <v>25</v>
      </c>
      <c r="Q5" t="s">
        <v>25</v>
      </c>
      <c r="R5">
        <v>19</v>
      </c>
      <c r="S5">
        <v>22</v>
      </c>
      <c r="T5">
        <v>25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27</v>
      </c>
      <c r="AD5">
        <v>13</v>
      </c>
      <c r="AE5">
        <v>28</v>
      </c>
      <c r="AF5">
        <v>21</v>
      </c>
      <c r="AG5">
        <v>21</v>
      </c>
      <c r="AH5">
        <v>21</v>
      </c>
      <c r="AI5">
        <v>19</v>
      </c>
      <c r="AJ5">
        <v>20</v>
      </c>
      <c r="AK5">
        <v>19</v>
      </c>
      <c r="AL5">
        <v>29</v>
      </c>
      <c r="AM5">
        <v>10</v>
      </c>
      <c r="AN5">
        <f t="shared" si="5"/>
        <v>513</v>
      </c>
      <c r="AO5">
        <f t="shared" si="6"/>
        <v>286</v>
      </c>
      <c r="AP5">
        <f t="shared" si="7"/>
        <v>700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1499</v>
      </c>
      <c r="AZ5">
        <f t="shared" si="18"/>
        <v>5266</v>
      </c>
      <c r="BA5" s="3">
        <f t="shared" si="17"/>
        <v>8.2255288174669875E-3</v>
      </c>
    </row>
    <row r="6" spans="1:55" x14ac:dyDescent="0.3">
      <c r="A6" s="1">
        <v>3290</v>
      </c>
      <c r="B6" s="1">
        <v>3340</v>
      </c>
      <c r="C6" s="12" t="s">
        <v>44</v>
      </c>
      <c r="D6" s="12" t="s">
        <v>45</v>
      </c>
      <c r="E6" s="12" t="s">
        <v>46</v>
      </c>
      <c r="F6" s="12" t="s">
        <v>47</v>
      </c>
      <c r="G6" t="s">
        <v>17</v>
      </c>
      <c r="H6" t="s">
        <v>17</v>
      </c>
      <c r="I6" t="s">
        <v>17</v>
      </c>
      <c r="J6" t="s">
        <v>18</v>
      </c>
      <c r="K6" t="s">
        <v>18</v>
      </c>
      <c r="L6" t="s">
        <v>18</v>
      </c>
      <c r="M6" t="s">
        <v>18</v>
      </c>
      <c r="N6" t="s">
        <v>25</v>
      </c>
      <c r="O6" t="s">
        <v>25</v>
      </c>
      <c r="P6" t="s">
        <v>25</v>
      </c>
      <c r="Q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KESIM1_part1</vt:lpstr>
      <vt:lpstr>KESIM1_part2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Koksalan</dc:creator>
  <cp:lastModifiedBy>Mehmet Epikman</cp:lastModifiedBy>
  <dcterms:created xsi:type="dcterms:W3CDTF">2025-05-30T11:27:23Z</dcterms:created>
  <dcterms:modified xsi:type="dcterms:W3CDTF">2025-06-25T12:08:26Z</dcterms:modified>
</cp:coreProperties>
</file>