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elma\Desktop\"/>
    </mc:Choice>
  </mc:AlternateContent>
  <xr:revisionPtr revIDLastSave="0" documentId="13_ncr:1_{A13B038D-4E8C-4305-8412-3238B7E66A23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kapı siparişleri" sheetId="1" r:id="rId1"/>
    <sheet name="Satış" sheetId="3" r:id="rId2"/>
    <sheet name="kapı kodları" sheetId="2" state="hidden" r:id="rId3"/>
    <sheet name="envanter" sheetId="4" r:id="rId4"/>
    <sheet name="tarih aralıklı envanter" sheetId="5" r:id="rId5"/>
    <sheet name="grafik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" i="5" l="1"/>
  <c r="N6" i="4" l="1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N5" i="4"/>
  <c r="M5" i="4"/>
  <c r="L5" i="4"/>
  <c r="K5" i="4"/>
  <c r="K16" i="5" l="1"/>
  <c r="K43" i="5"/>
  <c r="K18" i="5"/>
  <c r="K23" i="5"/>
  <c r="K28" i="5"/>
  <c r="K24" i="5"/>
  <c r="K5" i="5"/>
  <c r="K29" i="5"/>
  <c r="K7" i="5"/>
  <c r="K31" i="5"/>
  <c r="K11" i="5"/>
  <c r="K30" i="5"/>
  <c r="K8" i="5"/>
  <c r="K33" i="5"/>
  <c r="K38" i="5"/>
  <c r="K12" i="5"/>
  <c r="K40" i="5"/>
  <c r="K14" i="5"/>
  <c r="K41" i="5"/>
  <c r="K22" i="5"/>
  <c r="K10" i="5"/>
  <c r="K42" i="5"/>
  <c r="K39" i="5"/>
  <c r="K26" i="5"/>
  <c r="K32" i="5"/>
  <c r="K27" i="5"/>
  <c r="K37" i="5"/>
  <c r="K15" i="5"/>
  <c r="K6" i="5"/>
  <c r="K34" i="5"/>
  <c r="K9" i="5"/>
  <c r="K21" i="5"/>
  <c r="K17" i="5"/>
  <c r="K25" i="5"/>
  <c r="K13" i="5"/>
  <c r="K35" i="5"/>
  <c r="K19" i="5"/>
  <c r="K36" i="5"/>
  <c r="K20" i="5"/>
  <c r="L30" i="5"/>
  <c r="L31" i="5"/>
  <c r="L40" i="5"/>
  <c r="L33" i="5"/>
  <c r="L34" i="5"/>
  <c r="L13" i="5"/>
  <c r="L37" i="5"/>
  <c r="L14" i="5"/>
  <c r="L18" i="5"/>
  <c r="L19" i="5"/>
  <c r="L20" i="5"/>
  <c r="L21" i="5"/>
  <c r="L23" i="5"/>
  <c r="L35" i="5"/>
  <c r="L43" i="5"/>
  <c r="L6" i="5"/>
  <c r="L26" i="5"/>
  <c r="L8" i="5"/>
  <c r="L10" i="5"/>
  <c r="L36" i="5"/>
  <c r="L12" i="5"/>
  <c r="L27" i="5"/>
  <c r="L24" i="5"/>
  <c r="L17" i="5"/>
  <c r="L32" i="5"/>
  <c r="L28" i="5"/>
  <c r="L38" i="5"/>
  <c r="L41" i="5"/>
  <c r="L15" i="5"/>
  <c r="L16" i="5"/>
  <c r="L22" i="5"/>
  <c r="L29" i="5"/>
  <c r="L39" i="5"/>
  <c r="L7" i="5"/>
  <c r="L11" i="5"/>
  <c r="L42" i="5"/>
  <c r="L9" i="5"/>
  <c r="L25" i="5"/>
  <c r="L5" i="5"/>
  <c r="M33" i="5"/>
  <c r="M35" i="5"/>
  <c r="M37" i="5"/>
  <c r="M5" i="5"/>
  <c r="M39" i="5"/>
  <c r="M40" i="5"/>
  <c r="M24" i="5"/>
  <c r="M16" i="5"/>
  <c r="M20" i="5"/>
  <c r="M27" i="5"/>
  <c r="M10" i="5"/>
  <c r="M15" i="5"/>
  <c r="M8" i="5"/>
  <c r="M22" i="5"/>
  <c r="M32" i="5"/>
  <c r="M13" i="5"/>
  <c r="M42" i="5"/>
  <c r="M7" i="5"/>
  <c r="M25" i="5"/>
  <c r="M38" i="5"/>
  <c r="M11" i="5"/>
  <c r="M14" i="5"/>
  <c r="M23" i="5"/>
  <c r="M30" i="5"/>
  <c r="M6" i="5"/>
  <c r="M18" i="5"/>
  <c r="M26" i="5"/>
  <c r="M43" i="5"/>
  <c r="M34" i="5"/>
  <c r="M36" i="5"/>
  <c r="M28" i="5"/>
  <c r="M12" i="5"/>
  <c r="M31" i="5"/>
  <c r="M41" i="5"/>
  <c r="M21" i="5"/>
  <c r="M29" i="5"/>
  <c r="M17" i="5"/>
  <c r="M9" i="5"/>
  <c r="M19" i="5"/>
  <c r="N5" i="5"/>
  <c r="N29" i="5"/>
  <c r="N37" i="5"/>
  <c r="N38" i="5"/>
  <c r="N7" i="5"/>
  <c r="N15" i="5"/>
  <c r="N22" i="5"/>
  <c r="N33" i="5"/>
  <c r="N43" i="5"/>
  <c r="N10" i="5"/>
  <c r="N21" i="5"/>
  <c r="N31" i="5"/>
  <c r="N40" i="5"/>
  <c r="N23" i="5"/>
  <c r="N34" i="5"/>
  <c r="N30" i="5"/>
  <c r="N32" i="5"/>
  <c r="N9" i="5"/>
  <c r="N19" i="5"/>
  <c r="N18" i="5"/>
  <c r="N26" i="5"/>
  <c r="N11" i="5"/>
  <c r="N20" i="5"/>
  <c r="N14" i="5"/>
  <c r="N13" i="5"/>
  <c r="N39" i="5"/>
  <c r="N24" i="5"/>
  <c r="N25" i="5"/>
  <c r="N27" i="5"/>
  <c r="N12" i="5"/>
  <c r="N41" i="5"/>
  <c r="N8" i="5"/>
  <c r="N42" i="5"/>
  <c r="N17" i="5"/>
  <c r="N6" i="5"/>
  <c r="N28" i="5"/>
  <c r="N35" i="5"/>
  <c r="N16" i="5"/>
  <c r="N36" i="5"/>
  <c r="D12" i="5" a="1"/>
  <c r="D12" i="5" s="1"/>
  <c r="D33" i="5" a="1"/>
  <c r="D33" i="5" s="1"/>
  <c r="D6" i="5" a="1"/>
  <c r="D6" i="5" s="1"/>
  <c r="D13" i="5" a="1"/>
  <c r="D13" i="5" s="1"/>
  <c r="D23" i="5" a="1"/>
  <c r="D23" i="5" s="1"/>
  <c r="D34" i="5" a="1"/>
  <c r="D34" i="5" s="1"/>
  <c r="D14" i="5" a="1"/>
  <c r="D14" i="5" s="1"/>
  <c r="D24" i="5" a="1"/>
  <c r="D24" i="5" s="1"/>
  <c r="D15" i="5" a="1"/>
  <c r="D15" i="5" s="1"/>
  <c r="D25" i="5" a="1"/>
  <c r="D25" i="5" s="1"/>
  <c r="D35" i="5" a="1"/>
  <c r="D35" i="5" s="1"/>
  <c r="D16" i="5" a="1"/>
  <c r="D16" i="5" s="1"/>
  <c r="D26" i="5" a="1"/>
  <c r="D26" i="5" s="1"/>
  <c r="D36" i="5" a="1"/>
  <c r="D36" i="5" s="1"/>
  <c r="D7" i="5" a="1"/>
  <c r="D7" i="5" s="1"/>
  <c r="D17" i="5" a="1"/>
  <c r="D17" i="5" s="1"/>
  <c r="D28" i="5" a="1"/>
  <c r="D28" i="5" s="1"/>
  <c r="D38" i="5" a="1"/>
  <c r="D38" i="5" s="1"/>
  <c r="D8" i="5" a="1"/>
  <c r="D8" i="5" s="1"/>
  <c r="D18" i="5" a="1"/>
  <c r="D18" i="5" s="1"/>
  <c r="D39" i="5" a="1"/>
  <c r="D39" i="5" s="1"/>
  <c r="D9" i="5" a="1"/>
  <c r="D9" i="5" s="1"/>
  <c r="D19" i="5" a="1"/>
  <c r="D19" i="5" s="1"/>
  <c r="D29" i="5" a="1"/>
  <c r="D29" i="5" s="1"/>
  <c r="D40" i="5" a="1"/>
  <c r="D40" i="5" s="1"/>
  <c r="D30" i="5" a="1"/>
  <c r="D30" i="5" s="1"/>
  <c r="D10" i="5" a="1"/>
  <c r="D10" i="5" s="1"/>
  <c r="D20" i="5" a="1"/>
  <c r="D20" i="5" s="1"/>
  <c r="D41" i="5" a="1"/>
  <c r="D41" i="5" s="1"/>
  <c r="D21" i="5" a="1"/>
  <c r="D21" i="5" s="1"/>
  <c r="D31" i="5" a="1"/>
  <c r="D31" i="5" s="1"/>
  <c r="D42" i="5" a="1"/>
  <c r="D42" i="5" s="1"/>
  <c r="D37" i="5" a="1"/>
  <c r="D37" i="5" s="1"/>
  <c r="D11" i="5" a="1"/>
  <c r="D11" i="5" s="1"/>
  <c r="D22" i="5" a="1"/>
  <c r="D22" i="5" s="1"/>
  <c r="D32" i="5" a="1"/>
  <c r="D32" i="5" s="1"/>
  <c r="D43" i="5" a="1"/>
  <c r="D43" i="5" s="1"/>
  <c r="D27" i="5" a="1"/>
  <c r="D27" i="5" s="1"/>
  <c r="G14" i="5" a="1"/>
  <c r="G14" i="5" s="1"/>
  <c r="G25" i="5" a="1"/>
  <c r="G25" i="5" s="1"/>
  <c r="G37" i="5" a="1"/>
  <c r="G37" i="5" s="1"/>
  <c r="G15" i="5" a="1"/>
  <c r="G15" i="5" s="1"/>
  <c r="G26" i="5" a="1"/>
  <c r="G26" i="5" s="1"/>
  <c r="G38" i="5" a="1"/>
  <c r="G38" i="5" s="1"/>
  <c r="G42" i="5" a="1"/>
  <c r="G42" i="5" s="1"/>
  <c r="G16" i="5" a="1"/>
  <c r="G16" i="5" s="1"/>
  <c r="G27" i="5" a="1"/>
  <c r="G27" i="5" s="1"/>
  <c r="G39" i="5" a="1"/>
  <c r="G39" i="5" s="1"/>
  <c r="G5" i="5" a="1"/>
  <c r="G5" i="5" s="1"/>
  <c r="G30" i="5" a="1"/>
  <c r="G30" i="5" s="1"/>
  <c r="G17" i="5" a="1"/>
  <c r="G17" i="5" s="1"/>
  <c r="G28" i="5" a="1"/>
  <c r="G28" i="5" s="1"/>
  <c r="G40" i="5" a="1"/>
  <c r="G40" i="5" s="1"/>
  <c r="G7" i="5" a="1"/>
  <c r="G7" i="5" s="1"/>
  <c r="G18" i="5" a="1"/>
  <c r="G18" i="5" s="1"/>
  <c r="G29" i="5" a="1"/>
  <c r="G29" i="5" s="1"/>
  <c r="G41" i="5" a="1"/>
  <c r="G41" i="5" s="1"/>
  <c r="G8" i="5" a="1"/>
  <c r="G8" i="5" s="1"/>
  <c r="G9" i="5" a="1"/>
  <c r="G9" i="5" s="1"/>
  <c r="G19" i="5" a="1"/>
  <c r="G19" i="5" s="1"/>
  <c r="G31" i="5" a="1"/>
  <c r="G31" i="5" s="1"/>
  <c r="G43" i="5" a="1"/>
  <c r="G43" i="5" s="1"/>
  <c r="G10" i="5" a="1"/>
  <c r="G10" i="5" s="1"/>
  <c r="G20" i="5" a="1"/>
  <c r="G20" i="5" s="1"/>
  <c r="G32" i="5" a="1"/>
  <c r="G32" i="5" s="1"/>
  <c r="G6" i="5" a="1"/>
  <c r="G6" i="5" s="1"/>
  <c r="G11" i="5" a="1"/>
  <c r="G11" i="5" s="1"/>
  <c r="G21" i="5" a="1"/>
  <c r="G21" i="5" s="1"/>
  <c r="G33" i="5" a="1"/>
  <c r="G33" i="5" s="1"/>
  <c r="G12" i="5" a="1"/>
  <c r="G12" i="5" s="1"/>
  <c r="G22" i="5" a="1"/>
  <c r="G22" i="5" s="1"/>
  <c r="G34" i="5" a="1"/>
  <c r="G34" i="5" s="1"/>
  <c r="G23" i="5" a="1"/>
  <c r="G23" i="5" s="1"/>
  <c r="G35" i="5" a="1"/>
  <c r="G35" i="5" s="1"/>
  <c r="G13" i="5" a="1"/>
  <c r="G13" i="5" s="1"/>
  <c r="G24" i="5" a="1"/>
  <c r="G24" i="5" s="1"/>
  <c r="G36" i="5" a="1"/>
  <c r="G36" i="5" s="1"/>
  <c r="E16" i="5" a="1"/>
  <c r="E16" i="5" s="1"/>
  <c r="E27" i="5" a="1"/>
  <c r="E27" i="5" s="1"/>
  <c r="E39" i="5" a="1"/>
  <c r="E39" i="5" s="1"/>
  <c r="E10" i="5" a="1"/>
  <c r="E10" i="5" s="1"/>
  <c r="E17" i="5" a="1"/>
  <c r="E17" i="5" s="1"/>
  <c r="E28" i="5" a="1"/>
  <c r="E28" i="5" s="1"/>
  <c r="E40" i="5" a="1"/>
  <c r="E40" i="5" s="1"/>
  <c r="E7" i="5" a="1"/>
  <c r="E7" i="5" s="1"/>
  <c r="E18" i="5" a="1"/>
  <c r="E18" i="5" s="1"/>
  <c r="E29" i="5" a="1"/>
  <c r="E29" i="5" s="1"/>
  <c r="E41" i="5" a="1"/>
  <c r="E41" i="5" s="1"/>
  <c r="E8" i="5" a="1"/>
  <c r="E8" i="5" s="1"/>
  <c r="E30" i="5" a="1"/>
  <c r="E30" i="5" s="1"/>
  <c r="E42" i="5" a="1"/>
  <c r="E42" i="5" s="1"/>
  <c r="E9" i="5" a="1"/>
  <c r="E9" i="5" s="1"/>
  <c r="E19" i="5" a="1"/>
  <c r="E19" i="5" s="1"/>
  <c r="E31" i="5" a="1"/>
  <c r="E31" i="5" s="1"/>
  <c r="E43" i="5" a="1"/>
  <c r="E43" i="5" s="1"/>
  <c r="E32" i="5" a="1"/>
  <c r="E32" i="5" s="1"/>
  <c r="E11" i="5" a="1"/>
  <c r="E11" i="5" s="1"/>
  <c r="E21" i="5" a="1"/>
  <c r="E21" i="5" s="1"/>
  <c r="E33" i="5" a="1"/>
  <c r="E33" i="5" s="1"/>
  <c r="E6" i="5" a="1"/>
  <c r="E6" i="5" s="1"/>
  <c r="E12" i="5" a="1"/>
  <c r="E12" i="5" s="1"/>
  <c r="E22" i="5" a="1"/>
  <c r="E22" i="5" s="1"/>
  <c r="E34" i="5" a="1"/>
  <c r="E34" i="5" s="1"/>
  <c r="E23" i="5" a="1"/>
  <c r="E23" i="5" s="1"/>
  <c r="E35" i="5" a="1"/>
  <c r="E35" i="5" s="1"/>
  <c r="E13" i="5" a="1"/>
  <c r="E13" i="5" s="1"/>
  <c r="E24" i="5" a="1"/>
  <c r="E24" i="5" s="1"/>
  <c r="E36" i="5" a="1"/>
  <c r="E36" i="5" s="1"/>
  <c r="E20" i="5" a="1"/>
  <c r="E20" i="5" s="1"/>
  <c r="E14" i="5" a="1"/>
  <c r="E14" i="5" s="1"/>
  <c r="E25" i="5" a="1"/>
  <c r="E25" i="5" s="1"/>
  <c r="E37" i="5" a="1"/>
  <c r="E37" i="5" s="1"/>
  <c r="E5" i="5" a="1"/>
  <c r="E5" i="5" s="1"/>
  <c r="E15" i="5" a="1"/>
  <c r="E15" i="5" s="1"/>
  <c r="E26" i="5" a="1"/>
  <c r="E26" i="5" s="1"/>
  <c r="E38" i="5" a="1"/>
  <c r="E38" i="5" s="1"/>
  <c r="F11" i="5" a="1"/>
  <c r="F11" i="5" s="1"/>
  <c r="F21" i="5" a="1"/>
  <c r="F21" i="5" s="1"/>
  <c r="F32" i="5" a="1"/>
  <c r="F32" i="5" s="1"/>
  <c r="F43" i="5" a="1"/>
  <c r="F43" i="5" s="1"/>
  <c r="F12" i="5" a="1"/>
  <c r="F12" i="5" s="1"/>
  <c r="F22" i="5" a="1"/>
  <c r="F22" i="5" s="1"/>
  <c r="F33" i="5" a="1"/>
  <c r="F33" i="5" s="1"/>
  <c r="F6" i="5" a="1"/>
  <c r="F6" i="5" s="1"/>
  <c r="F23" i="5" a="1"/>
  <c r="F23" i="5" s="1"/>
  <c r="F34" i="5" a="1"/>
  <c r="F34" i="5" s="1"/>
  <c r="F13" i="5" a="1"/>
  <c r="F13" i="5" s="1"/>
  <c r="F24" i="5" a="1"/>
  <c r="F24" i="5" s="1"/>
  <c r="F35" i="5" a="1"/>
  <c r="F35" i="5" s="1"/>
  <c r="F5" i="5" a="1"/>
  <c r="F5" i="5" s="1"/>
  <c r="F15" i="5" a="1"/>
  <c r="F15" i="5" s="1"/>
  <c r="F14" i="5" a="1"/>
  <c r="F14" i="5" s="1"/>
  <c r="F36" i="5" a="1"/>
  <c r="F36" i="5" s="1"/>
  <c r="F16" i="5" a="1"/>
  <c r="F16" i="5" s="1"/>
  <c r="F26" i="5" a="1"/>
  <c r="F26" i="5" s="1"/>
  <c r="F37" i="5" a="1"/>
  <c r="F37" i="5" s="1"/>
  <c r="F17" i="5" a="1"/>
  <c r="F17" i="5" s="1"/>
  <c r="F27" i="5" a="1"/>
  <c r="F27" i="5" s="1"/>
  <c r="F38" i="5" a="1"/>
  <c r="F38" i="5" s="1"/>
  <c r="F7" i="5" a="1"/>
  <c r="F7" i="5" s="1"/>
  <c r="F18" i="5" a="1"/>
  <c r="F18" i="5" s="1"/>
  <c r="F28" i="5" a="1"/>
  <c r="F28" i="5" s="1"/>
  <c r="F39" i="5" a="1"/>
  <c r="F39" i="5" s="1"/>
  <c r="F25" i="5" a="1"/>
  <c r="F25" i="5" s="1"/>
  <c r="F8" i="5" a="1"/>
  <c r="F8" i="5" s="1"/>
  <c r="F29" i="5" a="1"/>
  <c r="F29" i="5" s="1"/>
  <c r="F40" i="5" a="1"/>
  <c r="F40" i="5" s="1"/>
  <c r="F9" i="5" a="1"/>
  <c r="F9" i="5" s="1"/>
  <c r="F19" i="5" a="1"/>
  <c r="F19" i="5" s="1"/>
  <c r="F30" i="5" a="1"/>
  <c r="F30" i="5" s="1"/>
  <c r="F41" i="5" a="1"/>
  <c r="F41" i="5" s="1"/>
  <c r="F10" i="5" a="1"/>
  <c r="F10" i="5" s="1"/>
  <c r="F20" i="5" a="1"/>
  <c r="F20" i="5" s="1"/>
  <c r="F31" i="5" a="1"/>
  <c r="F31" i="5" s="1"/>
  <c r="F42" i="5" a="1"/>
  <c r="F42" i="5" s="1"/>
  <c r="D5" i="5" a="1"/>
  <c r="D5" i="5" s="1"/>
  <c r="U10" i="4"/>
  <c r="U12" i="4" s="1"/>
  <c r="T10" i="4"/>
  <c r="T12" i="4" s="1"/>
  <c r="G162" i="1"/>
  <c r="J162" i="1"/>
  <c r="G163" i="1"/>
  <c r="J163" i="1"/>
  <c r="G157" i="1"/>
  <c r="J157" i="1"/>
  <c r="G158" i="1"/>
  <c r="J158" i="1"/>
  <c r="G159" i="1"/>
  <c r="J159" i="1"/>
  <c r="G160" i="1"/>
  <c r="J160" i="1"/>
  <c r="G337" i="1"/>
  <c r="J337" i="1"/>
  <c r="G329" i="1"/>
  <c r="J329" i="1"/>
  <c r="G328" i="1"/>
  <c r="J328" i="1"/>
  <c r="G330" i="1"/>
  <c r="J330" i="1"/>
  <c r="G331" i="1"/>
  <c r="J331" i="1"/>
  <c r="G323" i="1"/>
  <c r="J323" i="1"/>
  <c r="G324" i="1"/>
  <c r="J324" i="1"/>
  <c r="G325" i="1"/>
  <c r="J325" i="1"/>
  <c r="G322" i="1"/>
  <c r="J322" i="1"/>
  <c r="G326" i="1"/>
  <c r="J326" i="1"/>
  <c r="G327" i="1"/>
  <c r="J327" i="1"/>
  <c r="G320" i="1"/>
  <c r="J320" i="1"/>
  <c r="G321" i="1"/>
  <c r="J321" i="1"/>
  <c r="G319" i="1"/>
  <c r="J319" i="1"/>
  <c r="G318" i="1"/>
  <c r="J318" i="1"/>
  <c r="G317" i="1"/>
  <c r="J317" i="1"/>
  <c r="G314" i="1"/>
  <c r="J314" i="1"/>
  <c r="G313" i="1"/>
  <c r="J313" i="1"/>
  <c r="G312" i="1"/>
  <c r="J312" i="1"/>
  <c r="G308" i="1"/>
  <c r="J308" i="1"/>
  <c r="G309" i="1"/>
  <c r="J309" i="1"/>
  <c r="G305" i="1"/>
  <c r="J305" i="1"/>
  <c r="G301" i="1"/>
  <c r="J301" i="1"/>
  <c r="G296" i="1"/>
  <c r="J296" i="1"/>
  <c r="I331" i="1"/>
  <c r="I323" i="1"/>
  <c r="I162" i="1"/>
  <c r="I163" i="1"/>
  <c r="I157" i="1"/>
  <c r="I158" i="1"/>
  <c r="I159" i="1"/>
  <c r="I327" i="1"/>
  <c r="I301" i="1"/>
  <c r="I320" i="1"/>
  <c r="I296" i="1"/>
  <c r="I321" i="1"/>
  <c r="I312" i="1"/>
  <c r="I308" i="1"/>
  <c r="I309" i="1"/>
  <c r="I160" i="1"/>
  <c r="I337" i="1"/>
  <c r="I329" i="1"/>
  <c r="I319" i="1"/>
  <c r="I318" i="1"/>
  <c r="I317" i="1"/>
  <c r="I314" i="1"/>
  <c r="I313" i="1"/>
  <c r="I324" i="1"/>
  <c r="I325" i="1"/>
  <c r="I322" i="1"/>
  <c r="I326" i="1"/>
  <c r="I305" i="1"/>
  <c r="I328" i="1"/>
  <c r="I330" i="1"/>
  <c r="G279" i="1" l="1"/>
  <c r="J279" i="1"/>
  <c r="G271" i="1"/>
  <c r="J271" i="1"/>
  <c r="I279" i="1"/>
  <c r="I271" i="1"/>
  <c r="G116" i="1" l="1"/>
  <c r="J116" i="1"/>
  <c r="G107" i="1"/>
  <c r="J107" i="1"/>
  <c r="G102" i="1"/>
  <c r="J102" i="1"/>
  <c r="G92" i="1"/>
  <c r="J92" i="1"/>
  <c r="G80" i="1"/>
  <c r="J80" i="1"/>
  <c r="F1611" i="3"/>
  <c r="E1611" i="3"/>
  <c r="F1610" i="3"/>
  <c r="E1610" i="3"/>
  <c r="F1609" i="3"/>
  <c r="E1609" i="3"/>
  <c r="F1608" i="3"/>
  <c r="E1608" i="3"/>
  <c r="F1607" i="3"/>
  <c r="E1607" i="3"/>
  <c r="F1606" i="3"/>
  <c r="E1606" i="3"/>
  <c r="F1605" i="3"/>
  <c r="E1605" i="3"/>
  <c r="F1604" i="3"/>
  <c r="E1604" i="3"/>
  <c r="F1603" i="3"/>
  <c r="E1603" i="3"/>
  <c r="F1602" i="3"/>
  <c r="E1602" i="3"/>
  <c r="F1601" i="3"/>
  <c r="E1601" i="3"/>
  <c r="F1600" i="3"/>
  <c r="E1600" i="3"/>
  <c r="F1599" i="3"/>
  <c r="E1599" i="3"/>
  <c r="F1598" i="3"/>
  <c r="E1598" i="3"/>
  <c r="F1597" i="3"/>
  <c r="E1597" i="3"/>
  <c r="F1596" i="3"/>
  <c r="E1596" i="3"/>
  <c r="F1595" i="3"/>
  <c r="E1595" i="3"/>
  <c r="F1594" i="3"/>
  <c r="E1594" i="3"/>
  <c r="F1593" i="3"/>
  <c r="E1593" i="3"/>
  <c r="F1592" i="3"/>
  <c r="E1592" i="3"/>
  <c r="F1591" i="3"/>
  <c r="E1591" i="3"/>
  <c r="F1590" i="3"/>
  <c r="E1590" i="3"/>
  <c r="F1589" i="3"/>
  <c r="E1589" i="3"/>
  <c r="F1588" i="3"/>
  <c r="E1588" i="3"/>
  <c r="F1587" i="3"/>
  <c r="E1587" i="3"/>
  <c r="F1586" i="3"/>
  <c r="E1586" i="3"/>
  <c r="F1585" i="3"/>
  <c r="E1585" i="3"/>
  <c r="F1584" i="3"/>
  <c r="E1584" i="3"/>
  <c r="F1583" i="3"/>
  <c r="E1583" i="3"/>
  <c r="F1582" i="3"/>
  <c r="E1582" i="3"/>
  <c r="F1581" i="3"/>
  <c r="E1581" i="3"/>
  <c r="F1580" i="3"/>
  <c r="E1580" i="3"/>
  <c r="F1579" i="3"/>
  <c r="E1579" i="3"/>
  <c r="F1578" i="3"/>
  <c r="E1578" i="3"/>
  <c r="F1577" i="3"/>
  <c r="E1577" i="3"/>
  <c r="F1576" i="3"/>
  <c r="E1576" i="3"/>
  <c r="F1575" i="3"/>
  <c r="E1575" i="3"/>
  <c r="F1574" i="3"/>
  <c r="E1574" i="3"/>
  <c r="F1573" i="3"/>
  <c r="E1573" i="3"/>
  <c r="F1572" i="3"/>
  <c r="E1572" i="3"/>
  <c r="F1571" i="3"/>
  <c r="E1571" i="3"/>
  <c r="F1570" i="3"/>
  <c r="E1570" i="3"/>
  <c r="F1569" i="3"/>
  <c r="E1569" i="3"/>
  <c r="F1568" i="3"/>
  <c r="E1568" i="3"/>
  <c r="F1567" i="3"/>
  <c r="E1567" i="3"/>
  <c r="F1566" i="3"/>
  <c r="E1566" i="3"/>
  <c r="F1565" i="3"/>
  <c r="E1565" i="3"/>
  <c r="F1564" i="3"/>
  <c r="E1564" i="3"/>
  <c r="F1563" i="3"/>
  <c r="E1563" i="3"/>
  <c r="I116" i="1"/>
  <c r="I92" i="1"/>
  <c r="I80" i="1"/>
  <c r="I107" i="1"/>
  <c r="I102" i="1"/>
  <c r="G74" i="1" l="1"/>
  <c r="J74" i="1"/>
  <c r="G65" i="1"/>
  <c r="J65" i="1"/>
  <c r="G64" i="1"/>
  <c r="J64" i="1"/>
  <c r="G58" i="1"/>
  <c r="J58" i="1"/>
  <c r="G50" i="1"/>
  <c r="J50" i="1"/>
  <c r="G44" i="1"/>
  <c r="J44" i="1"/>
  <c r="I44" i="1"/>
  <c r="I58" i="1"/>
  <c r="I65" i="1"/>
  <c r="I64" i="1"/>
  <c r="I74" i="1"/>
  <c r="I50" i="1"/>
  <c r="G28" i="1" l="1"/>
  <c r="J28" i="1"/>
  <c r="G29" i="1"/>
  <c r="J29" i="1"/>
  <c r="G30" i="1"/>
  <c r="J30" i="1"/>
  <c r="G27" i="1"/>
  <c r="J27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33" i="1"/>
  <c r="G34" i="1"/>
  <c r="G35" i="1"/>
  <c r="G36" i="1"/>
  <c r="G37" i="1"/>
  <c r="G38" i="1"/>
  <c r="G39" i="1"/>
  <c r="G40" i="1"/>
  <c r="G41" i="1"/>
  <c r="G249" i="1"/>
  <c r="G20" i="1"/>
  <c r="G21" i="1"/>
  <c r="G22" i="1"/>
  <c r="G23" i="1"/>
  <c r="G24" i="1"/>
  <c r="G25" i="1"/>
  <c r="G26" i="1"/>
  <c r="G15" i="1"/>
  <c r="G16" i="1"/>
  <c r="G17" i="1"/>
  <c r="G18" i="1"/>
  <c r="G19" i="1"/>
  <c r="G7" i="1"/>
  <c r="G8" i="1"/>
  <c r="G9" i="1"/>
  <c r="G10" i="1"/>
  <c r="G11" i="1"/>
  <c r="G12" i="1"/>
  <c r="G13" i="1"/>
  <c r="G14" i="1"/>
  <c r="G31" i="1"/>
  <c r="G32" i="1"/>
  <c r="G42" i="1"/>
  <c r="G43" i="1"/>
  <c r="G45" i="1"/>
  <c r="G46" i="1"/>
  <c r="G47" i="1"/>
  <c r="G48" i="1"/>
  <c r="G49" i="1"/>
  <c r="G51" i="1"/>
  <c r="G52" i="1"/>
  <c r="G53" i="1"/>
  <c r="G250" i="1"/>
  <c r="G251" i="1"/>
  <c r="G252" i="1"/>
  <c r="G253" i="1"/>
  <c r="G54" i="1"/>
  <c r="G55" i="1"/>
  <c r="G56" i="1"/>
  <c r="G61" i="1"/>
  <c r="G62" i="1"/>
  <c r="G63" i="1"/>
  <c r="G66" i="1"/>
  <c r="G67" i="1"/>
  <c r="G68" i="1"/>
  <c r="G69" i="1"/>
  <c r="G70" i="1"/>
  <c r="G71" i="1"/>
  <c r="G72" i="1"/>
  <c r="G73" i="1"/>
  <c r="G57" i="1"/>
  <c r="G59" i="1"/>
  <c r="G60" i="1"/>
  <c r="G75" i="1"/>
  <c r="G76" i="1"/>
  <c r="G77" i="1"/>
  <c r="G78" i="1"/>
  <c r="G79" i="1"/>
  <c r="G81" i="1"/>
  <c r="G82" i="1"/>
  <c r="G83" i="1"/>
  <c r="G84" i="1"/>
  <c r="G85" i="1"/>
  <c r="G98" i="1"/>
  <c r="G99" i="1"/>
  <c r="G100" i="1"/>
  <c r="G101" i="1"/>
  <c r="G86" i="1"/>
  <c r="G87" i="1"/>
  <c r="G88" i="1"/>
  <c r="G89" i="1"/>
  <c r="G90" i="1"/>
  <c r="G91" i="1"/>
  <c r="G93" i="1"/>
  <c r="G94" i="1"/>
  <c r="G95" i="1"/>
  <c r="G96" i="1"/>
  <c r="G97" i="1"/>
  <c r="G103" i="1"/>
  <c r="G104" i="1"/>
  <c r="G105" i="1"/>
  <c r="G106" i="1"/>
  <c r="G117" i="1"/>
  <c r="G118" i="1"/>
  <c r="G119" i="1"/>
  <c r="G108" i="1"/>
  <c r="G109" i="1"/>
  <c r="G110" i="1"/>
  <c r="G111" i="1"/>
  <c r="G112" i="1"/>
  <c r="G113" i="1"/>
  <c r="G114" i="1"/>
  <c r="G115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61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2" i="1"/>
  <c r="G273" i="1"/>
  <c r="G274" i="1"/>
  <c r="G275" i="1"/>
  <c r="G276" i="1"/>
  <c r="G277" i="1"/>
  <c r="G278" i="1"/>
  <c r="G280" i="1"/>
  <c r="G281" i="1"/>
  <c r="G282" i="1"/>
  <c r="G283" i="1"/>
  <c r="G284" i="1"/>
  <c r="G285" i="1"/>
  <c r="G286" i="1"/>
  <c r="G254" i="1"/>
  <c r="G289" i="1"/>
  <c r="G290" i="1"/>
  <c r="G291" i="1"/>
  <c r="G292" i="1"/>
  <c r="G293" i="1"/>
  <c r="G294" i="1"/>
  <c r="G295" i="1"/>
  <c r="G299" i="1"/>
  <c r="G297" i="1"/>
  <c r="G298" i="1"/>
  <c r="G287" i="1"/>
  <c r="G288" i="1"/>
  <c r="G307" i="1"/>
  <c r="G303" i="1"/>
  <c r="G304" i="1"/>
  <c r="G302" i="1"/>
  <c r="G300" i="1"/>
  <c r="G306" i="1"/>
  <c r="G310" i="1"/>
  <c r="G311" i="1"/>
  <c r="G315" i="1"/>
  <c r="G316" i="1"/>
  <c r="G334" i="1"/>
  <c r="G335" i="1"/>
  <c r="G336" i="1"/>
  <c r="G332" i="1"/>
  <c r="G333" i="1"/>
  <c r="G338" i="1"/>
  <c r="G339" i="1"/>
  <c r="G340" i="1"/>
  <c r="G341" i="1"/>
  <c r="G342" i="1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F5" i="3"/>
  <c r="E5" i="3"/>
  <c r="J21" i="1"/>
  <c r="J22" i="1"/>
  <c r="J23" i="1"/>
  <c r="J24" i="1"/>
  <c r="J25" i="1"/>
  <c r="J26" i="1"/>
  <c r="J15" i="1"/>
  <c r="J16" i="1"/>
  <c r="J17" i="1"/>
  <c r="J18" i="1"/>
  <c r="J19" i="1"/>
  <c r="J7" i="1"/>
  <c r="J8" i="1"/>
  <c r="J9" i="1"/>
  <c r="J10" i="1"/>
  <c r="J11" i="1"/>
  <c r="J12" i="1"/>
  <c r="J13" i="1"/>
  <c r="J14" i="1"/>
  <c r="J31" i="1"/>
  <c r="J32" i="1"/>
  <c r="J42" i="1"/>
  <c r="J43" i="1"/>
  <c r="J45" i="1"/>
  <c r="J46" i="1"/>
  <c r="J47" i="1"/>
  <c r="J48" i="1"/>
  <c r="J49" i="1"/>
  <c r="J51" i="1"/>
  <c r="J52" i="1"/>
  <c r="J53" i="1"/>
  <c r="J250" i="1"/>
  <c r="J251" i="1"/>
  <c r="J252" i="1"/>
  <c r="J253" i="1"/>
  <c r="J54" i="1"/>
  <c r="J55" i="1"/>
  <c r="J56" i="1"/>
  <c r="J61" i="1"/>
  <c r="J62" i="1"/>
  <c r="J63" i="1"/>
  <c r="J66" i="1"/>
  <c r="J67" i="1"/>
  <c r="J68" i="1"/>
  <c r="J69" i="1"/>
  <c r="J70" i="1"/>
  <c r="J71" i="1"/>
  <c r="J72" i="1"/>
  <c r="J73" i="1"/>
  <c r="J57" i="1"/>
  <c r="J59" i="1"/>
  <c r="J60" i="1"/>
  <c r="J75" i="1"/>
  <c r="J76" i="1"/>
  <c r="J77" i="1"/>
  <c r="J78" i="1"/>
  <c r="J79" i="1"/>
  <c r="J81" i="1"/>
  <c r="J82" i="1"/>
  <c r="J83" i="1"/>
  <c r="J84" i="1"/>
  <c r="J85" i="1"/>
  <c r="J98" i="1"/>
  <c r="J99" i="1"/>
  <c r="J100" i="1"/>
  <c r="J101" i="1"/>
  <c r="J86" i="1"/>
  <c r="J87" i="1"/>
  <c r="J88" i="1"/>
  <c r="J89" i="1"/>
  <c r="J90" i="1"/>
  <c r="J91" i="1"/>
  <c r="J93" i="1"/>
  <c r="J94" i="1"/>
  <c r="J95" i="1"/>
  <c r="J96" i="1"/>
  <c r="J97" i="1"/>
  <c r="J103" i="1"/>
  <c r="J104" i="1"/>
  <c r="J105" i="1"/>
  <c r="J106" i="1"/>
  <c r="J117" i="1"/>
  <c r="J118" i="1"/>
  <c r="J119" i="1"/>
  <c r="J108" i="1"/>
  <c r="J109" i="1"/>
  <c r="J110" i="1"/>
  <c r="J111" i="1"/>
  <c r="J112" i="1"/>
  <c r="J113" i="1"/>
  <c r="J114" i="1"/>
  <c r="J115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61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2" i="1"/>
  <c r="J273" i="1"/>
  <c r="J274" i="1"/>
  <c r="J275" i="1"/>
  <c r="J276" i="1"/>
  <c r="J277" i="1"/>
  <c r="J278" i="1"/>
  <c r="J280" i="1"/>
  <c r="J281" i="1"/>
  <c r="J282" i="1"/>
  <c r="J283" i="1"/>
  <c r="J284" i="1"/>
  <c r="J285" i="1"/>
  <c r="J286" i="1"/>
  <c r="J254" i="1"/>
  <c r="J289" i="1"/>
  <c r="J290" i="1"/>
  <c r="J291" i="1"/>
  <c r="J292" i="1"/>
  <c r="J293" i="1"/>
  <c r="J294" i="1"/>
  <c r="J295" i="1"/>
  <c r="J299" i="1"/>
  <c r="J297" i="1"/>
  <c r="J298" i="1"/>
  <c r="J287" i="1"/>
  <c r="J288" i="1"/>
  <c r="J307" i="1"/>
  <c r="J303" i="1"/>
  <c r="J304" i="1"/>
  <c r="J302" i="1"/>
  <c r="J300" i="1"/>
  <c r="J306" i="1"/>
  <c r="J310" i="1"/>
  <c r="J311" i="1"/>
  <c r="J315" i="1"/>
  <c r="J316" i="1"/>
  <c r="J334" i="1"/>
  <c r="J335" i="1"/>
  <c r="J336" i="1"/>
  <c r="J332" i="1"/>
  <c r="J333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20" i="1"/>
  <c r="I21" i="1"/>
  <c r="I22" i="1"/>
  <c r="I23" i="1"/>
  <c r="I24" i="1"/>
  <c r="I25" i="1"/>
  <c r="I26" i="1"/>
  <c r="I15" i="1"/>
  <c r="I16" i="1"/>
  <c r="I17" i="1"/>
  <c r="I18" i="1"/>
  <c r="I19" i="1"/>
  <c r="I7" i="1"/>
  <c r="I8" i="1"/>
  <c r="I9" i="1"/>
  <c r="I10" i="1"/>
  <c r="I11" i="1"/>
  <c r="I12" i="1"/>
  <c r="I13" i="1"/>
  <c r="I14" i="1"/>
  <c r="I31" i="1"/>
  <c r="I32" i="1"/>
  <c r="I42" i="1"/>
  <c r="I43" i="1"/>
  <c r="I45" i="1"/>
  <c r="I46" i="1"/>
  <c r="I47" i="1"/>
  <c r="I48" i="1"/>
  <c r="I49" i="1"/>
  <c r="I51" i="1"/>
  <c r="I52" i="1"/>
  <c r="I53" i="1"/>
  <c r="I250" i="1"/>
  <c r="I251" i="1"/>
  <c r="I252" i="1"/>
  <c r="I253" i="1"/>
  <c r="I54" i="1"/>
  <c r="I55" i="1"/>
  <c r="I56" i="1"/>
  <c r="I61" i="1"/>
  <c r="I62" i="1"/>
  <c r="I63" i="1"/>
  <c r="I66" i="1"/>
  <c r="I67" i="1"/>
  <c r="I68" i="1"/>
  <c r="I69" i="1"/>
  <c r="I70" i="1"/>
  <c r="I71" i="1"/>
  <c r="I72" i="1"/>
  <c r="I73" i="1"/>
  <c r="I57" i="1"/>
  <c r="I59" i="1"/>
  <c r="I60" i="1"/>
  <c r="I75" i="1"/>
  <c r="I76" i="1"/>
  <c r="I77" i="1"/>
  <c r="I78" i="1"/>
  <c r="I79" i="1"/>
  <c r="I81" i="1"/>
  <c r="I82" i="1"/>
  <c r="I83" i="1"/>
  <c r="I84" i="1"/>
  <c r="I85" i="1"/>
  <c r="I98" i="1"/>
  <c r="I99" i="1"/>
  <c r="I100" i="1"/>
  <c r="I101" i="1"/>
  <c r="I86" i="1"/>
  <c r="I87" i="1"/>
  <c r="I88" i="1"/>
  <c r="I89" i="1"/>
  <c r="I90" i="1"/>
  <c r="I91" i="1"/>
  <c r="I93" i="1"/>
  <c r="I94" i="1"/>
  <c r="I95" i="1"/>
  <c r="I96" i="1"/>
  <c r="I97" i="1"/>
  <c r="I103" i="1"/>
  <c r="I104" i="1"/>
  <c r="I105" i="1"/>
  <c r="I106" i="1"/>
  <c r="I117" i="1"/>
  <c r="I118" i="1"/>
  <c r="I119" i="1"/>
  <c r="I108" i="1"/>
  <c r="I109" i="1"/>
  <c r="I110" i="1"/>
  <c r="I111" i="1"/>
  <c r="I112" i="1"/>
  <c r="I113" i="1"/>
  <c r="I114" i="1"/>
  <c r="I115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61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2" i="1"/>
  <c r="I273" i="1"/>
  <c r="I274" i="1"/>
  <c r="I275" i="1"/>
  <c r="I276" i="1"/>
  <c r="I277" i="1"/>
  <c r="I278" i="1"/>
  <c r="I280" i="1"/>
  <c r="I281" i="1"/>
  <c r="I282" i="1"/>
  <c r="I283" i="1"/>
  <c r="I284" i="1"/>
  <c r="I285" i="1"/>
  <c r="I286" i="1"/>
  <c r="I254" i="1"/>
  <c r="I289" i="1"/>
  <c r="I290" i="1"/>
  <c r="I291" i="1"/>
  <c r="I292" i="1"/>
  <c r="I293" i="1"/>
  <c r="I294" i="1"/>
  <c r="I295" i="1"/>
  <c r="I299" i="1"/>
  <c r="I297" i="1"/>
  <c r="I298" i="1"/>
  <c r="I287" i="1"/>
  <c r="I288" i="1"/>
  <c r="I307" i="1"/>
  <c r="I303" i="1"/>
  <c r="I304" i="1"/>
  <c r="I302" i="1"/>
  <c r="I300" i="1"/>
  <c r="I306" i="1"/>
  <c r="I310" i="1"/>
  <c r="I311" i="1"/>
  <c r="I315" i="1"/>
  <c r="I316" i="1"/>
  <c r="I334" i="1"/>
  <c r="I335" i="1"/>
  <c r="I336" i="1"/>
  <c r="I332" i="1"/>
  <c r="I333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20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33" i="1"/>
  <c r="J34" i="1"/>
  <c r="J35" i="1"/>
  <c r="J36" i="1"/>
  <c r="J37" i="1"/>
  <c r="J38" i="1"/>
  <c r="J39" i="1"/>
  <c r="J40" i="1"/>
  <c r="J41" i="1"/>
  <c r="J249" i="1"/>
  <c r="I30" i="1"/>
  <c r="I27" i="1"/>
  <c r="I28" i="1"/>
  <c r="I29" i="1"/>
  <c r="I182" i="1"/>
  <c r="I237" i="1"/>
  <c r="I210" i="1"/>
  <c r="I225" i="1"/>
  <c r="I34" i="1"/>
  <c r="I218" i="1"/>
  <c r="I229" i="1"/>
  <c r="I244" i="1"/>
  <c r="I217" i="1"/>
  <c r="I178" i="1"/>
  <c r="I188" i="1"/>
  <c r="I177" i="1"/>
  <c r="I41" i="1"/>
  <c r="I215" i="1"/>
  <c r="I189" i="1"/>
  <c r="I236" i="1"/>
  <c r="I213" i="1"/>
  <c r="I216" i="1"/>
  <c r="I246" i="1"/>
  <c r="I214" i="1"/>
  <c r="I35" i="1"/>
  <c r="I197" i="1"/>
  <c r="I248" i="1"/>
  <c r="I222" i="1"/>
  <c r="I224" i="1"/>
  <c r="I205" i="1"/>
  <c r="I190" i="1"/>
  <c r="I203" i="1"/>
  <c r="I186" i="1"/>
  <c r="I245" i="1"/>
  <c r="I207" i="1"/>
  <c r="I165" i="1"/>
  <c r="I238" i="1"/>
  <c r="I243" i="1"/>
  <c r="I202" i="1"/>
  <c r="I167" i="1"/>
  <c r="I193" i="1"/>
  <c r="I183" i="1"/>
  <c r="I198" i="1"/>
  <c r="I241" i="1"/>
  <c r="I228" i="1"/>
  <c r="I194" i="1"/>
  <c r="I169" i="1"/>
  <c r="I239" i="1"/>
  <c r="I37" i="1"/>
  <c r="I176" i="1"/>
  <c r="I227" i="1"/>
  <c r="I221" i="1"/>
  <c r="I230" i="1"/>
  <c r="I208" i="1"/>
  <c r="I211" i="1"/>
  <c r="I199" i="1"/>
  <c r="I249" i="1"/>
  <c r="I175" i="1"/>
  <c r="I247" i="1"/>
  <c r="I231" i="1"/>
  <c r="I192" i="1"/>
  <c r="I209" i="1"/>
  <c r="I171" i="1"/>
  <c r="I170" i="1"/>
  <c r="I212" i="1"/>
  <c r="I232" i="1"/>
  <c r="I201" i="1"/>
  <c r="I195" i="1"/>
  <c r="I235" i="1"/>
  <c r="I219" i="1"/>
  <c r="I40" i="1"/>
  <c r="I223" i="1"/>
  <c r="I174" i="1"/>
  <c r="I179" i="1"/>
  <c r="I226" i="1"/>
  <c r="I164" i="1"/>
  <c r="I200" i="1"/>
  <c r="I196" i="1"/>
  <c r="I220" i="1"/>
  <c r="I181" i="1"/>
  <c r="I240" i="1"/>
  <c r="I39" i="1"/>
  <c r="I191" i="1"/>
  <c r="I168" i="1"/>
  <c r="I166" i="1"/>
  <c r="I185" i="1"/>
  <c r="I206" i="1"/>
  <c r="I38" i="1"/>
  <c r="I33" i="1"/>
  <c r="I36" i="1"/>
  <c r="I234" i="1"/>
  <c r="I172" i="1"/>
  <c r="I173" i="1"/>
  <c r="I233" i="1"/>
  <c r="I180" i="1"/>
  <c r="I204" i="1"/>
  <c r="I184" i="1"/>
  <c r="I187" i="1"/>
  <c r="I2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<sst xmlns="http://schemas.openxmlformats.org/spreadsheetml/2006/main" count="143" uniqueCount="45">
  <si>
    <t>kod</t>
  </si>
  <si>
    <t>renk</t>
  </si>
  <si>
    <t>model</t>
  </si>
  <si>
    <t>italyan ceviz</t>
  </si>
  <si>
    <t>koyu ceviz</t>
  </si>
  <si>
    <t>sip no</t>
  </si>
  <si>
    <t>gold ceviz</t>
  </si>
  <si>
    <t>ABD ceviz</t>
  </si>
  <si>
    <t>wenge</t>
  </si>
  <si>
    <t>bute beyaz</t>
  </si>
  <si>
    <t>küp akça</t>
  </si>
  <si>
    <t>ardahan gri</t>
  </si>
  <si>
    <t>pvc gri</t>
  </si>
  <si>
    <t>madra</t>
  </si>
  <si>
    <t>baklava</t>
  </si>
  <si>
    <t>iki göbek</t>
  </si>
  <si>
    <t>karışık çizgi</t>
  </si>
  <si>
    <t>yavru kanat kapalı</t>
  </si>
  <si>
    <t>yavru kanat açık</t>
  </si>
  <si>
    <t>sipariş verilme tarihi</t>
  </si>
  <si>
    <t>kasa</t>
  </si>
  <si>
    <t>pervaz</t>
  </si>
  <si>
    <t>yavru kanat</t>
  </si>
  <si>
    <t>Varma Süresi</t>
  </si>
  <si>
    <t>Depoya Giriş Tarihi</t>
  </si>
  <si>
    <t>fatura no</t>
  </si>
  <si>
    <t xml:space="preserve">tarih </t>
  </si>
  <si>
    <t>01.01.2024  Envanter</t>
  </si>
  <si>
    <t>22.09.2024 hesaplama sonucu</t>
  </si>
  <si>
    <t>01.01.2024 sayım sonucu</t>
  </si>
  <si>
    <t>fark</t>
  </si>
  <si>
    <t>iç kapı camsız</t>
  </si>
  <si>
    <t>iç kapı camlı</t>
  </si>
  <si>
    <t>Genel Bakış</t>
  </si>
  <si>
    <t>100cm</t>
  </si>
  <si>
    <t>100cm camlı</t>
  </si>
  <si>
    <t>90cm</t>
  </si>
  <si>
    <t>90cm camlı</t>
  </si>
  <si>
    <t>Başlangıç Tarihi</t>
  </si>
  <si>
    <t>Bitiş Tarihi</t>
  </si>
  <si>
    <t>100cm cam</t>
  </si>
  <si>
    <t>90cm cam</t>
  </si>
  <si>
    <t>Satış Verileri</t>
  </si>
  <si>
    <t>Satın Alma</t>
  </si>
  <si>
    <t>20.09.2024 Envanter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</si>
</sst>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F]d\ mmmm\ yyyy;@"/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Roboto"/>
      <family val="2"/>
    </font>
    <font>
      <sz val="9"/>
      <name val="Roboto"/>
    </font>
    <font>
      <sz val="9"/>
      <color theme="1"/>
      <name val="Roboto"/>
      <family val="2"/>
    </font>
    <font>
      <b/>
      <sz val="28"/>
      <color rgb="FFFF0000"/>
      <name val="Calibri"/>
      <family val="2"/>
      <charset val="162"/>
      <scheme val="minor"/>
    </font>
    <font>
      <b/>
      <sz val="36"/>
      <color rgb="FFFF0000"/>
      <name val="Calibri"/>
      <family val="2"/>
      <charset val="162"/>
      <scheme val="minor"/>
    </font>
    <font>
      <b/>
      <sz val="48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5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14" fontId="0" fillId="0" borderId="0" xfId="0" applyNumberFormat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5" fontId="5" fillId="0" borderId="0" xfId="0" applyNumberFormat="1" applyFont="1" applyAlignment="1">
      <alignment horizontal="left" vertical="top" shrinkToFit="1"/>
    </xf>
    <xf numFmtId="1" fontId="5" fillId="0" borderId="0" xfId="0" applyNumberFormat="1" applyFont="1" applyAlignment="1">
      <alignment horizontal="right" vertical="top" indent="3" shrinkToFit="1"/>
    </xf>
    <xf numFmtId="2" fontId="5" fillId="0" borderId="0" xfId="0" applyNumberFormat="1" applyFont="1" applyAlignment="1">
      <alignment horizontal="left" vertical="top" shrinkToFit="1"/>
    </xf>
    <xf numFmtId="0" fontId="6" fillId="0" borderId="0" xfId="0" applyFont="1" applyAlignment="1">
      <alignment horizontal="left" vertical="top" wrapText="1"/>
    </xf>
    <xf numFmtId="14" fontId="2" fillId="4" borderId="1" xfId="0" applyNumberFormat="1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/>
    <xf numFmtId="1" fontId="0" fillId="0" borderId="0" xfId="0" applyNumberFormat="1"/>
    <xf numFmtId="0" fontId="0" fillId="0" borderId="4" xfId="0" applyBorder="1" applyAlignment="1">
      <alignment horizontal="center" vertical="center"/>
    </xf>
    <xf numFmtId="14" fontId="0" fillId="0" borderId="0" xfId="0" applyNumberForma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7" fillId="0" borderId="4" xfId="0" applyNumberFormat="1" applyFont="1" applyBorder="1" applyAlignment="1">
      <alignment horizontal="center" vertical="center" shrinkToFit="1"/>
    </xf>
    <xf numFmtId="14" fontId="0" fillId="0" borderId="0" xfId="0" applyNumberFormat="1" applyFill="1"/>
    <xf numFmtId="14" fontId="9" fillId="0" borderId="0" xfId="0" applyNumberFormat="1" applyFont="1" applyAlignment="1">
      <alignment horizontal="center" vertical="center"/>
    </xf>
    <xf numFmtId="16" fontId="8" fillId="0" borderId="0" xfId="0" applyNumberFormat="1" applyFont="1" applyAlignment="1">
      <alignment horizontal="center" vertical="center"/>
    </xf>
    <xf numFmtId="16" fontId="9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57">
    <dxf>
      <alignment horizontal="center" vertical="center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d/mm/yyyy"/>
    </dxf>
    <dxf>
      <alignment horizontal="center" vertical="center" textRotation="0" wrapText="0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fill>
        <patternFill patternType="none">
          <fgColor theme="8" tint="0.79998168889431442"/>
          <bgColor auto="1"/>
        </patternFill>
      </fill>
      <alignment horizontal="center" vertical="center" textRotation="0" wrapText="0" indent="0" justifyLastLine="0" shrinkToFit="1" readingOrder="0"/>
    </dxf>
    <dxf>
      <alignment horizontal="center" vertical="center" textRotation="0" wrapText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numFmt numFmtId="1" formatCode="0"/>
      <fill>
        <patternFill patternType="none">
          <fgColor theme="8" tint="0.79998168889431442"/>
          <bgColor auto="1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numFmt numFmtId="1" formatCode="0"/>
      <fill>
        <patternFill patternType="none">
          <bgColor auto="1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numFmt numFmtId="1" formatCode="0"/>
      <fill>
        <patternFill patternType="none">
          <fgColor theme="8" tint="0.79998168889431442"/>
          <bgColor auto="1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numFmt numFmtId="1" formatCode="0"/>
      <fill>
        <patternFill patternType="none">
          <bgColor auto="1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Roboto"/>
        <family val="2"/>
        <scheme val="none"/>
      </font>
      <numFmt numFmtId="1" formatCode="0"/>
      <fill>
        <patternFill patternType="none">
          <fgColor theme="8" tint="0.79998168889431442"/>
          <bgColor auto="1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41F]d\ mmmm\ yyyy;@"/>
      <alignment horizontal="center" vertical="center" textRotation="0" wrapText="0" indent="0" justifyLastLine="0" shrinkToFit="0" readingOrder="0"/>
    </dxf>
    <dxf>
      <numFmt numFmtId="164" formatCode="[$-41F]d\ mmmm\ yy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5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tr-TR"/>
              <a:t>100 CAM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'tarih aralıklı envanter'!$J$5:$J$43</c:f>
              <c:numCache>
                <c:formatCode>m/d/yyyy</c:formatCode>
                <c:ptCount val="39"/>
                <c:pt idx="0">
                  <c:v>45292</c:v>
                </c:pt>
                <c:pt idx="1">
                  <c:v>45296</c:v>
                </c:pt>
                <c:pt idx="2">
                  <c:v>45303</c:v>
                </c:pt>
                <c:pt idx="3">
                  <c:v>45310</c:v>
                </c:pt>
                <c:pt idx="4">
                  <c:v>45317</c:v>
                </c:pt>
                <c:pt idx="5">
                  <c:v>45324</c:v>
                </c:pt>
                <c:pt idx="6">
                  <c:v>45331</c:v>
                </c:pt>
                <c:pt idx="7">
                  <c:v>45338</c:v>
                </c:pt>
                <c:pt idx="8">
                  <c:v>45345</c:v>
                </c:pt>
                <c:pt idx="9">
                  <c:v>45352</c:v>
                </c:pt>
                <c:pt idx="10">
                  <c:v>45359</c:v>
                </c:pt>
                <c:pt idx="11">
                  <c:v>45366</c:v>
                </c:pt>
                <c:pt idx="12">
                  <c:v>45373</c:v>
                </c:pt>
                <c:pt idx="13">
                  <c:v>45380</c:v>
                </c:pt>
                <c:pt idx="14">
                  <c:v>45387</c:v>
                </c:pt>
                <c:pt idx="15">
                  <c:v>45394</c:v>
                </c:pt>
                <c:pt idx="16">
                  <c:v>45401</c:v>
                </c:pt>
                <c:pt idx="17">
                  <c:v>45408</c:v>
                </c:pt>
                <c:pt idx="18">
                  <c:v>45415</c:v>
                </c:pt>
                <c:pt idx="19">
                  <c:v>45422</c:v>
                </c:pt>
                <c:pt idx="20">
                  <c:v>45429</c:v>
                </c:pt>
                <c:pt idx="21">
                  <c:v>45436</c:v>
                </c:pt>
                <c:pt idx="22">
                  <c:v>45443</c:v>
                </c:pt>
                <c:pt idx="23">
                  <c:v>45450</c:v>
                </c:pt>
                <c:pt idx="24">
                  <c:v>45457</c:v>
                </c:pt>
                <c:pt idx="25">
                  <c:v>45464</c:v>
                </c:pt>
                <c:pt idx="26">
                  <c:v>45471</c:v>
                </c:pt>
                <c:pt idx="27">
                  <c:v>45478</c:v>
                </c:pt>
                <c:pt idx="28">
                  <c:v>45485</c:v>
                </c:pt>
                <c:pt idx="29">
                  <c:v>45492</c:v>
                </c:pt>
                <c:pt idx="30">
                  <c:v>45499</c:v>
                </c:pt>
                <c:pt idx="31">
                  <c:v>45506</c:v>
                </c:pt>
                <c:pt idx="32">
                  <c:v>45513</c:v>
                </c:pt>
                <c:pt idx="33">
                  <c:v>45520</c:v>
                </c:pt>
                <c:pt idx="34">
                  <c:v>45527</c:v>
                </c:pt>
                <c:pt idx="35">
                  <c:v>45534</c:v>
                </c:pt>
                <c:pt idx="36">
                  <c:v>45541</c:v>
                </c:pt>
                <c:pt idx="37">
                  <c:v>45548</c:v>
                </c:pt>
                <c:pt idx="38">
                  <c:v>45555</c:v>
                </c:pt>
              </c:numCache>
            </c:numRef>
          </c:cat>
          <c:val>
            <c:numRef>
              <c:f>'tarih aralıklı envanter'!$L$5:$L$43</c:f>
              <c:numCache>
                <c:formatCode>0</c:formatCode>
                <c:ptCount val="39"/>
                <c:pt idx="0">
                  <c:v>15</c:v>
                </c:pt>
                <c:pt idx="1">
                  <c:v>15</c:v>
                </c:pt>
                <c:pt idx="2">
                  <c:v>39</c:v>
                </c:pt>
                <c:pt idx="3">
                  <c:v>39</c:v>
                </c:pt>
                <c:pt idx="4">
                  <c:v>39</c:v>
                </c:pt>
                <c:pt idx="5">
                  <c:v>38</c:v>
                </c:pt>
                <c:pt idx="6">
                  <c:v>38</c:v>
                </c:pt>
                <c:pt idx="7">
                  <c:v>38</c:v>
                </c:pt>
                <c:pt idx="8">
                  <c:v>38</c:v>
                </c:pt>
                <c:pt idx="9">
                  <c:v>38</c:v>
                </c:pt>
                <c:pt idx="10">
                  <c:v>38</c:v>
                </c:pt>
                <c:pt idx="11">
                  <c:v>38</c:v>
                </c:pt>
                <c:pt idx="12">
                  <c:v>38</c:v>
                </c:pt>
                <c:pt idx="13">
                  <c:v>38</c:v>
                </c:pt>
                <c:pt idx="14">
                  <c:v>38</c:v>
                </c:pt>
                <c:pt idx="15">
                  <c:v>38</c:v>
                </c:pt>
                <c:pt idx="16">
                  <c:v>40</c:v>
                </c:pt>
                <c:pt idx="17">
                  <c:v>37</c:v>
                </c:pt>
                <c:pt idx="18">
                  <c:v>37</c:v>
                </c:pt>
                <c:pt idx="19">
                  <c:v>37</c:v>
                </c:pt>
                <c:pt idx="20">
                  <c:v>37</c:v>
                </c:pt>
                <c:pt idx="21">
                  <c:v>36</c:v>
                </c:pt>
                <c:pt idx="22">
                  <c:v>35</c:v>
                </c:pt>
                <c:pt idx="23">
                  <c:v>34</c:v>
                </c:pt>
                <c:pt idx="24">
                  <c:v>34</c:v>
                </c:pt>
                <c:pt idx="25">
                  <c:v>34</c:v>
                </c:pt>
                <c:pt idx="26">
                  <c:v>34</c:v>
                </c:pt>
                <c:pt idx="27">
                  <c:v>34</c:v>
                </c:pt>
                <c:pt idx="28">
                  <c:v>33</c:v>
                </c:pt>
                <c:pt idx="29">
                  <c:v>33</c:v>
                </c:pt>
                <c:pt idx="30">
                  <c:v>33</c:v>
                </c:pt>
                <c:pt idx="31">
                  <c:v>32</c:v>
                </c:pt>
                <c:pt idx="32">
                  <c:v>32</c:v>
                </c:pt>
                <c:pt idx="33">
                  <c:v>32</c:v>
                </c:pt>
                <c:pt idx="34">
                  <c:v>32</c:v>
                </c:pt>
                <c:pt idx="35">
                  <c:v>32</c:v>
                </c:pt>
                <c:pt idx="36">
                  <c:v>32</c:v>
                </c:pt>
                <c:pt idx="37">
                  <c:v>32</c:v>
                </c:pt>
                <c:pt idx="38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C3-45A0-A48C-DEB340701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8974240"/>
        <c:axId val="868975680"/>
      </c:lineChart>
      <c:dateAx>
        <c:axId val="86897424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68975680"/>
        <c:crosses val="autoZero"/>
        <c:auto val="1"/>
        <c:lblOffset val="100"/>
        <c:baseTimeUnit val="days"/>
      </c:dateAx>
      <c:valAx>
        <c:axId val="8689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6897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tr-TR"/>
              <a:t>100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'tarih aralıklı envanter'!$J$5:$J$43</c:f>
              <c:numCache>
                <c:formatCode>m/d/yyyy</c:formatCode>
                <c:ptCount val="39"/>
                <c:pt idx="0">
                  <c:v>45292</c:v>
                </c:pt>
                <c:pt idx="1">
                  <c:v>45296</c:v>
                </c:pt>
                <c:pt idx="2">
                  <c:v>45303</c:v>
                </c:pt>
                <c:pt idx="3">
                  <c:v>45310</c:v>
                </c:pt>
                <c:pt idx="4">
                  <c:v>45317</c:v>
                </c:pt>
                <c:pt idx="5">
                  <c:v>45324</c:v>
                </c:pt>
                <c:pt idx="6">
                  <c:v>45331</c:v>
                </c:pt>
                <c:pt idx="7">
                  <c:v>45338</c:v>
                </c:pt>
                <c:pt idx="8">
                  <c:v>45345</c:v>
                </c:pt>
                <c:pt idx="9">
                  <c:v>45352</c:v>
                </c:pt>
                <c:pt idx="10">
                  <c:v>45359</c:v>
                </c:pt>
                <c:pt idx="11">
                  <c:v>45366</c:v>
                </c:pt>
                <c:pt idx="12">
                  <c:v>45373</c:v>
                </c:pt>
                <c:pt idx="13">
                  <c:v>45380</c:v>
                </c:pt>
                <c:pt idx="14">
                  <c:v>45387</c:v>
                </c:pt>
                <c:pt idx="15">
                  <c:v>45394</c:v>
                </c:pt>
                <c:pt idx="16">
                  <c:v>45401</c:v>
                </c:pt>
                <c:pt idx="17">
                  <c:v>45408</c:v>
                </c:pt>
                <c:pt idx="18">
                  <c:v>45415</c:v>
                </c:pt>
                <c:pt idx="19">
                  <c:v>45422</c:v>
                </c:pt>
                <c:pt idx="20">
                  <c:v>45429</c:v>
                </c:pt>
                <c:pt idx="21">
                  <c:v>45436</c:v>
                </c:pt>
                <c:pt idx="22">
                  <c:v>45443</c:v>
                </c:pt>
                <c:pt idx="23">
                  <c:v>45450</c:v>
                </c:pt>
                <c:pt idx="24">
                  <c:v>45457</c:v>
                </c:pt>
                <c:pt idx="25">
                  <c:v>45464</c:v>
                </c:pt>
                <c:pt idx="26">
                  <c:v>45471</c:v>
                </c:pt>
                <c:pt idx="27">
                  <c:v>45478</c:v>
                </c:pt>
                <c:pt idx="28">
                  <c:v>45485</c:v>
                </c:pt>
                <c:pt idx="29">
                  <c:v>45492</c:v>
                </c:pt>
                <c:pt idx="30">
                  <c:v>45499</c:v>
                </c:pt>
                <c:pt idx="31">
                  <c:v>45506</c:v>
                </c:pt>
                <c:pt idx="32">
                  <c:v>45513</c:v>
                </c:pt>
                <c:pt idx="33">
                  <c:v>45520</c:v>
                </c:pt>
                <c:pt idx="34">
                  <c:v>45527</c:v>
                </c:pt>
                <c:pt idx="35">
                  <c:v>45534</c:v>
                </c:pt>
                <c:pt idx="36">
                  <c:v>45541</c:v>
                </c:pt>
                <c:pt idx="37">
                  <c:v>45548</c:v>
                </c:pt>
                <c:pt idx="38">
                  <c:v>45555</c:v>
                </c:pt>
              </c:numCache>
            </c:numRef>
          </c:cat>
          <c:val>
            <c:numRef>
              <c:f>'tarih aralıklı envanter'!$K$5:$K$43</c:f>
              <c:numCache>
                <c:formatCode>0</c:formatCode>
                <c:ptCount val="39"/>
                <c:pt idx="0">
                  <c:v>7</c:v>
                </c:pt>
                <c:pt idx="1">
                  <c:v>7</c:v>
                </c:pt>
                <c:pt idx="2">
                  <c:v>92</c:v>
                </c:pt>
                <c:pt idx="3">
                  <c:v>92</c:v>
                </c:pt>
                <c:pt idx="4">
                  <c:v>73</c:v>
                </c:pt>
                <c:pt idx="5">
                  <c:v>71</c:v>
                </c:pt>
                <c:pt idx="6">
                  <c:v>68</c:v>
                </c:pt>
                <c:pt idx="7">
                  <c:v>64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57</c:v>
                </c:pt>
                <c:pt idx="13">
                  <c:v>57</c:v>
                </c:pt>
                <c:pt idx="14">
                  <c:v>57</c:v>
                </c:pt>
                <c:pt idx="15">
                  <c:v>57</c:v>
                </c:pt>
                <c:pt idx="16">
                  <c:v>102</c:v>
                </c:pt>
                <c:pt idx="17">
                  <c:v>90</c:v>
                </c:pt>
                <c:pt idx="18">
                  <c:v>89</c:v>
                </c:pt>
                <c:pt idx="19">
                  <c:v>102</c:v>
                </c:pt>
                <c:pt idx="20">
                  <c:v>97</c:v>
                </c:pt>
                <c:pt idx="21">
                  <c:v>90</c:v>
                </c:pt>
                <c:pt idx="22">
                  <c:v>67</c:v>
                </c:pt>
                <c:pt idx="23">
                  <c:v>60</c:v>
                </c:pt>
                <c:pt idx="24">
                  <c:v>55</c:v>
                </c:pt>
                <c:pt idx="25">
                  <c:v>55</c:v>
                </c:pt>
                <c:pt idx="26">
                  <c:v>55</c:v>
                </c:pt>
                <c:pt idx="27">
                  <c:v>31</c:v>
                </c:pt>
                <c:pt idx="28">
                  <c:v>22</c:v>
                </c:pt>
                <c:pt idx="29">
                  <c:v>13</c:v>
                </c:pt>
                <c:pt idx="30">
                  <c:v>6</c:v>
                </c:pt>
                <c:pt idx="31">
                  <c:v>22</c:v>
                </c:pt>
                <c:pt idx="32">
                  <c:v>20</c:v>
                </c:pt>
                <c:pt idx="33">
                  <c:v>8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C0-4E56-9C8B-81507E46D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8974240"/>
        <c:axId val="868975680"/>
      </c:lineChart>
      <c:dateAx>
        <c:axId val="86897424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68975680"/>
        <c:crosses val="autoZero"/>
        <c:auto val="1"/>
        <c:lblOffset val="100"/>
        <c:baseTimeUnit val="days"/>
        <c:majorUnit val="1"/>
        <c:majorTimeUnit val="months"/>
      </c:dateAx>
      <c:valAx>
        <c:axId val="8689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0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6897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tr-TR"/>
              <a:t>90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'tarih aralıklı envanter'!$J$5:$J$43</c:f>
              <c:numCache>
                <c:formatCode>m/d/yyyy</c:formatCode>
                <c:ptCount val="39"/>
                <c:pt idx="0">
                  <c:v>45292</c:v>
                </c:pt>
                <c:pt idx="1">
                  <c:v>45296</c:v>
                </c:pt>
                <c:pt idx="2">
                  <c:v>45303</c:v>
                </c:pt>
                <c:pt idx="3">
                  <c:v>45310</c:v>
                </c:pt>
                <c:pt idx="4">
                  <c:v>45317</c:v>
                </c:pt>
                <c:pt idx="5">
                  <c:v>45324</c:v>
                </c:pt>
                <c:pt idx="6">
                  <c:v>45331</c:v>
                </c:pt>
                <c:pt idx="7">
                  <c:v>45338</c:v>
                </c:pt>
                <c:pt idx="8">
                  <c:v>45345</c:v>
                </c:pt>
                <c:pt idx="9">
                  <c:v>45352</c:v>
                </c:pt>
                <c:pt idx="10">
                  <c:v>45359</c:v>
                </c:pt>
                <c:pt idx="11">
                  <c:v>45366</c:v>
                </c:pt>
                <c:pt idx="12">
                  <c:v>45373</c:v>
                </c:pt>
                <c:pt idx="13">
                  <c:v>45380</c:v>
                </c:pt>
                <c:pt idx="14">
                  <c:v>45387</c:v>
                </c:pt>
                <c:pt idx="15">
                  <c:v>45394</c:v>
                </c:pt>
                <c:pt idx="16">
                  <c:v>45401</c:v>
                </c:pt>
                <c:pt idx="17">
                  <c:v>45408</c:v>
                </c:pt>
                <c:pt idx="18">
                  <c:v>45415</c:v>
                </c:pt>
                <c:pt idx="19">
                  <c:v>45422</c:v>
                </c:pt>
                <c:pt idx="20">
                  <c:v>45429</c:v>
                </c:pt>
                <c:pt idx="21">
                  <c:v>45436</c:v>
                </c:pt>
                <c:pt idx="22">
                  <c:v>45443</c:v>
                </c:pt>
                <c:pt idx="23">
                  <c:v>45450</c:v>
                </c:pt>
                <c:pt idx="24">
                  <c:v>45457</c:v>
                </c:pt>
                <c:pt idx="25">
                  <c:v>45464</c:v>
                </c:pt>
                <c:pt idx="26">
                  <c:v>45471</c:v>
                </c:pt>
                <c:pt idx="27">
                  <c:v>45478</c:v>
                </c:pt>
                <c:pt idx="28">
                  <c:v>45485</c:v>
                </c:pt>
                <c:pt idx="29">
                  <c:v>45492</c:v>
                </c:pt>
                <c:pt idx="30">
                  <c:v>45499</c:v>
                </c:pt>
                <c:pt idx="31">
                  <c:v>45506</c:v>
                </c:pt>
                <c:pt idx="32">
                  <c:v>45513</c:v>
                </c:pt>
                <c:pt idx="33">
                  <c:v>45520</c:v>
                </c:pt>
                <c:pt idx="34">
                  <c:v>45527</c:v>
                </c:pt>
                <c:pt idx="35">
                  <c:v>45534</c:v>
                </c:pt>
                <c:pt idx="36">
                  <c:v>45541</c:v>
                </c:pt>
                <c:pt idx="37">
                  <c:v>45548</c:v>
                </c:pt>
                <c:pt idx="38">
                  <c:v>45555</c:v>
                </c:pt>
              </c:numCache>
            </c:numRef>
          </c:cat>
          <c:val>
            <c:numRef>
              <c:f>'tarih aralıklı envanter'!$M$5:$M$43</c:f>
              <c:numCache>
                <c:formatCode>0</c:formatCode>
                <c:ptCount val="39"/>
                <c:pt idx="0">
                  <c:v>2</c:v>
                </c:pt>
                <c:pt idx="1">
                  <c:v>1</c:v>
                </c:pt>
                <c:pt idx="2">
                  <c:v>47</c:v>
                </c:pt>
                <c:pt idx="3">
                  <c:v>47</c:v>
                </c:pt>
                <c:pt idx="4">
                  <c:v>38</c:v>
                </c:pt>
                <c:pt idx="5">
                  <c:v>36</c:v>
                </c:pt>
                <c:pt idx="6">
                  <c:v>36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35</c:v>
                </c:pt>
                <c:pt idx="15">
                  <c:v>35</c:v>
                </c:pt>
                <c:pt idx="16">
                  <c:v>31</c:v>
                </c:pt>
                <c:pt idx="17">
                  <c:v>29</c:v>
                </c:pt>
                <c:pt idx="18">
                  <c:v>29</c:v>
                </c:pt>
                <c:pt idx="19">
                  <c:v>26</c:v>
                </c:pt>
                <c:pt idx="20">
                  <c:v>23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11</c:v>
                </c:pt>
                <c:pt idx="28">
                  <c:v>11</c:v>
                </c:pt>
                <c:pt idx="29">
                  <c:v>7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1E-4518-9ADD-4F0D16B3FF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8974240"/>
        <c:axId val="868975680"/>
      </c:lineChart>
      <c:dateAx>
        <c:axId val="86897424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68975680"/>
        <c:crosses val="autoZero"/>
        <c:auto val="1"/>
        <c:lblOffset val="100"/>
        <c:baseTimeUnit val="days"/>
      </c:dateAx>
      <c:valAx>
        <c:axId val="8689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6897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tr-TR"/>
              <a:t>90 CAM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'tarih aralıklı envanter'!$J$5:$J$43</c:f>
              <c:numCache>
                <c:formatCode>m/d/yyyy</c:formatCode>
                <c:ptCount val="39"/>
                <c:pt idx="0">
                  <c:v>45292</c:v>
                </c:pt>
                <c:pt idx="1">
                  <c:v>45296</c:v>
                </c:pt>
                <c:pt idx="2">
                  <c:v>45303</c:v>
                </c:pt>
                <c:pt idx="3">
                  <c:v>45310</c:v>
                </c:pt>
                <c:pt idx="4">
                  <c:v>45317</c:v>
                </c:pt>
                <c:pt idx="5">
                  <c:v>45324</c:v>
                </c:pt>
                <c:pt idx="6">
                  <c:v>45331</c:v>
                </c:pt>
                <c:pt idx="7">
                  <c:v>45338</c:v>
                </c:pt>
                <c:pt idx="8">
                  <c:v>45345</c:v>
                </c:pt>
                <c:pt idx="9">
                  <c:v>45352</c:v>
                </c:pt>
                <c:pt idx="10">
                  <c:v>45359</c:v>
                </c:pt>
                <c:pt idx="11">
                  <c:v>45366</c:v>
                </c:pt>
                <c:pt idx="12">
                  <c:v>45373</c:v>
                </c:pt>
                <c:pt idx="13">
                  <c:v>45380</c:v>
                </c:pt>
                <c:pt idx="14">
                  <c:v>45387</c:v>
                </c:pt>
                <c:pt idx="15">
                  <c:v>45394</c:v>
                </c:pt>
                <c:pt idx="16">
                  <c:v>45401</c:v>
                </c:pt>
                <c:pt idx="17">
                  <c:v>45408</c:v>
                </c:pt>
                <c:pt idx="18">
                  <c:v>45415</c:v>
                </c:pt>
                <c:pt idx="19">
                  <c:v>45422</c:v>
                </c:pt>
                <c:pt idx="20">
                  <c:v>45429</c:v>
                </c:pt>
                <c:pt idx="21">
                  <c:v>45436</c:v>
                </c:pt>
                <c:pt idx="22">
                  <c:v>45443</c:v>
                </c:pt>
                <c:pt idx="23">
                  <c:v>45450</c:v>
                </c:pt>
                <c:pt idx="24">
                  <c:v>45457</c:v>
                </c:pt>
                <c:pt idx="25">
                  <c:v>45464</c:v>
                </c:pt>
                <c:pt idx="26">
                  <c:v>45471</c:v>
                </c:pt>
                <c:pt idx="27">
                  <c:v>45478</c:v>
                </c:pt>
                <c:pt idx="28">
                  <c:v>45485</c:v>
                </c:pt>
                <c:pt idx="29">
                  <c:v>45492</c:v>
                </c:pt>
                <c:pt idx="30">
                  <c:v>45499</c:v>
                </c:pt>
                <c:pt idx="31">
                  <c:v>45506</c:v>
                </c:pt>
                <c:pt idx="32">
                  <c:v>45513</c:v>
                </c:pt>
                <c:pt idx="33">
                  <c:v>45520</c:v>
                </c:pt>
                <c:pt idx="34">
                  <c:v>45527</c:v>
                </c:pt>
                <c:pt idx="35">
                  <c:v>45534</c:v>
                </c:pt>
                <c:pt idx="36">
                  <c:v>45541</c:v>
                </c:pt>
                <c:pt idx="37">
                  <c:v>45548</c:v>
                </c:pt>
                <c:pt idx="38">
                  <c:v>45555</c:v>
                </c:pt>
              </c:numCache>
            </c:numRef>
          </c:cat>
          <c:val>
            <c:numRef>
              <c:f>'tarih aralıklı envanter'!$N$5:$N$43</c:f>
              <c:numCache>
                <c:formatCode>0</c:formatCode>
                <c:ptCount val="39"/>
                <c:pt idx="0">
                  <c:v>-1</c:v>
                </c:pt>
                <c:pt idx="1">
                  <c:v>-1</c:v>
                </c:pt>
                <c:pt idx="2">
                  <c:v>42</c:v>
                </c:pt>
                <c:pt idx="3">
                  <c:v>42</c:v>
                </c:pt>
                <c:pt idx="4">
                  <c:v>41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39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55</c:v>
                </c:pt>
                <c:pt idx="17">
                  <c:v>54</c:v>
                </c:pt>
                <c:pt idx="18">
                  <c:v>53</c:v>
                </c:pt>
                <c:pt idx="19">
                  <c:v>53</c:v>
                </c:pt>
                <c:pt idx="20">
                  <c:v>51</c:v>
                </c:pt>
                <c:pt idx="21">
                  <c:v>50</c:v>
                </c:pt>
                <c:pt idx="22">
                  <c:v>43</c:v>
                </c:pt>
                <c:pt idx="23">
                  <c:v>43</c:v>
                </c:pt>
                <c:pt idx="24">
                  <c:v>43</c:v>
                </c:pt>
                <c:pt idx="25">
                  <c:v>43</c:v>
                </c:pt>
                <c:pt idx="26">
                  <c:v>43</c:v>
                </c:pt>
                <c:pt idx="27">
                  <c:v>40</c:v>
                </c:pt>
                <c:pt idx="28">
                  <c:v>40</c:v>
                </c:pt>
                <c:pt idx="29">
                  <c:v>39</c:v>
                </c:pt>
                <c:pt idx="30">
                  <c:v>38</c:v>
                </c:pt>
                <c:pt idx="31">
                  <c:v>34</c:v>
                </c:pt>
                <c:pt idx="32">
                  <c:v>34</c:v>
                </c:pt>
                <c:pt idx="33">
                  <c:v>34</c:v>
                </c:pt>
                <c:pt idx="34">
                  <c:v>32</c:v>
                </c:pt>
                <c:pt idx="35">
                  <c:v>32</c:v>
                </c:pt>
                <c:pt idx="36">
                  <c:v>32</c:v>
                </c:pt>
                <c:pt idx="37">
                  <c:v>32</c:v>
                </c:pt>
                <c:pt idx="38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3C-4640-A7A8-150FCD2B3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8974240"/>
        <c:axId val="868975680"/>
      </c:lineChart>
      <c:dateAx>
        <c:axId val="86897424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68975680"/>
        <c:crosses val="autoZero"/>
        <c:auto val="1"/>
        <c:lblOffset val="100"/>
        <c:baseTimeUnit val="days"/>
      </c:dateAx>
      <c:valAx>
        <c:axId val="8689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86897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21</xdr:row>
      <xdr:rowOff>0</xdr:rowOff>
    </xdr:from>
    <xdr:to>
      <xdr:col>9</xdr:col>
      <xdr:colOff>552450</xdr:colOff>
      <xdr:row>35</xdr:row>
      <xdr:rowOff>76200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41C236E1-27BD-4991-A7A8-48A293984F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219075</xdr:colOff>
      <xdr:row>4</xdr:row>
      <xdr:rowOff>128588</xdr:rowOff>
    </xdr:from>
    <xdr:to>
      <xdr:col>9</xdr:col>
      <xdr:colOff>523875</xdr:colOff>
      <xdr:row>19</xdr:row>
      <xdr:rowOff>14288</xdr:rowOff>
    </xdr:to>
    <xdr:graphicFrame macro="">
      <xdr:nvGraphicFramePr>
        <xdr:cNvPr id="3" name="Grafik 2">
          <a:extLst>
            <a:ext uri="{FF2B5EF4-FFF2-40B4-BE49-F238E27FC236}">
              <a16:creationId xmlns:a16="http://schemas.microsoft.com/office/drawing/2014/main" id="{C540BDF2-A428-434C-BC3D-709EEF0C7F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590550</xdr:colOff>
      <xdr:row>4</xdr:row>
      <xdr:rowOff>166688</xdr:rowOff>
    </xdr:from>
    <xdr:to>
      <xdr:col>18</xdr:col>
      <xdr:colOff>285750</xdr:colOff>
      <xdr:row>19</xdr:row>
      <xdr:rowOff>52388</xdr:rowOff>
    </xdr:to>
    <xdr:graphicFrame macro="">
      <xdr:nvGraphicFramePr>
        <xdr:cNvPr id="4" name="Grafik 3">
          <a:extLst>
            <a:ext uri="{FF2B5EF4-FFF2-40B4-BE49-F238E27FC236}">
              <a16:creationId xmlns:a16="http://schemas.microsoft.com/office/drawing/2014/main" id="{365E411E-34F6-4E22-8016-6DAA6C2C98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9525</xdr:colOff>
      <xdr:row>21</xdr:row>
      <xdr:rowOff>4763</xdr:rowOff>
    </xdr:from>
    <xdr:to>
      <xdr:col>18</xdr:col>
      <xdr:colOff>314325</xdr:colOff>
      <xdr:row>35</xdr:row>
      <xdr:rowOff>80963</xdr:rowOff>
    </xdr:to>
    <xdr:graphicFrame macro="">
      <xdr:nvGraphicFramePr>
        <xdr:cNvPr id="5" name="Grafik 4">
          <a:extLst>
            <a:ext uri="{FF2B5EF4-FFF2-40B4-BE49-F238E27FC236}">
              <a16:creationId xmlns:a16="http://schemas.microsoft.com/office/drawing/2014/main" id="{2C4D9626-6B12-41FF-9E24-EF24E9F243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1450B4-5747-4650-8E0C-298DD7291AE8}" name="siparis" displayName="siparis" ref="C6:P342" totalsRowShown="0" headerRowDxfId="56">
  <autoFilter ref="C6:P342" xr:uid="{BA1450B4-5747-4650-8E0C-298DD7291AE8}"/>
  <sortState xmlns:xlrd2="http://schemas.microsoft.com/office/spreadsheetml/2017/richdata2" ref="C7:P342">
    <sortCondition ref="F6:F342"/>
  </sortState>
  <tableColumns count="14">
    <tableColumn id="1" xr3:uid="{61568472-7755-4AA2-9EB1-C913AE1A71F6}" name="sip no"/>
    <tableColumn id="27" xr3:uid="{9CF5D307-FED4-4DB0-BC07-9427A8C6A8C7}" name="fatura no" dataDxfId="55"/>
    <tableColumn id="2" xr3:uid="{90A836F3-E3BF-4660-A5BB-89A8FBFA2421}" name="sipariş verilme tarihi" dataDxfId="38"/>
    <tableColumn id="25" xr3:uid="{DD25703C-72CE-4E41-8F3C-E551AE47773C}" name="Depoya Giriş Tarihi" dataDxfId="37"/>
    <tableColumn id="26" xr3:uid="{195F882E-2EB8-4039-B0B8-F338566C3B5C}" name="Varma Süresi" dataDxfId="36">
      <calculatedColumnFormula>_xlfn.DAYS(siparis[[#This Row],[Depoya Giriş Tarihi]],siparis[[#This Row],[sipariş verilme tarihi]])</calculatedColumnFormula>
    </tableColumn>
    <tableColumn id="3" xr3:uid="{8DE2152B-94A3-4672-8472-F08A287AE99E}" name="kod" dataDxfId="35"/>
    <tableColumn id="4" xr3:uid="{693123F6-ADF8-49B5-A7A5-F67D6721C776}" name="renk" dataDxfId="34">
      <calculatedColumnFormula>INDIRECT(Satış!D:D,'kapı siparişleri'!H7)</calculatedColumnFormula>
    </tableColumn>
    <tableColumn id="5" xr3:uid="{404661D5-50EF-4A49-8980-622A7326A7E5}" name="model" dataDxfId="33">
      <calculatedColumnFormula>INDEX('kapı kodları'!$D$2:$F$44,MATCH(siparis[[#This Row],[kod]],'kapı kodları'!$D:$D,0),3)</calculatedColumnFormula>
    </tableColumn>
    <tableColumn id="6" xr3:uid="{7367A5F6-5BB1-4EC3-B11F-26C08C67AF20}" name="100cm" dataDxfId="32"/>
    <tableColumn id="7" xr3:uid="{568D784A-4C32-478D-A3AD-B29F295F8B46}" name="100cm camlı" dataDxfId="31"/>
    <tableColumn id="8" xr3:uid="{9B2D7224-4C00-4536-9820-ED5BFDE007B1}" name="90cm" dataDxfId="30"/>
    <tableColumn id="9" xr3:uid="{72A1FBFF-C4A4-4819-BCC6-AF5981D01B14}" name="90cm camlı" dataDxfId="29"/>
    <tableColumn id="10" xr3:uid="{526791CE-2ADC-4F3E-862B-46DDC11623B9}" name="yavru kanat kapalı" dataDxfId="28"/>
    <tableColumn id="11" xr3:uid="{11607EE8-3618-44CB-BFCC-D734051C4923}" name="yavru kanat açık" dataDxfId="2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C70C-B236-44D6-A3ED-F63F7793E688}" name="Satıs" displayName="Satıs" ref="B4:N1611" totalsRowShown="0" headerRowDxfId="54" dataDxfId="53" tableBorderDxfId="52">
  <autoFilter ref="B4:N1611" xr:uid="{34A0C70C-B236-44D6-A3ED-F63F7793E688}">
    <filterColumn colId="2">
      <filters>
        <filter val="110"/>
      </filters>
    </filterColumn>
  </autoFilter>
  <tableColumns count="13">
    <tableColumn id="13" xr3:uid="{9A6A7783-CE94-4985-918C-D717E75C5E8A}" name="Başlangıç Tarihi" dataDxfId="51"/>
    <tableColumn id="1" xr3:uid="{7E039A44-63ED-4E65-B1DA-344B6205FB7F}" name="Bitiş Tarihi" dataDxfId="50"/>
    <tableColumn id="2" xr3:uid="{1FF6EA35-F5ED-4344-94D4-47C3B44F24F9}" name="kod" dataDxfId="49"/>
    <tableColumn id="3" xr3:uid="{3453C7F3-20F0-4D7B-B2D7-7D6674A24212}" name="renk" dataDxfId="48">
      <calculatedColumnFormula>INDEX('kapı kodları'!$D$2:$F$42,MATCH(Satıs[[#This Row],[kod]],'kapı kodları'!$D$2:$D$42,0),2)</calculatedColumnFormula>
    </tableColumn>
    <tableColumn id="4" xr3:uid="{FFEAA6F1-A5B8-4179-8ECC-6B8679AAD18C}" name="model" dataDxfId="47">
      <calculatedColumnFormula>INDEX('kapı kodları'!$D$2:$F$42,MATCH(Satıs[[#This Row],[kod]],'kapı kodları'!$D$2:$D$42,0),3)</calculatedColumnFormula>
    </tableColumn>
    <tableColumn id="5" xr3:uid="{83881DC3-69C4-4D1F-8691-4EFF2A4AE4ED}" name="100cm" dataDxfId="46"/>
    <tableColumn id="6" xr3:uid="{5A84714C-9A2F-4D8A-9EC3-D9E45A0CFE88}" name="100cm camlı" dataDxfId="45"/>
    <tableColumn id="7" xr3:uid="{A1D62A5F-0259-4691-93C1-324054F16A87}" name="90cm" dataDxfId="44"/>
    <tableColumn id="8" xr3:uid="{40275FB6-C6D2-41DE-84E4-136882905E8B}" name="90cm camlı" dataDxfId="43"/>
    <tableColumn id="9" xr3:uid="{171AE435-05B3-407D-AB0A-32810A07CCFD}" name="yavru kanat kapalı" dataDxfId="42"/>
    <tableColumn id="10" xr3:uid="{892187C2-B431-42E8-B7B0-068776A4EB03}" name="yavru kanat açık" dataDxfId="41"/>
    <tableColumn id="11" xr3:uid="{DD57FECC-0083-4D02-8E77-49F9EDBD3362}" name="kasa" dataDxfId="40"/>
    <tableColumn id="12" xr3:uid="{A1006204-D8D1-4119-B201-4836FE3FC3B3}" name="pervaz" dataDxfId="39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CDB72F-B871-481A-A2A3-8D5611878CEE}" name="başlangıç_envanter" displayName="başlangıç_envanter" ref="J4:N53" totalsRowShown="0" headerRowDxfId="21" dataDxfId="20">
  <autoFilter ref="J4:N53" xr:uid="{8ECDB72F-B871-481A-A2A3-8D5611878CEE}"/>
  <tableColumns count="5">
    <tableColumn id="1" xr3:uid="{88111EC0-15D6-4E12-9F82-6C824B8227BB}" name="kod" dataDxfId="26"/>
    <tableColumn id="2" xr3:uid="{343C5DA5-2A36-45BE-8312-EB98BC53533F}" name="100cm" dataDxfId="25">
      <calculatedColumnFormula>C5-SUMIF(siparis[kod],envanter!B5,siparis[100cm])+SUMIF(Satıs[kod],envanter!B5,Satıs[100cm])</calculatedColumnFormula>
    </tableColumn>
    <tableColumn id="3" xr3:uid="{3C90A663-6B65-4F15-A7CD-434EC10EC220}" name="100cm camlı" dataDxfId="24">
      <calculatedColumnFormula>D5-SUMIF(siparis[kod],envanter!B5,siparis[100cm camlı])+SUMIF(Satıs[kod],envanter!B5,Satıs[100cm camlı])</calculatedColumnFormula>
    </tableColumn>
    <tableColumn id="4" xr3:uid="{411F2C73-6D98-4B55-9541-A73CD4AC6A18}" name="90cm" dataDxfId="23">
      <calculatedColumnFormula>E5-SUMIF(siparis[kod],envanter!B5,siparis[90cm])+SUMIF(Satıs[kod],envanter!B5,Satıs[90cm])</calculatedColumnFormula>
    </tableColumn>
    <tableColumn id="5" xr3:uid="{EEDE1B4E-E230-4216-B3DE-823560654BB2}" name="90cm camlı" dataDxfId="22">
      <calculatedColumnFormula>F5-SUMIF(siparis[kod],envanter!B5,siparis[90cm camlı])+SUMIF(Satıs[kod],envanter!B5,Satıs[90cm camlı])</calculatedColumnFormula>
    </tableColumn>
  </tableColumns>
  <tableStyleInfo name="TableStyleDark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06C510-A484-4E87-947B-9B513868729B}" name="güncel_envanter" displayName="güncel_envanter" ref="B4:G53" totalsRowShown="0" headerRowDxfId="13" dataDxfId="12">
  <autoFilter ref="B4:G53" xr:uid="{3006C510-A484-4E87-947B-9B513868729B}"/>
  <tableColumns count="6">
    <tableColumn id="1" xr3:uid="{818D0089-5BC3-4FB8-9095-057EB5D50F7E}" name="kod" dataDxfId="19"/>
    <tableColumn id="2" xr3:uid="{C1D60BCA-38EF-49B1-B0D5-789C43B4B598}" name="100cm" dataDxfId="18"/>
    <tableColumn id="3" xr3:uid="{F34BD978-8943-4064-BD74-C009C8513B10}" name="100cm camlı" dataDxfId="17"/>
    <tableColumn id="4" xr3:uid="{D5C36D94-F818-4F99-A795-A72763977FD8}" name="90cm" dataDxfId="16"/>
    <tableColumn id="5" xr3:uid="{106A877E-7C96-4DDD-AB30-BC77DE19375C}" name="90cm camlı" dataDxfId="15"/>
    <tableColumn id="6" xr3:uid="{2496D664-5F80-4DAA-A72C-7295CCABBBF3}" name="yavru kanat" dataDxfId="14"/>
  </tableColumns>
  <tableStyleInfo name="TableStyleDark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C5B92A-0AE8-4348-B7B0-8EA137427CB4}" name="genel_bakış" displayName="genel_bakış" ref="C4:G43" totalsRowShown="0" headerRowDxfId="6">
  <autoFilter ref="C4:G43" xr:uid="{7CC5B92A-0AE8-4348-B7B0-8EA137427CB4}"/>
  <tableColumns count="5">
    <tableColumn id="1" xr3:uid="{0C4A04CA-1647-4C43-9C01-F380AB4FA301}" name="tarih " dataDxfId="11"/>
    <tableColumn id="2" xr3:uid="{FA76B653-EBD7-4174-98DD-A6D07841F009}" name="100cm" dataDxfId="10">
      <calculatedColumnFormula array="1">SUM(IF(siparis[Depoya Giriş Tarihi]&lt;=C5,siparis[100cm],0))-SUM(IF(Satıs[Bitiş Tarihi]&lt;=C5,Satıs[100cm],0))+SUM(başlangıç_envanter[100cm])</calculatedColumnFormula>
    </tableColumn>
    <tableColumn id="3" xr3:uid="{5E9B7EB6-BE07-4DE8-B041-3F505A1913B9}" name="100cm cam" dataDxfId="9">
      <calculatedColumnFormula array="1">SUM(IF(siparis[Depoya Giriş Tarihi]&lt;=C5,siparis[100cm camlı],0))-SUM(IF(Satıs[Bitiş Tarihi]&lt;=C5,Satıs[100cm camlı],0))+SUM(başlangıç_envanter[100cm camlı])</calculatedColumnFormula>
    </tableColumn>
    <tableColumn id="4" xr3:uid="{C95DC1FF-B27C-45B1-8642-B24B93A3D2DE}" name="90cm" dataDxfId="8">
      <calculatedColumnFormula array="1">SUM(IF(siparis[Depoya Giriş Tarihi]&lt;=C5,siparis[90cm],0))-SUM(IF(Satıs[Bitiş Tarihi]&lt;=C5,Satıs[90cm],0))+SUM(başlangıç_envanter[90cm])</calculatedColumnFormula>
    </tableColumn>
    <tableColumn id="5" xr3:uid="{58C11FCC-FA8F-4B3F-A7DB-11E57142E6F5}" name="90cm cam" dataDxfId="7">
      <calculatedColumnFormula array="1">SUM(IF(siparis[Depoya Giriş Tarihi]&lt;=C5,siparis[90cm camlı],0))-SUM(IF(Satıs[Bitiş Tarihi]&lt;=C5,Satıs[90cm camlı],0))+SUM(başlangıç_envanter[90cm camlı])</calculatedColumnFormula>
    </tableColumn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847AF2-DF79-4209-BBB6-48816CB0F283}" name="Detaylı_analiz" displayName="Detaylı_analiz" ref="J4:N43" totalsRowShown="0" headerRowDxfId="0">
  <autoFilter ref="J4:N43" xr:uid="{1B847AF2-DF79-4209-BBB6-48816CB0F283}"/>
  <tableColumns count="5">
    <tableColumn id="1" xr3:uid="{330F910C-29E7-4B7A-93D6-1A43BE8D8306}" name="tarih " dataDxfId="5"/>
    <tableColumn id="2" xr3:uid="{FAC7CED7-C3C6-41BA-81B2-F1AF77BD77D4}" name="100cm" dataDxfId="4">
      <calculatedColumnFormula>SUMIFS(siparis[100cm],siparis[Depoya Giriş Tarihi],"&lt;="&amp;J5,siparis[kod],$J$1)-SUMIFS(Satıs[100cm],Satıs[Bitiş Tarihi],"&lt;="&amp;J5,Satıs[kod],$J$1)+SUMIF(başlangıç_envanter[kod],$J$1,başlangıç_envanter[100cm])</calculatedColumnFormula>
    </tableColumn>
    <tableColumn id="3" xr3:uid="{78EA064A-BECF-4BB2-A377-7AE67D7BFE8C}" name="100cm cam" dataDxfId="3">
      <calculatedColumnFormula>SUMIFS(siparis[100cm camlı],siparis[Depoya Giriş Tarihi],"&lt;="&amp;J5,siparis[kod],$J$1)-SUMIFS(Satıs[100cm camlı],Satıs[Bitiş Tarihi],"&lt;="&amp;J5,Satıs[kod],$J$1)+SUMIF(başlangıç_envanter[kod],$J$1,başlangıç_envanter[100cm camlı])</calculatedColumnFormula>
    </tableColumn>
    <tableColumn id="4" xr3:uid="{30A04612-85D0-404E-BD9F-15F1D35D19C0}" name="90cm" dataDxfId="2">
      <calculatedColumnFormula>SUMIFS(siparis[90cm],siparis[Depoya Giriş Tarihi],"&lt;="&amp;J5,siparis[kod],$J$1)-SUMIFS(Satıs[90cm],Satıs[Bitiş Tarihi],"&lt;="&amp;J5,Satıs[kod],$J$1)+SUMIF(başlangıç_envanter[kod],$J$1,başlangıç_envanter[90cm])</calculatedColumnFormula>
    </tableColumn>
    <tableColumn id="5" xr3:uid="{4A357920-2579-4ECB-B795-B63A8D4EF7BE}" name="90cm cam" dataDxfId="1">
      <calculatedColumnFormula>SUMIFS(siparis[90cm camlı],siparis[Depoya Giriş Tarihi],"&lt;="&amp;J5,siparis[kod],$J$1)-SUMIFS(Satıs[90cm camlı],Satıs[Bitiş Tarihi],"&lt;="&amp;J5,Satıs[kod],$J$1)+SUMIF(başlangıç_envanter[kod],$J$1,başlangıç_envanter[90cm camlı])</calculatedColumnFormula>
    </tableColumn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381"/>
  <sheetViews>
    <sheetView topLeftCell="A7" zoomScaleNormal="100" workbookViewId="0">
      <selection activeCell="C7" sqref="C7:P342"/>
    </sheetView>
  </sheetViews>
  <sheetFormatPr defaultRowHeight="15" x14ac:dyDescent="0.25"/>
  <cols>
    <col min="3" max="4" width="9.140625" hidden="1" customWidth="1"/>
    <col min="5" max="5" width="24" style="2" hidden="1" customWidth="1"/>
    <col min="6" max="6" width="24" style="25" customWidth="1"/>
    <col min="7" max="7" width="24" style="26" hidden="1" customWidth="1"/>
    <col min="8" max="8" width="9.140625" style="26" customWidth="1"/>
    <col min="9" max="9" width="11.85546875" style="27" hidden="1" customWidth="1"/>
    <col min="10" max="10" width="11.28515625" style="27" hidden="1" customWidth="1"/>
    <col min="11" max="11" width="11.140625" style="27" bestFit="1" customWidth="1"/>
    <col min="12" max="12" width="16.28515625" style="27" bestFit="1" customWidth="1"/>
    <col min="13" max="13" width="10.140625" style="27" bestFit="1" customWidth="1"/>
    <col min="14" max="14" width="10.140625" style="27" customWidth="1"/>
    <col min="15" max="15" width="21.5703125" style="27" hidden="1" customWidth="1"/>
    <col min="16" max="16" width="19.7109375" style="27" hidden="1" customWidth="1"/>
    <col min="27" max="27" width="11.85546875" bestFit="1" customWidth="1"/>
    <col min="28" max="28" width="10.7109375" bestFit="1" customWidth="1"/>
  </cols>
  <sheetData>
    <row r="1" spans="3:26" ht="15.75" customHeight="1" x14ac:dyDescent="0.25"/>
    <row r="2" spans="3:26" ht="15.75" customHeight="1" x14ac:dyDescent="0.25"/>
    <row r="3" spans="3:26" ht="15.75" customHeight="1" x14ac:dyDescent="0.25">
      <c r="F3" s="31" t="s">
        <v>43</v>
      </c>
      <c r="G3" s="31"/>
      <c r="H3" s="31"/>
      <c r="I3" s="31"/>
      <c r="J3" s="31"/>
      <c r="K3" s="31"/>
      <c r="L3" s="31"/>
      <c r="M3" s="31"/>
      <c r="N3" s="31"/>
    </row>
    <row r="4" spans="3:26" ht="15.75" customHeight="1" x14ac:dyDescent="0.25">
      <c r="F4" s="31"/>
      <c r="G4" s="31"/>
      <c r="H4" s="31"/>
      <c r="I4" s="31"/>
      <c r="J4" s="31"/>
      <c r="K4" s="31"/>
      <c r="L4" s="31"/>
      <c r="M4" s="31"/>
      <c r="N4" s="31"/>
    </row>
    <row r="5" spans="3:26" x14ac:dyDescent="0.25">
      <c r="F5" s="31"/>
      <c r="G5" s="31"/>
      <c r="H5" s="31"/>
      <c r="I5" s="31"/>
      <c r="J5" s="31"/>
      <c r="K5" s="31"/>
      <c r="L5" s="31"/>
      <c r="M5" s="31"/>
      <c r="N5" s="31"/>
    </row>
    <row r="6" spans="3:26" x14ac:dyDescent="0.25">
      <c r="C6" t="s">
        <v>5</v>
      </c>
      <c r="D6" t="s">
        <v>25</v>
      </c>
      <c r="E6" s="2" t="s">
        <v>19</v>
      </c>
      <c r="F6" s="25" t="s">
        <v>24</v>
      </c>
      <c r="G6" s="26" t="s">
        <v>23</v>
      </c>
      <c r="H6" s="26" t="s">
        <v>0</v>
      </c>
      <c r="I6" s="27" t="s">
        <v>1</v>
      </c>
      <c r="J6" s="27" t="s">
        <v>2</v>
      </c>
      <c r="K6" s="27" t="s">
        <v>34</v>
      </c>
      <c r="L6" s="27" t="s">
        <v>35</v>
      </c>
      <c r="M6" s="27" t="s">
        <v>36</v>
      </c>
      <c r="N6" s="27" t="s">
        <v>37</v>
      </c>
      <c r="O6" s="27" t="s">
        <v>17</v>
      </c>
      <c r="P6" s="27" t="s">
        <v>18</v>
      </c>
    </row>
    <row r="7" spans="3:26" x14ac:dyDescent="0.25">
      <c r="C7">
        <v>3</v>
      </c>
      <c r="D7">
        <v>1</v>
      </c>
      <c r="E7" s="2">
        <v>45256</v>
      </c>
      <c r="F7" s="25">
        <v>45297</v>
      </c>
      <c r="G7" s="26">
        <f>_xlfn.DAYS(siparis[[#This Row],[Depoya Giriş Tarihi]],siparis[[#This Row],[sipariş verilme tarihi]])</f>
        <v>41</v>
      </c>
      <c r="H7" s="26">
        <v>220</v>
      </c>
      <c r="I7" s="27" t="str">
        <f>INDEX('kapı kodları'!$D$2:$F$42,MATCH(siparis[[#This Row],[kod]],'kapı kodları'!$D$2:$D$42,0),2)</f>
        <v>koyu ceviz</v>
      </c>
      <c r="J7" s="27" t="str">
        <f>INDEX('kapı kodları'!$D$2:$F$42,MATCH(siparis[[#This Row],[kod]],'kapı kodları'!$D$2:$D$42,0),3)</f>
        <v>baklava</v>
      </c>
      <c r="K7" s="27">
        <v>30</v>
      </c>
      <c r="Z7" s="1"/>
    </row>
    <row r="8" spans="3:26" x14ac:dyDescent="0.25">
      <c r="C8">
        <v>3</v>
      </c>
      <c r="D8">
        <v>1</v>
      </c>
      <c r="E8" s="2">
        <v>45256</v>
      </c>
      <c r="F8" s="25">
        <v>45297</v>
      </c>
      <c r="G8" s="26">
        <f>_xlfn.DAYS(siparis[[#This Row],[Depoya Giriş Tarihi]],siparis[[#This Row],[sipariş verilme tarihi]])</f>
        <v>41</v>
      </c>
      <c r="H8" s="26">
        <v>230</v>
      </c>
      <c r="I8" s="27" t="str">
        <f>INDEX('kapı kodları'!$D$2:$F$42,MATCH(siparis[[#This Row],[kod]],'kapı kodları'!$D$2:$D$42,0),2)</f>
        <v>koyu ceviz</v>
      </c>
      <c r="J8" s="27" t="str">
        <f>INDEX('kapı kodları'!$D$2:$F$42,MATCH(siparis[[#This Row],[kod]],'kapı kodları'!$D$2:$D$42,0),3)</f>
        <v>karışık çizgi</v>
      </c>
      <c r="K8" s="27">
        <v>20</v>
      </c>
      <c r="Z8" s="1"/>
    </row>
    <row r="9" spans="3:26" x14ac:dyDescent="0.25">
      <c r="C9">
        <v>3</v>
      </c>
      <c r="D9">
        <v>1</v>
      </c>
      <c r="E9" s="2">
        <v>45256</v>
      </c>
      <c r="F9" s="25">
        <v>45297</v>
      </c>
      <c r="G9" s="26">
        <f>_xlfn.DAYS(siparis[[#This Row],[Depoya Giriş Tarihi]],siparis[[#This Row],[sipariş verilme tarihi]])</f>
        <v>41</v>
      </c>
      <c r="H9" s="26">
        <v>320</v>
      </c>
      <c r="I9" s="27" t="str">
        <f>INDEX('kapı kodları'!$D$2:$F$42,MATCH(siparis[[#This Row],[kod]],'kapı kodları'!$D$2:$D$42,0),2)</f>
        <v>gold ceviz</v>
      </c>
      <c r="J9" s="27" t="str">
        <f>INDEX('kapı kodları'!$D$2:$F$42,MATCH(siparis[[#This Row],[kod]],'kapı kodları'!$D$2:$D$42,0),3)</f>
        <v>baklava</v>
      </c>
      <c r="K9" s="27">
        <v>50</v>
      </c>
      <c r="Z9" s="1"/>
    </row>
    <row r="10" spans="3:26" x14ac:dyDescent="0.25">
      <c r="C10">
        <v>3</v>
      </c>
      <c r="D10">
        <v>1</v>
      </c>
      <c r="E10" s="2">
        <v>45256</v>
      </c>
      <c r="F10" s="25">
        <v>45297</v>
      </c>
      <c r="G10" s="26">
        <f>_xlfn.DAYS(siparis[[#This Row],[Depoya Giriş Tarihi]],siparis[[#This Row],[sipariş verilme tarihi]])</f>
        <v>41</v>
      </c>
      <c r="H10" s="26">
        <v>330</v>
      </c>
      <c r="I10" s="27" t="str">
        <f>INDEX('kapı kodları'!$D$2:$F$42,MATCH(siparis[[#This Row],[kod]],'kapı kodları'!$D$2:$D$42,0),2)</f>
        <v>gold ceviz</v>
      </c>
      <c r="J10" s="27" t="str">
        <f>INDEX('kapı kodları'!$D$2:$F$42,MATCH(siparis[[#This Row],[kod]],'kapı kodları'!$D$2:$D$42,0),3)</f>
        <v>karışık çizgi</v>
      </c>
      <c r="K10" s="27">
        <v>26</v>
      </c>
      <c r="Z10" s="1"/>
    </row>
    <row r="11" spans="3:26" x14ac:dyDescent="0.25">
      <c r="C11" s="4">
        <v>3</v>
      </c>
      <c r="D11">
        <v>1</v>
      </c>
      <c r="E11" s="2">
        <v>45256</v>
      </c>
      <c r="F11" s="25">
        <v>45297</v>
      </c>
      <c r="G11" s="26">
        <f>_xlfn.DAYS(siparis[[#This Row],[Depoya Giriş Tarihi]],siparis[[#This Row],[sipariş verilme tarihi]])</f>
        <v>41</v>
      </c>
      <c r="H11" s="26">
        <v>420</v>
      </c>
      <c r="I11" s="27" t="str">
        <f>INDEX('kapı kodları'!$D$2:$F$42,MATCH(siparis[[#This Row],[kod]],'kapı kodları'!$D$2:$D$42,0),2)</f>
        <v>ABD ceviz</v>
      </c>
      <c r="J11" s="27" t="str">
        <f>INDEX('kapı kodları'!$D$2:$F$42,MATCH(siparis[[#This Row],[kod]],'kapı kodları'!$D$2:$D$42,0),3)</f>
        <v>baklava</v>
      </c>
      <c r="K11" s="27">
        <v>29</v>
      </c>
      <c r="Z11" s="1"/>
    </row>
    <row r="12" spans="3:26" x14ac:dyDescent="0.25">
      <c r="C12">
        <v>3</v>
      </c>
      <c r="D12">
        <v>1</v>
      </c>
      <c r="E12" s="2">
        <v>45256</v>
      </c>
      <c r="F12" s="25">
        <v>45297</v>
      </c>
      <c r="G12" s="26">
        <f>_xlfn.DAYS(siparis[[#This Row],[Depoya Giriş Tarihi]],siparis[[#This Row],[sipariş verilme tarihi]])</f>
        <v>41</v>
      </c>
      <c r="H12" s="26">
        <v>530</v>
      </c>
      <c r="I12" s="27" t="str">
        <f>INDEX('kapı kodları'!$D$2:$F$42,MATCH(siparis[[#This Row],[kod]],'kapı kodları'!$D$2:$D$42,0),2)</f>
        <v>wenge</v>
      </c>
      <c r="J12" s="27" t="str">
        <f>INDEX('kapı kodları'!$D$2:$F$42,MATCH(siparis[[#This Row],[kod]],'kapı kodları'!$D$2:$D$42,0),3)</f>
        <v>karışık çizgi</v>
      </c>
      <c r="K12" s="27">
        <v>30</v>
      </c>
      <c r="M12" s="27">
        <v>20</v>
      </c>
      <c r="Z12" s="1"/>
    </row>
    <row r="13" spans="3:26" x14ac:dyDescent="0.25">
      <c r="C13">
        <v>3</v>
      </c>
      <c r="D13">
        <v>1</v>
      </c>
      <c r="E13" s="2">
        <v>45256</v>
      </c>
      <c r="F13" s="25">
        <v>45297</v>
      </c>
      <c r="G13" s="26">
        <f>_xlfn.DAYS(siparis[[#This Row],[Depoya Giriş Tarihi]],siparis[[#This Row],[sipariş verilme tarihi]])</f>
        <v>41</v>
      </c>
      <c r="H13" s="26">
        <v>560</v>
      </c>
      <c r="I13" s="27" t="str">
        <f>INDEX('kapı kodları'!$D$2:$F$42,MATCH(siparis[[#This Row],[kod]],'kapı kodları'!$D$2:$D$42,0),2)</f>
        <v>wenge</v>
      </c>
      <c r="J13" s="27" t="str">
        <f>INDEX('kapı kodları'!$D$2:$F$42,MATCH(siparis[[#This Row],[kod]],'kapı kodları'!$D$2:$D$42,0),3)</f>
        <v>iki göbek</v>
      </c>
      <c r="K13" s="27">
        <v>106</v>
      </c>
      <c r="M13" s="27">
        <v>20</v>
      </c>
      <c r="N13" s="27">
        <v>15</v>
      </c>
      <c r="Z13" s="1"/>
    </row>
    <row r="14" spans="3:26" x14ac:dyDescent="0.25">
      <c r="C14">
        <v>3</v>
      </c>
      <c r="D14">
        <v>1</v>
      </c>
      <c r="E14" s="2">
        <v>45256</v>
      </c>
      <c r="F14" s="25">
        <v>45297</v>
      </c>
      <c r="G14" s="26">
        <f>_xlfn.DAYS(siparis[[#This Row],[Depoya Giriş Tarihi]],siparis[[#This Row],[sipariş verilme tarihi]])</f>
        <v>41</v>
      </c>
      <c r="H14" s="26">
        <v>610</v>
      </c>
      <c r="I14" s="27" t="str">
        <f>INDEX('kapı kodları'!$D$2:$F$42,MATCH(siparis[[#This Row],[kod]],'kapı kodları'!$D$2:$D$42,0),2)</f>
        <v>bute beyaz</v>
      </c>
      <c r="J14" s="27" t="str">
        <f>INDEX('kapı kodları'!$D$2:$F$42,MATCH(siparis[[#This Row],[kod]],'kapı kodları'!$D$2:$D$42,0),3)</f>
        <v>madra</v>
      </c>
      <c r="M14" s="27">
        <v>60</v>
      </c>
      <c r="N14" s="27">
        <v>25</v>
      </c>
      <c r="Z14" s="1"/>
    </row>
    <row r="15" spans="3:26" x14ac:dyDescent="0.25">
      <c r="C15">
        <v>2</v>
      </c>
      <c r="D15">
        <v>2</v>
      </c>
      <c r="E15" s="2">
        <v>45256</v>
      </c>
      <c r="F15" s="25">
        <v>45297</v>
      </c>
      <c r="G15" s="26">
        <f>_xlfn.DAYS(siparis[[#This Row],[Depoya Giriş Tarihi]],siparis[[#This Row],[sipariş verilme tarihi]])</f>
        <v>41</v>
      </c>
      <c r="H15" s="26">
        <v>120</v>
      </c>
      <c r="I15" s="27" t="str">
        <f>INDEX('kapı kodları'!$D$2:$F$42,MATCH(siparis[[#This Row],[kod]],'kapı kodları'!$D$2:$D$42,0),2)</f>
        <v>italyan ceviz</v>
      </c>
      <c r="J15" s="27" t="str">
        <f>INDEX('kapı kodları'!$D$2:$F$42,MATCH(siparis[[#This Row],[kod]],'kapı kodları'!$D$2:$D$42,0),3)</f>
        <v>baklava</v>
      </c>
      <c r="K15" s="27">
        <v>50</v>
      </c>
      <c r="M15" s="27">
        <v>20</v>
      </c>
      <c r="Z15" s="1"/>
    </row>
    <row r="16" spans="3:26" x14ac:dyDescent="0.25">
      <c r="C16">
        <v>2</v>
      </c>
      <c r="D16">
        <v>2</v>
      </c>
      <c r="E16" s="2">
        <v>45256</v>
      </c>
      <c r="F16" s="25">
        <v>45297</v>
      </c>
      <c r="G16" s="26">
        <f>_xlfn.DAYS(siparis[[#This Row],[Depoya Giriş Tarihi]],siparis[[#This Row],[sipariş verilme tarihi]])</f>
        <v>41</v>
      </c>
      <c r="H16" s="26">
        <v>130</v>
      </c>
      <c r="I16" s="27" t="str">
        <f>INDEX('kapı kodları'!$D$2:$F$42,MATCH(siparis[[#This Row],[kod]],'kapı kodları'!$D$2:$D$42,0),2)</f>
        <v>italyan ceviz</v>
      </c>
      <c r="J16" s="27" t="str">
        <f>INDEX('kapı kodları'!$D$2:$F$42,MATCH(siparis[[#This Row],[kod]],'kapı kodları'!$D$2:$D$42,0),3)</f>
        <v>karışık çizgi</v>
      </c>
      <c r="K16" s="27">
        <v>90</v>
      </c>
      <c r="Z16" s="1"/>
    </row>
    <row r="17" spans="3:26" x14ac:dyDescent="0.25">
      <c r="C17">
        <v>2</v>
      </c>
      <c r="D17">
        <v>2</v>
      </c>
      <c r="E17" s="2">
        <v>45256</v>
      </c>
      <c r="F17" s="25">
        <v>45297</v>
      </c>
      <c r="G17" s="26">
        <f>_xlfn.DAYS(siparis[[#This Row],[Depoya Giriş Tarihi]],siparis[[#This Row],[sipariş verilme tarihi]])</f>
        <v>41</v>
      </c>
      <c r="H17" s="26">
        <v>160</v>
      </c>
      <c r="I17" s="27" t="str">
        <f>INDEX('kapı kodları'!$D$2:$F$42,MATCH(siparis[[#This Row],[kod]],'kapı kodları'!$D$2:$D$42,0),2)</f>
        <v>italyan ceviz</v>
      </c>
      <c r="J17" s="27" t="str">
        <f>INDEX('kapı kodları'!$D$2:$F$42,MATCH(siparis[[#This Row],[kod]],'kapı kodları'!$D$2:$D$42,0),3)</f>
        <v>iki göbek</v>
      </c>
      <c r="K17" s="27">
        <v>100</v>
      </c>
      <c r="L17" s="27">
        <v>30</v>
      </c>
      <c r="N17" s="27">
        <v>20</v>
      </c>
      <c r="Z17" s="1"/>
    </row>
    <row r="18" spans="3:26" x14ac:dyDescent="0.25">
      <c r="C18">
        <v>2</v>
      </c>
      <c r="D18">
        <v>2</v>
      </c>
      <c r="E18" s="2">
        <v>45256</v>
      </c>
      <c r="F18" s="25">
        <v>45297</v>
      </c>
      <c r="G18" s="26">
        <f>_xlfn.DAYS(siparis[[#This Row],[Depoya Giriş Tarihi]],siparis[[#This Row],[sipariş verilme tarihi]])</f>
        <v>41</v>
      </c>
      <c r="H18" s="26">
        <v>260</v>
      </c>
      <c r="I18" s="27" t="str">
        <f>INDEX('kapı kodları'!$D$2:$F$42,MATCH(siparis[[#This Row],[kod]],'kapı kodları'!$D$2:$D$42,0),2)</f>
        <v>koyu ceviz</v>
      </c>
      <c r="J18" s="27" t="str">
        <f>INDEX('kapı kodları'!$D$2:$F$42,MATCH(siparis[[#This Row],[kod]],'kapı kodları'!$D$2:$D$42,0),3)</f>
        <v>iki göbek</v>
      </c>
      <c r="K18" s="27">
        <v>100</v>
      </c>
      <c r="Z18" s="1"/>
    </row>
    <row r="19" spans="3:26" x14ac:dyDescent="0.25">
      <c r="C19">
        <v>2</v>
      </c>
      <c r="D19">
        <v>2</v>
      </c>
      <c r="E19" s="2">
        <v>45256</v>
      </c>
      <c r="F19" s="25">
        <v>45297</v>
      </c>
      <c r="G19" s="26">
        <f>_xlfn.DAYS(siparis[[#This Row],[Depoya Giriş Tarihi]],siparis[[#This Row],[sipariş verilme tarihi]])</f>
        <v>41</v>
      </c>
      <c r="H19" s="26">
        <v>230</v>
      </c>
      <c r="I19" s="27" t="str">
        <f>INDEX('kapı kodları'!$D$2:$F$42,MATCH(siparis[[#This Row],[kod]],'kapı kodları'!$D$2:$D$42,0),2)</f>
        <v>koyu ceviz</v>
      </c>
      <c r="J19" s="27" t="str">
        <f>INDEX('kapı kodları'!$D$2:$F$42,MATCH(siparis[[#This Row],[kod]],'kapı kodları'!$D$2:$D$42,0),3)</f>
        <v>karışık çizgi</v>
      </c>
      <c r="K19" s="27">
        <v>20</v>
      </c>
      <c r="M19" s="27">
        <v>20</v>
      </c>
      <c r="Z19" s="1"/>
    </row>
    <row r="20" spans="3:26" x14ac:dyDescent="0.25">
      <c r="C20" s="4">
        <v>1</v>
      </c>
      <c r="D20">
        <v>3</v>
      </c>
      <c r="E20" s="2">
        <v>45256</v>
      </c>
      <c r="F20" s="25">
        <v>45297</v>
      </c>
      <c r="G20" s="26">
        <f>_xlfn.DAYS(siparis[[#This Row],[Depoya Giriş Tarihi]],siparis[[#This Row],[sipariş verilme tarihi]])</f>
        <v>41</v>
      </c>
      <c r="H20" s="26">
        <v>500</v>
      </c>
      <c r="I20" s="27" t="str">
        <f>INDEX('kapı kodları'!$D$2:$F$42,MATCH(siparis[[#This Row],[kod]],'kapı kodları'!$D$2:$D$42,0),2)</f>
        <v>wenge</v>
      </c>
      <c r="J20" s="27" t="str">
        <f>INDEX('kapı kodları'!$D$2:$F$42,MATCH(siparis[[#This Row],[kod]],'kapı kodları'!$D$2:$D$42,0),3)</f>
        <v>yavru kanat</v>
      </c>
      <c r="O20" s="27">
        <v>51</v>
      </c>
      <c r="Z20" s="1"/>
    </row>
    <row r="21" spans="3:26" x14ac:dyDescent="0.25">
      <c r="C21">
        <v>1</v>
      </c>
      <c r="D21">
        <v>3</v>
      </c>
      <c r="E21" s="2">
        <v>45256</v>
      </c>
      <c r="F21" s="25">
        <v>45297</v>
      </c>
      <c r="G21" s="26">
        <f>_xlfn.DAYS(siparis[[#This Row],[Depoya Giriş Tarihi]],siparis[[#This Row],[sipariş verilme tarihi]])</f>
        <v>41</v>
      </c>
      <c r="H21" s="26">
        <v>600</v>
      </c>
      <c r="I21" s="27" t="str">
        <f>INDEX('kapı kodları'!$D$2:$F$42,MATCH(siparis[[#This Row],[kod]],'kapı kodları'!$D$2:$D$42,0),2)</f>
        <v>bute beyaz</v>
      </c>
      <c r="J21" s="27" t="str">
        <f>INDEX('kapı kodları'!$D$2:$F$42,MATCH(siparis[[#This Row],[kod]],'kapı kodları'!$D$2:$D$42,0),3)</f>
        <v>yavru kanat</v>
      </c>
      <c r="O21" s="27">
        <v>102</v>
      </c>
      <c r="Z21" s="1"/>
    </row>
    <row r="22" spans="3:26" x14ac:dyDescent="0.25">
      <c r="C22">
        <v>1</v>
      </c>
      <c r="D22">
        <v>3</v>
      </c>
      <c r="E22" s="2">
        <v>45256</v>
      </c>
      <c r="F22" s="25">
        <v>45297</v>
      </c>
      <c r="G22" s="26">
        <f>_xlfn.DAYS(siparis[[#This Row],[Depoya Giriş Tarihi]],siparis[[#This Row],[sipariş verilme tarihi]])</f>
        <v>41</v>
      </c>
      <c r="H22" s="26">
        <v>100</v>
      </c>
      <c r="I22" s="27" t="str">
        <f>INDEX('kapı kodları'!$D$2:$F$42,MATCH(siparis[[#This Row],[kod]],'kapı kodları'!$D$2:$D$42,0),2)</f>
        <v>italyan ceviz</v>
      </c>
      <c r="J22" s="27" t="str">
        <f>INDEX('kapı kodları'!$D$2:$F$42,MATCH(siparis[[#This Row],[kod]],'kapı kodları'!$D$2:$D$42,0),3)</f>
        <v>yavru kanat</v>
      </c>
      <c r="O22" s="27">
        <v>56</v>
      </c>
      <c r="Z22" s="1"/>
    </row>
    <row r="23" spans="3:26" x14ac:dyDescent="0.25">
      <c r="C23">
        <v>1</v>
      </c>
      <c r="D23">
        <v>3</v>
      </c>
      <c r="E23" s="2">
        <v>45256</v>
      </c>
      <c r="F23" s="25">
        <v>45297</v>
      </c>
      <c r="G23" s="26">
        <f>_xlfn.DAYS(siparis[[#This Row],[Depoya Giriş Tarihi]],siparis[[#This Row],[sipariş verilme tarihi]])</f>
        <v>41</v>
      </c>
      <c r="H23" s="26">
        <v>800</v>
      </c>
      <c r="I23" s="27" t="str">
        <f>INDEX('kapı kodları'!$D$2:$F$42,MATCH(siparis[[#This Row],[kod]],'kapı kodları'!$D$2:$D$42,0),2)</f>
        <v>ardahan gri</v>
      </c>
      <c r="J23" s="27" t="str">
        <f>INDEX('kapı kodları'!$D$2:$F$42,MATCH(siparis[[#This Row],[kod]],'kapı kodları'!$D$2:$D$42,0),3)</f>
        <v>yavru kanat</v>
      </c>
      <c r="O23" s="27">
        <v>51</v>
      </c>
      <c r="Z23" s="1"/>
    </row>
    <row r="24" spans="3:26" x14ac:dyDescent="0.25">
      <c r="C24">
        <v>1</v>
      </c>
      <c r="D24">
        <v>3</v>
      </c>
      <c r="E24" s="2">
        <v>45256</v>
      </c>
      <c r="F24" s="25">
        <v>45297</v>
      </c>
      <c r="G24" s="26">
        <f>_xlfn.DAYS(siparis[[#This Row],[Depoya Giriş Tarihi]],siparis[[#This Row],[sipariş verilme tarihi]])</f>
        <v>41</v>
      </c>
      <c r="H24" s="26">
        <v>200</v>
      </c>
      <c r="I24" s="27" t="str">
        <f>INDEX('kapı kodları'!$D$2:$F$42,MATCH(siparis[[#This Row],[kod]],'kapı kodları'!$D$2:$D$42,0),2)</f>
        <v>koyu ceviz</v>
      </c>
      <c r="J24" s="27" t="str">
        <f>INDEX('kapı kodları'!$D$2:$F$42,MATCH(siparis[[#This Row],[kod]],'kapı kodları'!$D$2:$D$42,0),3)</f>
        <v>yavru kanat</v>
      </c>
      <c r="O24" s="27">
        <v>21</v>
      </c>
      <c r="Z24" s="1"/>
    </row>
    <row r="25" spans="3:26" x14ac:dyDescent="0.25">
      <c r="C25">
        <v>1</v>
      </c>
      <c r="D25">
        <v>3</v>
      </c>
      <c r="E25" s="2">
        <v>45256</v>
      </c>
      <c r="F25" s="25">
        <v>45297</v>
      </c>
      <c r="G25" s="26">
        <f>_xlfn.DAYS(siparis[[#This Row],[Depoya Giriş Tarihi]],siparis[[#This Row],[sipariş verilme tarihi]])</f>
        <v>41</v>
      </c>
      <c r="H25" s="26">
        <v>900</v>
      </c>
      <c r="I25" s="27" t="str">
        <f>INDEX('kapı kodları'!$D$2:$F$42,MATCH(siparis[[#This Row],[kod]],'kapı kodları'!$D$2:$D$42,0),2)</f>
        <v>pvc gri</v>
      </c>
      <c r="J25" s="27" t="str">
        <f>INDEX('kapı kodları'!$D$2:$F$42,MATCH(siparis[[#This Row],[kod]],'kapı kodları'!$D$2:$D$42,0),3)</f>
        <v>yavru kanat</v>
      </c>
      <c r="O25" s="27">
        <v>100</v>
      </c>
      <c r="Z25" s="1"/>
    </row>
    <row r="26" spans="3:26" x14ac:dyDescent="0.25">
      <c r="C26">
        <v>1</v>
      </c>
      <c r="D26">
        <v>3</v>
      </c>
      <c r="E26" s="2">
        <v>45256</v>
      </c>
      <c r="F26" s="25">
        <v>45297</v>
      </c>
      <c r="G26" s="26">
        <f>_xlfn.DAYS(siparis[[#This Row],[Depoya Giriş Tarihi]],siparis[[#This Row],[sipariş verilme tarihi]])</f>
        <v>41</v>
      </c>
      <c r="H26" s="26">
        <v>400</v>
      </c>
      <c r="I26" s="27" t="str">
        <f>INDEX('kapı kodları'!$D$2:$F$42,MATCH(siparis[[#This Row],[kod]],'kapı kodları'!$D$2:$D$42,0),2)</f>
        <v>ABD ceviz</v>
      </c>
      <c r="J26" s="27" t="str">
        <f>INDEX('kapı kodları'!$D$2:$F$42,MATCH(siparis[[#This Row],[kod]],'kapı kodları'!$D$2:$D$42,0),3)</f>
        <v>yavru kanat</v>
      </c>
      <c r="O26" s="27">
        <v>32</v>
      </c>
      <c r="Z26" s="1"/>
    </row>
    <row r="27" spans="3:26" x14ac:dyDescent="0.25">
      <c r="D27">
        <v>3</v>
      </c>
      <c r="E27" s="2">
        <v>45256</v>
      </c>
      <c r="F27" s="25">
        <v>45297</v>
      </c>
      <c r="G27" s="26">
        <f>_xlfn.DAYS(siparis[[#This Row],[Depoya Giriş Tarihi]],siparis[[#This Row],[sipariş verilme tarihi]])</f>
        <v>41</v>
      </c>
      <c r="H27" s="26">
        <v>640</v>
      </c>
      <c r="I27" s="27" t="e">
        <f ca="1">INDIRECT(Satış!D:D,'kapı siparişleri'!H108)</f>
        <v>#REF!</v>
      </c>
      <c r="J27" s="27" t="e">
        <f>INDEX('kapı kodları'!$D$2:$F$44,MATCH(siparis[[#This Row],[kod]],'kapı kodları'!$D:$D,0),3)</f>
        <v>#N/A</v>
      </c>
      <c r="K27" s="27">
        <v>17</v>
      </c>
      <c r="Z27" s="1"/>
    </row>
    <row r="28" spans="3:26" x14ac:dyDescent="0.25">
      <c r="D28">
        <v>3</v>
      </c>
      <c r="E28" s="2">
        <v>45256</v>
      </c>
      <c r="F28" s="25">
        <v>45297</v>
      </c>
      <c r="G28" s="26">
        <f>_xlfn.DAYS(siparis[[#This Row],[Depoya Giriş Tarihi]],siparis[[#This Row],[sipariş verilme tarihi]])</f>
        <v>41</v>
      </c>
      <c r="H28" s="26">
        <v>660</v>
      </c>
      <c r="I28" s="27" t="e">
        <f ca="1">INDIRECT(Satış!D:D,'kapı siparişleri'!H109)</f>
        <v>#REF!</v>
      </c>
      <c r="J28" s="27" t="str">
        <f>INDEX('kapı kodları'!$D$2:$F$44,MATCH(siparis[[#This Row],[kod]],'kapı kodları'!$D:$D,0),3)</f>
        <v>baklava</v>
      </c>
      <c r="K28" s="27">
        <v>30</v>
      </c>
      <c r="N28" s="27">
        <v>35</v>
      </c>
      <c r="Z28" s="1"/>
    </row>
    <row r="29" spans="3:26" x14ac:dyDescent="0.25">
      <c r="D29">
        <v>3</v>
      </c>
      <c r="E29" s="2">
        <v>45256</v>
      </c>
      <c r="F29" s="25">
        <v>45297</v>
      </c>
      <c r="G29" s="26">
        <f>_xlfn.DAYS(siparis[[#This Row],[Depoya Giriş Tarihi]],siparis[[#This Row],[sipariş verilme tarihi]])</f>
        <v>41</v>
      </c>
      <c r="H29" s="26">
        <v>860</v>
      </c>
      <c r="I29" s="27" t="e">
        <f ca="1">INDIRECT(Satış!D:D,'kapı siparişleri'!H110)</f>
        <v>#REF!</v>
      </c>
      <c r="J29" s="27" t="str">
        <f>INDEX('kapı kodları'!$D$2:$F$44,MATCH(siparis[[#This Row],[kod]],'kapı kodları'!$D:$D,0),3)</f>
        <v>baklava</v>
      </c>
      <c r="K29" s="27">
        <v>7</v>
      </c>
      <c r="Z29" s="1"/>
    </row>
    <row r="30" spans="3:26" x14ac:dyDescent="0.25">
      <c r="D30">
        <v>3</v>
      </c>
      <c r="E30" s="2">
        <v>45256</v>
      </c>
      <c r="F30" s="25">
        <v>45297</v>
      </c>
      <c r="G30" s="26">
        <f>_xlfn.DAYS(siparis[[#This Row],[Depoya Giriş Tarihi]],siparis[[#This Row],[sipariş verilme tarihi]])</f>
        <v>41</v>
      </c>
      <c r="H30" s="26">
        <v>410</v>
      </c>
      <c r="I30" s="27" t="e">
        <f ca="1">INDIRECT(Satış!D:D,'kapı siparişleri'!H111)</f>
        <v>#REF!</v>
      </c>
      <c r="J30" s="27" t="str">
        <f>INDEX('kapı kodları'!$D$2:$F$44,MATCH(siparis[[#This Row],[kod]],'kapı kodları'!$D:$D,0),3)</f>
        <v>baklava</v>
      </c>
      <c r="N30" s="27">
        <v>15</v>
      </c>
      <c r="Z30" s="1"/>
    </row>
    <row r="31" spans="3:26" x14ac:dyDescent="0.25">
      <c r="C31">
        <v>4</v>
      </c>
      <c r="D31">
        <v>4</v>
      </c>
      <c r="E31" s="2">
        <v>45256</v>
      </c>
      <c r="F31" s="25">
        <v>45297</v>
      </c>
      <c r="G31" s="26">
        <f>_xlfn.DAYS(siparis[[#This Row],[Depoya Giriş Tarihi]],siparis[[#This Row],[sipariş verilme tarihi]])</f>
        <v>41</v>
      </c>
      <c r="H31" s="26">
        <v>620</v>
      </c>
      <c r="I31" s="27" t="str">
        <f>INDEX('kapı kodları'!$D$2:$F$42,MATCH(siparis[[#This Row],[kod]],'kapı kodları'!$D$2:$D$42,0),2)</f>
        <v>bute beyaz</v>
      </c>
      <c r="J31" s="27" t="str">
        <f>INDEX('kapı kodları'!$D$2:$F$42,MATCH(siparis[[#This Row],[kod]],'kapı kodları'!$D$2:$D$42,0),3)</f>
        <v>baklava</v>
      </c>
      <c r="K31" s="27">
        <v>96</v>
      </c>
      <c r="L31" s="27">
        <v>24</v>
      </c>
      <c r="M31" s="27">
        <v>49</v>
      </c>
      <c r="N31" s="27">
        <v>43</v>
      </c>
      <c r="Z31" s="1"/>
    </row>
    <row r="32" spans="3:26" x14ac:dyDescent="0.25">
      <c r="C32">
        <v>4</v>
      </c>
      <c r="D32">
        <v>4</v>
      </c>
      <c r="E32" s="2">
        <v>45256</v>
      </c>
      <c r="F32" s="25">
        <v>45297</v>
      </c>
      <c r="G32" s="26">
        <f>_xlfn.DAYS(siparis[[#This Row],[Depoya Giriş Tarihi]],siparis[[#This Row],[sipariş verilme tarihi]])</f>
        <v>41</v>
      </c>
      <c r="H32" s="26">
        <v>630</v>
      </c>
      <c r="I32" s="27" t="str">
        <f>INDEX('kapı kodları'!$D$2:$F$42,MATCH(siparis[[#This Row],[kod]],'kapı kodları'!$D$2:$D$42,0),2)</f>
        <v>bute beyaz</v>
      </c>
      <c r="J32" s="27" t="str">
        <f>INDEX('kapı kodları'!$D$2:$F$42,MATCH(siparis[[#This Row],[kod]],'kapı kodları'!$D$2:$D$42,0),3)</f>
        <v>karışık çizgi</v>
      </c>
      <c r="K32" s="27">
        <v>235</v>
      </c>
      <c r="Z32" s="1"/>
    </row>
    <row r="33" spans="3:26" x14ac:dyDescent="0.25">
      <c r="C33">
        <v>8</v>
      </c>
      <c r="D33">
        <v>5</v>
      </c>
      <c r="E33" s="2">
        <v>45228</v>
      </c>
      <c r="F33" s="25">
        <v>45297</v>
      </c>
      <c r="G33" s="26">
        <f>_xlfn.DAYS(siparis[[#This Row],[Depoya Giriş Tarihi]],siparis[[#This Row],[sipariş verilme tarihi]])</f>
        <v>69</v>
      </c>
      <c r="H33" s="26">
        <v>140</v>
      </c>
      <c r="I33" s="27" t="e">
        <f ca="1">INDIRECT(Satış!D:D,'kapı siparişleri'!H91)</f>
        <v>#REF!</v>
      </c>
      <c r="J33" s="27" t="e">
        <f>INDEX('kapı kodları'!$D$2:$F$44,MATCH(siparis[[#This Row],[kod]],'kapı kodları'!$D:$D,0),3)</f>
        <v>#N/A</v>
      </c>
      <c r="K33" s="27">
        <v>26</v>
      </c>
      <c r="Z33" s="1"/>
    </row>
    <row r="34" spans="3:26" x14ac:dyDescent="0.25">
      <c r="C34">
        <v>8</v>
      </c>
      <c r="D34">
        <v>5</v>
      </c>
      <c r="E34" s="2">
        <v>45228</v>
      </c>
      <c r="F34" s="25">
        <v>45297</v>
      </c>
      <c r="G34" s="26">
        <f>_xlfn.DAYS(siparis[[#This Row],[Depoya Giriş Tarihi]],siparis[[#This Row],[sipariş verilme tarihi]])</f>
        <v>69</v>
      </c>
      <c r="H34" s="26">
        <v>240</v>
      </c>
      <c r="I34" s="27" t="e">
        <f ca="1">INDIRECT(Satış!D:D,'kapı siparişleri'!H92)</f>
        <v>#REF!</v>
      </c>
      <c r="J34" s="27" t="e">
        <f>INDEX('kapı kodları'!$D$2:$F$44,MATCH(siparis[[#This Row],[kod]],'kapı kodları'!$D:$D,0),3)</f>
        <v>#N/A</v>
      </c>
      <c r="K34" s="27">
        <v>51</v>
      </c>
      <c r="Z34" s="1"/>
    </row>
    <row r="35" spans="3:26" x14ac:dyDescent="0.25">
      <c r="C35">
        <v>8</v>
      </c>
      <c r="D35">
        <v>5</v>
      </c>
      <c r="E35" s="2">
        <v>45228</v>
      </c>
      <c r="F35" s="25">
        <v>45297</v>
      </c>
      <c r="G35" s="26">
        <f>_xlfn.DAYS(siparis[[#This Row],[Depoya Giriş Tarihi]],siparis[[#This Row],[sipariş verilme tarihi]])</f>
        <v>69</v>
      </c>
      <c r="H35" s="26">
        <v>340</v>
      </c>
      <c r="I35" s="27" t="e">
        <f ca="1">INDIRECT(Satış!D:D,'kapı siparişleri'!H93)</f>
        <v>#REF!</v>
      </c>
      <c r="J35" s="27" t="e">
        <f>INDEX('kapı kodları'!$D$2:$F$44,MATCH(siparis[[#This Row],[kod]],'kapı kodları'!$D:$D,0),3)</f>
        <v>#N/A</v>
      </c>
      <c r="K35" s="27">
        <v>26</v>
      </c>
      <c r="N35" s="27">
        <v>5</v>
      </c>
      <c r="Z35" s="1"/>
    </row>
    <row r="36" spans="3:26" x14ac:dyDescent="0.25">
      <c r="C36">
        <v>8</v>
      </c>
      <c r="D36">
        <v>5</v>
      </c>
      <c r="E36" s="2">
        <v>45228</v>
      </c>
      <c r="F36" s="25">
        <v>45297</v>
      </c>
      <c r="G36" s="26">
        <f>_xlfn.DAYS(siparis[[#This Row],[Depoya Giriş Tarihi]],siparis[[#This Row],[sipariş verilme tarihi]])</f>
        <v>69</v>
      </c>
      <c r="H36" s="26">
        <v>440</v>
      </c>
      <c r="I36" s="27" t="e">
        <f ca="1">INDIRECT(Satış!D:D,'kapı siparişleri'!H94)</f>
        <v>#REF!</v>
      </c>
      <c r="J36" s="27" t="e">
        <f>INDEX('kapı kodları'!$D$2:$F$44,MATCH(siparis[[#This Row],[kod]],'kapı kodları'!$D:$D,0),3)</f>
        <v>#N/A</v>
      </c>
      <c r="K36" s="27">
        <v>25</v>
      </c>
      <c r="Z36" s="1"/>
    </row>
    <row r="37" spans="3:26" x14ac:dyDescent="0.25">
      <c r="C37">
        <v>8</v>
      </c>
      <c r="D37">
        <v>5</v>
      </c>
      <c r="E37" s="2">
        <v>45228</v>
      </c>
      <c r="F37" s="25">
        <v>45297</v>
      </c>
      <c r="G37" s="26">
        <f>_xlfn.DAYS(siparis[[#This Row],[Depoya Giriş Tarihi]],siparis[[#This Row],[sipariş verilme tarihi]])</f>
        <v>69</v>
      </c>
      <c r="H37" s="26">
        <v>540</v>
      </c>
      <c r="I37" s="27" t="e">
        <f ca="1">INDIRECT(Satış!D:D,'kapı siparişleri'!H95)</f>
        <v>#REF!</v>
      </c>
      <c r="J37" s="27" t="e">
        <f>INDEX('kapı kodları'!$D$2:$F$44,MATCH(siparis[[#This Row],[kod]],'kapı kodları'!$D:$D,0),3)</f>
        <v>#N/A</v>
      </c>
      <c r="K37" s="27">
        <v>25</v>
      </c>
      <c r="M37" s="27">
        <v>6</v>
      </c>
      <c r="Z37" s="1"/>
    </row>
    <row r="38" spans="3:26" x14ac:dyDescent="0.25">
      <c r="C38">
        <v>8</v>
      </c>
      <c r="D38">
        <v>5</v>
      </c>
      <c r="E38" s="2">
        <v>45228</v>
      </c>
      <c r="F38" s="25">
        <v>45297</v>
      </c>
      <c r="G38" s="26">
        <f>_xlfn.DAYS(siparis[[#This Row],[Depoya Giriş Tarihi]],siparis[[#This Row],[sipariş verilme tarihi]])</f>
        <v>69</v>
      </c>
      <c r="H38" s="26">
        <v>640</v>
      </c>
      <c r="I38" s="27" t="e">
        <f ca="1">INDIRECT(Satış!D:D,'kapı siparişleri'!H96)</f>
        <v>#REF!</v>
      </c>
      <c r="J38" s="27" t="e">
        <f>INDEX('kapı kodları'!$D$2:$F$44,MATCH(siparis[[#This Row],[kod]],'kapı kodları'!$D:$D,0),3)</f>
        <v>#N/A</v>
      </c>
      <c r="K38" s="27">
        <v>9</v>
      </c>
    </row>
    <row r="39" spans="3:26" x14ac:dyDescent="0.25">
      <c r="C39">
        <v>8</v>
      </c>
      <c r="D39">
        <v>5</v>
      </c>
      <c r="E39" s="2">
        <v>45228</v>
      </c>
      <c r="F39" s="25">
        <v>45297</v>
      </c>
      <c r="G39" s="26">
        <f>_xlfn.DAYS(siparis[[#This Row],[Depoya Giriş Tarihi]],siparis[[#This Row],[sipariş verilme tarihi]])</f>
        <v>69</v>
      </c>
      <c r="H39" s="26">
        <v>740</v>
      </c>
      <c r="I39" s="27" t="e">
        <f ca="1">INDIRECT(Satış!D:D,'kapı siparişleri'!H97)</f>
        <v>#REF!</v>
      </c>
      <c r="J39" s="27" t="e">
        <f>INDEX('kapı kodları'!$D$2:$F$44,MATCH(siparis[[#This Row],[kod]],'kapı kodları'!$D:$D,0),3)</f>
        <v>#N/A</v>
      </c>
      <c r="K39" s="27">
        <v>26</v>
      </c>
    </row>
    <row r="40" spans="3:26" x14ac:dyDescent="0.25">
      <c r="C40">
        <v>8</v>
      </c>
      <c r="D40">
        <v>5</v>
      </c>
      <c r="E40" s="2">
        <v>45228</v>
      </c>
      <c r="F40" s="25">
        <v>45297</v>
      </c>
      <c r="G40" s="26">
        <f>_xlfn.DAYS(siparis[[#This Row],[Depoya Giriş Tarihi]],siparis[[#This Row],[sipariş verilme tarihi]])</f>
        <v>69</v>
      </c>
      <c r="H40" s="26">
        <v>840</v>
      </c>
      <c r="I40" s="27" t="e">
        <f ca="1">INDIRECT(Satış!D:D,'kapı siparişleri'!H98)</f>
        <v>#REF!</v>
      </c>
      <c r="J40" s="27" t="e">
        <f>INDEX('kapı kodları'!$D$2:$F$44,MATCH(siparis[[#This Row],[kod]],'kapı kodları'!$D:$D,0),3)</f>
        <v>#N/A</v>
      </c>
      <c r="K40" s="27">
        <v>26</v>
      </c>
      <c r="N40" s="27">
        <v>5</v>
      </c>
    </row>
    <row r="41" spans="3:26" x14ac:dyDescent="0.25">
      <c r="C41">
        <v>8</v>
      </c>
      <c r="D41">
        <v>5</v>
      </c>
      <c r="E41" s="2">
        <v>45228</v>
      </c>
      <c r="F41" s="25">
        <v>45297</v>
      </c>
      <c r="G41" s="26">
        <f>_xlfn.DAYS(siparis[[#This Row],[Depoya Giriş Tarihi]],siparis[[#This Row],[sipariş verilme tarihi]])</f>
        <v>69</v>
      </c>
      <c r="H41" s="26">
        <v>660</v>
      </c>
      <c r="I41" s="27" t="e">
        <f ca="1">INDIRECT(Satış!D:D,'kapı siparişleri'!H99)</f>
        <v>#REF!</v>
      </c>
      <c r="J41" s="27" t="str">
        <f>INDEX('kapı kodları'!$D$2:$F$44,MATCH(siparis[[#This Row],[kod]],'kapı kodları'!$D:$D,0),3)</f>
        <v>baklava</v>
      </c>
      <c r="K41" s="27">
        <v>100</v>
      </c>
      <c r="L41" s="27">
        <v>24</v>
      </c>
      <c r="M41" s="27">
        <v>80</v>
      </c>
      <c r="N41" s="27">
        <v>25</v>
      </c>
    </row>
    <row r="42" spans="3:26" x14ac:dyDescent="0.25">
      <c r="C42">
        <v>5</v>
      </c>
      <c r="D42">
        <v>233</v>
      </c>
      <c r="E42" s="2">
        <v>45256</v>
      </c>
      <c r="F42" s="25">
        <v>45300</v>
      </c>
      <c r="G42" s="26">
        <f>_xlfn.DAYS(siparis[[#This Row],[Depoya Giriş Tarihi]],siparis[[#This Row],[sipariş verilme tarihi]])</f>
        <v>44</v>
      </c>
      <c r="H42" s="26">
        <v>630</v>
      </c>
      <c r="I42" s="27" t="str">
        <f>INDEX('kapı kodları'!$D$2:$F$42,MATCH(siparis[[#This Row],[kod]],'kapı kodları'!$D$2:$D$42,0),2)</f>
        <v>bute beyaz</v>
      </c>
      <c r="J42" s="27" t="str">
        <f>INDEX('kapı kodları'!$D$2:$F$42,MATCH(siparis[[#This Row],[kod]],'kapı kodları'!$D$2:$D$42,0),3)</f>
        <v>karışık çizgi</v>
      </c>
      <c r="L42" s="27">
        <v>24</v>
      </c>
    </row>
    <row r="43" spans="3:26" x14ac:dyDescent="0.25">
      <c r="C43">
        <v>5</v>
      </c>
      <c r="D43">
        <v>233</v>
      </c>
      <c r="E43" s="2">
        <v>45256</v>
      </c>
      <c r="F43" s="25">
        <v>45300</v>
      </c>
      <c r="G43" s="26">
        <f>_xlfn.DAYS(siparis[[#This Row],[Depoya Giriş Tarihi]],siparis[[#This Row],[sipariş verilme tarihi]])</f>
        <v>44</v>
      </c>
      <c r="H43" s="26">
        <v>660</v>
      </c>
      <c r="I43" s="27" t="str">
        <f>INDEX('kapı kodları'!$D$2:$F$42,MATCH(siparis[[#This Row],[kod]],'kapı kodları'!$D$2:$D$42,0),2)</f>
        <v>bute beyaz</v>
      </c>
      <c r="J43" s="27" t="str">
        <f>INDEX('kapı kodları'!$D$2:$F$42,MATCH(siparis[[#This Row],[kod]],'kapı kodları'!$D$2:$D$42,0),3)</f>
        <v>iki göbek</v>
      </c>
      <c r="K43" s="27">
        <v>185</v>
      </c>
      <c r="L43" s="27">
        <v>101</v>
      </c>
      <c r="M43" s="27">
        <v>157</v>
      </c>
    </row>
    <row r="44" spans="3:26" x14ac:dyDescent="0.25">
      <c r="D44">
        <v>233</v>
      </c>
      <c r="E44" s="2">
        <v>45256</v>
      </c>
      <c r="F44" s="25">
        <v>45300</v>
      </c>
      <c r="G44" s="26">
        <f>_xlfn.DAYS(siparis[[#This Row],[Depoya Giriş Tarihi]],siparis[[#This Row],[sipariş verilme tarihi]])</f>
        <v>44</v>
      </c>
      <c r="H44" s="26">
        <v>730</v>
      </c>
      <c r="I44" s="27" t="e">
        <f ca="1">INDIRECT(Satış!D:D,'kapı siparişleri'!H130)</f>
        <v>#REF!</v>
      </c>
      <c r="J44" s="27" t="str">
        <f>INDEX('kapı kodları'!$D$2:$F$44,MATCH(siparis[[#This Row],[kod]],'kapı kodları'!$D:$D,0),3)</f>
        <v>iki göbek</v>
      </c>
      <c r="K44" s="27">
        <v>21</v>
      </c>
    </row>
    <row r="45" spans="3:26" x14ac:dyDescent="0.25">
      <c r="C45">
        <v>6</v>
      </c>
      <c r="D45">
        <v>234</v>
      </c>
      <c r="E45" s="2">
        <v>45256</v>
      </c>
      <c r="F45" s="25">
        <v>45300</v>
      </c>
      <c r="G45" s="26">
        <f>_xlfn.DAYS(siparis[[#This Row],[Depoya Giriş Tarihi]],siparis[[#This Row],[sipariş verilme tarihi]])</f>
        <v>44</v>
      </c>
      <c r="H45" s="26">
        <v>660</v>
      </c>
      <c r="I45" s="27" t="str">
        <f>INDEX('kapı kodları'!$D$2:$F$42,MATCH(siparis[[#This Row],[kod]],'kapı kodları'!$D$2:$D$42,0),2)</f>
        <v>bute beyaz</v>
      </c>
      <c r="J45" s="27" t="str">
        <f>INDEX('kapı kodları'!$D$2:$F$42,MATCH(siparis[[#This Row],[kod]],'kapı kodları'!$D$2:$D$42,0),3)</f>
        <v>iki göbek</v>
      </c>
      <c r="K45" s="27">
        <v>276</v>
      </c>
      <c r="N45" s="27">
        <v>38</v>
      </c>
    </row>
    <row r="46" spans="3:26" x14ac:dyDescent="0.25">
      <c r="C46">
        <v>6</v>
      </c>
      <c r="D46">
        <v>234</v>
      </c>
      <c r="E46" s="2">
        <v>45256</v>
      </c>
      <c r="F46" s="25">
        <v>45300</v>
      </c>
      <c r="G46" s="26">
        <f>_xlfn.DAYS(siparis[[#This Row],[Depoya Giriş Tarihi]],siparis[[#This Row],[sipariş verilme tarihi]])</f>
        <v>44</v>
      </c>
      <c r="H46" s="26">
        <v>730</v>
      </c>
      <c r="I46" s="27" t="str">
        <f>INDEX('kapı kodları'!$D$2:$F$42,MATCH(siparis[[#This Row],[kod]],'kapı kodları'!$D$2:$D$42,0),2)</f>
        <v>küp akça</v>
      </c>
      <c r="J46" s="27" t="str">
        <f>INDEX('kapı kodları'!$D$2:$F$42,MATCH(siparis[[#This Row],[kod]],'kapı kodları'!$D$2:$D$42,0),3)</f>
        <v>karışık çizgi</v>
      </c>
      <c r="K46" s="27">
        <v>60</v>
      </c>
      <c r="M46" s="27">
        <v>26</v>
      </c>
    </row>
    <row r="47" spans="3:26" x14ac:dyDescent="0.25">
      <c r="C47">
        <v>7</v>
      </c>
      <c r="D47">
        <v>235</v>
      </c>
      <c r="E47" s="2">
        <v>45256</v>
      </c>
      <c r="F47" s="25">
        <v>45300</v>
      </c>
      <c r="G47" s="26">
        <f>_xlfn.DAYS(siparis[[#This Row],[Depoya Giriş Tarihi]],siparis[[#This Row],[sipariş verilme tarihi]])</f>
        <v>44</v>
      </c>
      <c r="H47" s="26">
        <v>720</v>
      </c>
      <c r="I47" s="27" t="str">
        <f>INDEX('kapı kodları'!$D$2:$F$42,MATCH(siparis[[#This Row],[kod]],'kapı kodları'!$D$2:$D$42,0),2)</f>
        <v>küp akça</v>
      </c>
      <c r="J47" s="27" t="str">
        <f>INDEX('kapı kodları'!$D$2:$F$42,MATCH(siparis[[#This Row],[kod]],'kapı kodları'!$D$2:$D$42,0),3)</f>
        <v>baklava</v>
      </c>
      <c r="N47" s="27">
        <v>22</v>
      </c>
    </row>
    <row r="48" spans="3:26" x14ac:dyDescent="0.25">
      <c r="C48">
        <v>7</v>
      </c>
      <c r="D48">
        <v>235</v>
      </c>
      <c r="E48" s="2">
        <v>45256</v>
      </c>
      <c r="F48" s="25">
        <v>45300</v>
      </c>
      <c r="G48" s="26">
        <f>_xlfn.DAYS(siparis[[#This Row],[Depoya Giriş Tarihi]],siparis[[#This Row],[sipariş verilme tarihi]])</f>
        <v>44</v>
      </c>
      <c r="H48" s="26">
        <v>730</v>
      </c>
      <c r="I48" s="27" t="str">
        <f>INDEX('kapı kodları'!$D$2:$F$42,MATCH(siparis[[#This Row],[kod]],'kapı kodları'!$D$2:$D$42,0),2)</f>
        <v>küp akça</v>
      </c>
      <c r="J48" s="27" t="str">
        <f>INDEX('kapı kodları'!$D$2:$F$42,MATCH(siparis[[#This Row],[kod]],'kapı kodları'!$D$2:$D$42,0),3)</f>
        <v>karışık çizgi</v>
      </c>
      <c r="K48" s="27">
        <v>179</v>
      </c>
      <c r="M48" s="27">
        <v>100</v>
      </c>
      <c r="N48" s="27">
        <v>48</v>
      </c>
    </row>
    <row r="49" spans="3:15" x14ac:dyDescent="0.25">
      <c r="C49">
        <v>7</v>
      </c>
      <c r="D49">
        <v>235</v>
      </c>
      <c r="E49" s="2">
        <v>45256</v>
      </c>
      <c r="F49" s="25">
        <v>45300</v>
      </c>
      <c r="G49" s="26">
        <f>_xlfn.DAYS(siparis[[#This Row],[Depoya Giriş Tarihi]],siparis[[#This Row],[sipariş verilme tarihi]])</f>
        <v>44</v>
      </c>
      <c r="H49" s="26">
        <v>760</v>
      </c>
      <c r="I49" s="27" t="str">
        <f>INDEX('kapı kodları'!$D$2:$F$42,MATCH(siparis[[#This Row],[kod]],'kapı kodları'!$D$2:$D$42,0),2)</f>
        <v>küp akça</v>
      </c>
      <c r="J49" s="27" t="str">
        <f>INDEX('kapı kodları'!$D$2:$F$42,MATCH(siparis[[#This Row],[kod]],'kapı kodları'!$D$2:$D$42,0),3)</f>
        <v>iki göbek</v>
      </c>
      <c r="K49" s="27">
        <v>85</v>
      </c>
    </row>
    <row r="50" spans="3:15" x14ac:dyDescent="0.25">
      <c r="D50">
        <v>235</v>
      </c>
      <c r="E50" s="2">
        <v>45256</v>
      </c>
      <c r="F50" s="25">
        <v>45300</v>
      </c>
      <c r="G50" s="26">
        <f>_xlfn.DAYS(siparis[[#This Row],[Depoya Giriş Tarihi]],siparis[[#This Row],[sipariş verilme tarihi]])</f>
        <v>44</v>
      </c>
      <c r="H50" s="26">
        <v>660</v>
      </c>
      <c r="I50" s="27" t="e">
        <f ca="1">INDIRECT(Satış!D:D,'kapı siparişleri'!H136)</f>
        <v>#REF!</v>
      </c>
      <c r="J50" s="27" t="str">
        <f>INDEX('kapı kodları'!$D$2:$F$44,MATCH(siparis[[#This Row],[kod]],'kapı kodları'!$D:$D,0),3)</f>
        <v>baklava</v>
      </c>
      <c r="K50" s="27">
        <v>16</v>
      </c>
    </row>
    <row r="51" spans="3:15" x14ac:dyDescent="0.25">
      <c r="C51">
        <v>8</v>
      </c>
      <c r="D51">
        <v>236</v>
      </c>
      <c r="E51" s="2">
        <v>45256</v>
      </c>
      <c r="F51" s="25">
        <v>45315</v>
      </c>
      <c r="G51" s="26">
        <f>_xlfn.DAYS(siparis[[#This Row],[Depoya Giriş Tarihi]],siparis[[#This Row],[sipariş verilme tarihi]])</f>
        <v>59</v>
      </c>
      <c r="H51" s="26">
        <v>760</v>
      </c>
      <c r="I51" s="27" t="str">
        <f>INDEX('kapı kodları'!$D$2:$F$42,MATCH(siparis[[#This Row],[kod]],'kapı kodları'!$D$2:$D$42,0),2)</f>
        <v>küp akça</v>
      </c>
      <c r="J51" s="27" t="str">
        <f>INDEX('kapı kodları'!$D$2:$F$42,MATCH(siparis[[#This Row],[kod]],'kapı kodları'!$D$2:$D$42,0),3)</f>
        <v>iki göbek</v>
      </c>
      <c r="K51" s="27">
        <v>20</v>
      </c>
      <c r="N51" s="27">
        <v>37</v>
      </c>
    </row>
    <row r="52" spans="3:15" x14ac:dyDescent="0.25">
      <c r="C52" s="5">
        <v>8</v>
      </c>
      <c r="D52" s="18">
        <v>236</v>
      </c>
      <c r="E52" s="2">
        <v>45256</v>
      </c>
      <c r="F52" s="25">
        <v>45315</v>
      </c>
      <c r="G52" s="26">
        <f>_xlfn.DAYS(siparis[[#This Row],[Depoya Giriş Tarihi]],siparis[[#This Row],[sipariş verilme tarihi]])</f>
        <v>59</v>
      </c>
      <c r="H52" s="26">
        <v>830</v>
      </c>
      <c r="I52" s="27" t="str">
        <f>INDEX('kapı kodları'!$D$2:$F$42,MATCH(siparis[[#This Row],[kod]],'kapı kodları'!$D$2:$D$42,0),2)</f>
        <v>ardahan gri</v>
      </c>
      <c r="J52" s="27" t="str">
        <f>INDEX('kapı kodları'!$D$2:$F$42,MATCH(siparis[[#This Row],[kod]],'kapı kodları'!$D$2:$D$42,0),3)</f>
        <v>karışık çizgi</v>
      </c>
      <c r="K52" s="27">
        <v>150</v>
      </c>
      <c r="M52" s="27">
        <v>51</v>
      </c>
    </row>
    <row r="53" spans="3:15" x14ac:dyDescent="0.25">
      <c r="C53" s="5">
        <v>8</v>
      </c>
      <c r="D53" s="18">
        <v>236</v>
      </c>
      <c r="E53" s="2">
        <v>45256</v>
      </c>
      <c r="F53" s="25">
        <v>45315</v>
      </c>
      <c r="G53" s="26">
        <f>_xlfn.DAYS(siparis[[#This Row],[Depoya Giriş Tarihi]],siparis[[#This Row],[sipariş verilme tarihi]])</f>
        <v>59</v>
      </c>
      <c r="H53" s="26">
        <v>860</v>
      </c>
      <c r="I53" s="27" t="str">
        <f>INDEX('kapı kodları'!$D$2:$F$42,MATCH(siparis[[#This Row],[kod]],'kapı kodları'!$D$2:$D$42,0),2)</f>
        <v>ardahan gri</v>
      </c>
      <c r="J53" s="27" t="str">
        <f>INDEX('kapı kodları'!$D$2:$F$42,MATCH(siparis[[#This Row],[kod]],'kapı kodları'!$D$2:$D$42,0),3)</f>
        <v>iki göbek</v>
      </c>
      <c r="K53" s="27">
        <v>67</v>
      </c>
      <c r="L53" s="27">
        <v>26</v>
      </c>
      <c r="M53" s="27">
        <v>51</v>
      </c>
      <c r="N53" s="27">
        <v>51</v>
      </c>
    </row>
    <row r="54" spans="3:15" x14ac:dyDescent="0.25">
      <c r="C54">
        <v>8</v>
      </c>
      <c r="D54">
        <v>237</v>
      </c>
      <c r="E54" s="2">
        <v>45256</v>
      </c>
      <c r="F54" s="25">
        <v>45326</v>
      </c>
      <c r="G54" s="26">
        <f>_xlfn.DAYS(siparis[[#This Row],[Depoya Giriş Tarihi]],siparis[[#This Row],[sipariş verilme tarihi]])</f>
        <v>70</v>
      </c>
      <c r="H54" s="26">
        <v>960</v>
      </c>
      <c r="I54" s="27" t="str">
        <f>INDEX('kapı kodları'!$D$2:$F$42,MATCH(siparis[[#This Row],[kod]],'kapı kodları'!$D$2:$D$42,0),2)</f>
        <v>pvc gri</v>
      </c>
      <c r="J54" s="27" t="str">
        <f>INDEX('kapı kodları'!$D$2:$F$42,MATCH(siparis[[#This Row],[kod]],'kapı kodları'!$D$2:$D$42,0),3)</f>
        <v>iki göbek</v>
      </c>
      <c r="K54" s="27">
        <v>170</v>
      </c>
    </row>
    <row r="55" spans="3:15" x14ac:dyDescent="0.25">
      <c r="C55">
        <v>8</v>
      </c>
      <c r="D55">
        <v>237</v>
      </c>
      <c r="E55" s="2">
        <v>45256</v>
      </c>
      <c r="F55" s="25">
        <v>45326</v>
      </c>
      <c r="G55" s="26">
        <f>_xlfn.DAYS(siparis[[#This Row],[Depoya Giriş Tarihi]],siparis[[#This Row],[sipariş verilme tarihi]])</f>
        <v>70</v>
      </c>
      <c r="H55" s="26">
        <v>660</v>
      </c>
      <c r="I55" s="27" t="str">
        <f>INDEX('kapı kodları'!$D$2:$F$42,MATCH(siparis[[#This Row],[kod]],'kapı kodları'!$D$2:$D$42,0),2)</f>
        <v>bute beyaz</v>
      </c>
      <c r="J55" s="27" t="str">
        <f>INDEX('kapı kodları'!$D$2:$F$42,MATCH(siparis[[#This Row],[kod]],'kapı kodları'!$D$2:$D$42,0),3)</f>
        <v>iki göbek</v>
      </c>
      <c r="K55" s="27">
        <v>240</v>
      </c>
    </row>
    <row r="56" spans="3:15" x14ac:dyDescent="0.25">
      <c r="C56">
        <v>8</v>
      </c>
      <c r="D56">
        <v>237</v>
      </c>
      <c r="E56" s="2">
        <v>45256</v>
      </c>
      <c r="F56" s="25">
        <v>45326</v>
      </c>
      <c r="G56" s="26">
        <f>_xlfn.DAYS(siparis[[#This Row],[Depoya Giriş Tarihi]],siparis[[#This Row],[sipariş verilme tarihi]])</f>
        <v>70</v>
      </c>
      <c r="H56" s="26">
        <v>630</v>
      </c>
      <c r="I56" s="27" t="str">
        <f>INDEX('kapı kodları'!$D$2:$F$42,MATCH(siparis[[#This Row],[kod]],'kapı kodları'!$D$2:$D$42,0),2)</f>
        <v>bute beyaz</v>
      </c>
      <c r="J56" s="27" t="str">
        <f>INDEX('kapı kodları'!$D$2:$F$42,MATCH(siparis[[#This Row],[kod]],'kapı kodları'!$D$2:$D$42,0),3)</f>
        <v>karışık çizgi</v>
      </c>
      <c r="K56" s="27">
        <v>42</v>
      </c>
    </row>
    <row r="57" spans="3:15" x14ac:dyDescent="0.25">
      <c r="C57">
        <v>2</v>
      </c>
      <c r="D57">
        <v>238</v>
      </c>
      <c r="E57" s="2">
        <v>45298</v>
      </c>
      <c r="F57" s="25">
        <v>45342</v>
      </c>
      <c r="G57" s="26">
        <f>_xlfn.DAYS(siparis[[#This Row],[Depoya Giriş Tarihi]],siparis[[#This Row],[sipariş verilme tarihi]])</f>
        <v>44</v>
      </c>
      <c r="H57" s="26">
        <v>760</v>
      </c>
      <c r="I57" s="27" t="str">
        <f>INDEX('kapı kodları'!$D$2:$F$42,MATCH(siparis[[#This Row],[kod]],'kapı kodları'!$D$2:$D$42,0),2)</f>
        <v>küp akça</v>
      </c>
      <c r="J57" s="27" t="str">
        <f>INDEX('kapı kodları'!$D$2:$F$42,MATCH(siparis[[#This Row],[kod]],'kapı kodları'!$D$2:$D$42,0),3)</f>
        <v>iki göbek</v>
      </c>
      <c r="K57" s="27">
        <v>191</v>
      </c>
      <c r="L57" s="27">
        <v>50</v>
      </c>
      <c r="M57" s="27">
        <v>52</v>
      </c>
    </row>
    <row r="58" spans="3:15" x14ac:dyDescent="0.25">
      <c r="C58">
        <v>2</v>
      </c>
      <c r="D58">
        <v>238</v>
      </c>
      <c r="E58" s="2">
        <v>45298</v>
      </c>
      <c r="F58" s="25">
        <v>45342</v>
      </c>
      <c r="G58" s="26">
        <f>_xlfn.DAYS(siparis[[#This Row],[Depoya Giriş Tarihi]],siparis[[#This Row],[sipariş verilme tarihi]])</f>
        <v>44</v>
      </c>
      <c r="H58" s="26">
        <v>700</v>
      </c>
      <c r="I58" s="27" t="e">
        <f ca="1">INDIRECT(Satış!D:D,'kapı siparişleri'!H161)</f>
        <v>#REF!</v>
      </c>
      <c r="J58" s="27" t="str">
        <f>INDEX('kapı kodları'!$D$2:$F$44,MATCH(siparis[[#This Row],[kod]],'kapı kodları'!$D:$D,0),3)</f>
        <v>yavru kanat</v>
      </c>
      <c r="O58" s="27">
        <v>50</v>
      </c>
    </row>
    <row r="59" spans="3:15" x14ac:dyDescent="0.25">
      <c r="C59">
        <v>2</v>
      </c>
      <c r="D59">
        <v>238</v>
      </c>
      <c r="E59" s="2">
        <v>45298</v>
      </c>
      <c r="F59" s="25">
        <v>45342</v>
      </c>
      <c r="G59" s="26">
        <f>_xlfn.DAYS(siparis[[#This Row],[Depoya Giriş Tarihi]],siparis[[#This Row],[sipariş verilme tarihi]])</f>
        <v>44</v>
      </c>
      <c r="H59" s="26">
        <v>720</v>
      </c>
      <c r="I59" s="27" t="str">
        <f>INDEX('kapı kodları'!$D$2:$F$42,MATCH(siparis[[#This Row],[kod]],'kapı kodları'!$D$2:$D$42,0),2)</f>
        <v>küp akça</v>
      </c>
      <c r="J59" s="27" t="str">
        <f>INDEX('kapı kodları'!$D$2:$F$42,MATCH(siparis[[#This Row],[kod]],'kapı kodları'!$D$2:$D$42,0),3)</f>
        <v>baklava</v>
      </c>
      <c r="K59" s="27">
        <v>100</v>
      </c>
    </row>
    <row r="60" spans="3:15" x14ac:dyDescent="0.25">
      <c r="C60">
        <v>2</v>
      </c>
      <c r="D60">
        <v>238</v>
      </c>
      <c r="E60" s="2">
        <v>45298</v>
      </c>
      <c r="F60" s="25">
        <v>45342</v>
      </c>
      <c r="G60" s="26">
        <f>_xlfn.DAYS(siparis[[#This Row],[Depoya Giriş Tarihi]],siparis[[#This Row],[sipariş verilme tarihi]])</f>
        <v>44</v>
      </c>
      <c r="H60" s="26">
        <v>820</v>
      </c>
      <c r="I60" s="27" t="str">
        <f>INDEX('kapı kodları'!$D$2:$F$42,MATCH(siparis[[#This Row],[kod]],'kapı kodları'!$D$2:$D$42,0),2)</f>
        <v>ardahan gri</v>
      </c>
      <c r="J60" s="27" t="str">
        <f>INDEX('kapı kodları'!$D$2:$F$42,MATCH(siparis[[#This Row],[kod]],'kapı kodları'!$D$2:$D$42,0),3)</f>
        <v>baklava</v>
      </c>
      <c r="M60" s="27">
        <v>30</v>
      </c>
    </row>
    <row r="61" spans="3:15" x14ac:dyDescent="0.25">
      <c r="C61">
        <v>1</v>
      </c>
      <c r="D61">
        <v>239</v>
      </c>
      <c r="E61" s="2">
        <v>45298</v>
      </c>
      <c r="F61" s="25">
        <v>45342</v>
      </c>
      <c r="G61" s="26">
        <f>_xlfn.DAYS(siparis[[#This Row],[Depoya Giriş Tarihi]],siparis[[#This Row],[sipariş verilme tarihi]])</f>
        <v>44</v>
      </c>
      <c r="H61" s="26">
        <v>860</v>
      </c>
      <c r="I61" s="27" t="str">
        <f>INDEX('kapı kodları'!$D$2:$F$42,MATCH(siparis[[#This Row],[kod]],'kapı kodları'!$D$2:$D$42,0),2)</f>
        <v>ardahan gri</v>
      </c>
      <c r="J61" s="27" t="str">
        <f>INDEX('kapı kodları'!$D$2:$F$42,MATCH(siparis[[#This Row],[kod]],'kapı kodları'!$D$2:$D$42,0),3)</f>
        <v>iki göbek</v>
      </c>
      <c r="K61" s="27">
        <v>208</v>
      </c>
    </row>
    <row r="62" spans="3:15" x14ac:dyDescent="0.25">
      <c r="C62">
        <v>1</v>
      </c>
      <c r="D62">
        <v>239</v>
      </c>
      <c r="E62" s="2">
        <v>45298</v>
      </c>
      <c r="F62" s="25">
        <v>45342</v>
      </c>
      <c r="G62" s="26">
        <f>_xlfn.DAYS(siparis[[#This Row],[Depoya Giriş Tarihi]],siparis[[#This Row],[sipariş verilme tarihi]])</f>
        <v>44</v>
      </c>
      <c r="H62" s="26">
        <v>830</v>
      </c>
      <c r="I62" s="27" t="str">
        <f>INDEX('kapı kodları'!$D$2:$F$42,MATCH(siparis[[#This Row],[kod]],'kapı kodları'!$D$2:$D$42,0),2)</f>
        <v>ardahan gri</v>
      </c>
      <c r="J62" s="27" t="str">
        <f>INDEX('kapı kodları'!$D$2:$F$42,MATCH(siparis[[#This Row],[kod]],'kapı kodları'!$D$2:$D$42,0),3)</f>
        <v>karışık çizgi</v>
      </c>
      <c r="K62" s="27">
        <v>148</v>
      </c>
      <c r="M62" s="27">
        <v>50</v>
      </c>
      <c r="N62" s="27">
        <v>20</v>
      </c>
    </row>
    <row r="63" spans="3:15" x14ac:dyDescent="0.25">
      <c r="C63">
        <v>1</v>
      </c>
      <c r="D63">
        <v>239</v>
      </c>
      <c r="E63" s="2">
        <v>45298</v>
      </c>
      <c r="F63" s="25">
        <v>45342</v>
      </c>
      <c r="G63" s="26">
        <f>_xlfn.DAYS(siparis[[#This Row],[Depoya Giriş Tarihi]],siparis[[#This Row],[sipariş verilme tarihi]])</f>
        <v>44</v>
      </c>
      <c r="H63" s="26">
        <v>820</v>
      </c>
      <c r="I63" s="27" t="str">
        <f>INDEX('kapı kodları'!$D$2:$F$42,MATCH(siparis[[#This Row],[kod]],'kapı kodları'!$D$2:$D$42,0),2)</f>
        <v>ardahan gri</v>
      </c>
      <c r="J63" s="27" t="str">
        <f>INDEX('kapı kodları'!$D$2:$F$42,MATCH(siparis[[#This Row],[kod]],'kapı kodları'!$D$2:$D$42,0),3)</f>
        <v>baklava</v>
      </c>
      <c r="N63" s="27">
        <v>21</v>
      </c>
    </row>
    <row r="64" spans="3:15" x14ac:dyDescent="0.25">
      <c r="C64">
        <v>1</v>
      </c>
      <c r="D64">
        <v>239</v>
      </c>
      <c r="E64" s="2">
        <v>45298</v>
      </c>
      <c r="F64" s="25">
        <v>45342</v>
      </c>
      <c r="G64" s="26">
        <f>_xlfn.DAYS(siparis[[#This Row],[Depoya Giriş Tarihi]],siparis[[#This Row],[sipariş verilme tarihi]])</f>
        <v>44</v>
      </c>
      <c r="H64" s="26">
        <v>630</v>
      </c>
      <c r="I64" s="27" t="e">
        <f ca="1">INDIRECT(Satış!D:D,'kapı siparişleri'!H150)</f>
        <v>#REF!</v>
      </c>
      <c r="J64" s="27" t="str">
        <f>INDEX('kapı kodları'!$D$2:$F$44,MATCH(siparis[[#This Row],[kod]],'kapı kodları'!$D:$D,0),3)</f>
        <v>iki göbek</v>
      </c>
      <c r="K64" s="27">
        <v>8</v>
      </c>
    </row>
    <row r="65" spans="3:15" x14ac:dyDescent="0.25">
      <c r="C65">
        <v>4</v>
      </c>
      <c r="D65">
        <v>240</v>
      </c>
      <c r="E65" s="2">
        <v>45298</v>
      </c>
      <c r="F65" s="25">
        <v>45342</v>
      </c>
      <c r="G65" s="26">
        <f>_xlfn.DAYS(siparis[[#This Row],[Depoya Giriş Tarihi]],siparis[[#This Row],[sipariş verilme tarihi]])</f>
        <v>44</v>
      </c>
      <c r="H65" s="26">
        <v>200</v>
      </c>
      <c r="I65" s="27" t="e">
        <f ca="1">INDIRECT(Satış!D:D,'kapı siparişleri'!H151)</f>
        <v>#REF!</v>
      </c>
      <c r="J65" s="27" t="str">
        <f>INDEX('kapı kodları'!$D$2:$F$44,MATCH(siparis[[#This Row],[kod]],'kapı kodları'!$D:$D,0),3)</f>
        <v>yavru kanat</v>
      </c>
      <c r="O65" s="27">
        <v>20</v>
      </c>
    </row>
    <row r="66" spans="3:15" x14ac:dyDescent="0.25">
      <c r="C66">
        <v>4</v>
      </c>
      <c r="D66">
        <v>240</v>
      </c>
      <c r="E66" s="2">
        <v>45298</v>
      </c>
      <c r="F66" s="25">
        <v>45342</v>
      </c>
      <c r="G66" s="26">
        <f>_xlfn.DAYS(siparis[[#This Row],[Depoya Giriş Tarihi]],siparis[[#This Row],[sipariş verilme tarihi]])</f>
        <v>44</v>
      </c>
      <c r="H66" s="26">
        <v>810</v>
      </c>
      <c r="I66" s="27" t="str">
        <f>INDEX('kapı kodları'!$D$2:$F$42,MATCH(siparis[[#This Row],[kod]],'kapı kodları'!$D$2:$D$42,0),2)</f>
        <v>ardahan gri</v>
      </c>
      <c r="J66" s="27" t="str">
        <f>INDEX('kapı kodları'!$D$2:$F$42,MATCH(siparis[[#This Row],[kod]],'kapı kodları'!$D$2:$D$42,0),3)</f>
        <v>madra</v>
      </c>
      <c r="N66" s="27">
        <v>29</v>
      </c>
    </row>
    <row r="67" spans="3:15" x14ac:dyDescent="0.25">
      <c r="C67">
        <v>4</v>
      </c>
      <c r="D67">
        <v>240</v>
      </c>
      <c r="E67" s="2">
        <v>45298</v>
      </c>
      <c r="F67" s="25">
        <v>45342</v>
      </c>
      <c r="G67" s="26">
        <f>_xlfn.DAYS(siparis[[#This Row],[Depoya Giriş Tarihi]],siparis[[#This Row],[sipariş verilme tarihi]])</f>
        <v>44</v>
      </c>
      <c r="H67" s="26">
        <v>110</v>
      </c>
      <c r="I67" s="27" t="str">
        <f>INDEX('kapı kodları'!$D$2:$F$42,MATCH(siparis[[#This Row],[kod]],'kapı kodları'!$D$2:$D$42,0),2)</f>
        <v>italyan ceviz</v>
      </c>
      <c r="J67" s="27" t="str">
        <f>INDEX('kapı kodları'!$D$2:$F$42,MATCH(siparis[[#This Row],[kod]],'kapı kodları'!$D$2:$D$42,0),3)</f>
        <v>madra</v>
      </c>
      <c r="M67" s="27">
        <v>30</v>
      </c>
      <c r="N67" s="27">
        <v>30</v>
      </c>
    </row>
    <row r="68" spans="3:15" x14ac:dyDescent="0.25">
      <c r="C68">
        <v>4</v>
      </c>
      <c r="D68">
        <v>240</v>
      </c>
      <c r="E68" s="2">
        <v>45298</v>
      </c>
      <c r="F68" s="25">
        <v>45342</v>
      </c>
      <c r="G68" s="26">
        <f>_xlfn.DAYS(siparis[[#This Row],[Depoya Giriş Tarihi]],siparis[[#This Row],[sipariş verilme tarihi]])</f>
        <v>44</v>
      </c>
      <c r="H68" s="26">
        <v>120</v>
      </c>
      <c r="I68" s="27" t="str">
        <f>INDEX('kapı kodları'!$D$2:$F$42,MATCH(siparis[[#This Row],[kod]],'kapı kodları'!$D$2:$D$42,0),2)</f>
        <v>italyan ceviz</v>
      </c>
      <c r="J68" s="27" t="str">
        <f>INDEX('kapı kodları'!$D$2:$F$42,MATCH(siparis[[#This Row],[kod]],'kapı kodları'!$D$2:$D$42,0),3)</f>
        <v>baklava</v>
      </c>
      <c r="K68" s="27">
        <v>51</v>
      </c>
    </row>
    <row r="69" spans="3:15" x14ac:dyDescent="0.25">
      <c r="C69">
        <v>4</v>
      </c>
      <c r="D69">
        <v>240</v>
      </c>
      <c r="E69" s="2">
        <v>45298</v>
      </c>
      <c r="F69" s="25">
        <v>45342</v>
      </c>
      <c r="G69" s="26">
        <f>_xlfn.DAYS(siparis[[#This Row],[Depoya Giriş Tarihi]],siparis[[#This Row],[sipariş verilme tarihi]])</f>
        <v>44</v>
      </c>
      <c r="H69" s="26">
        <v>130</v>
      </c>
      <c r="I69" s="27" t="str">
        <f>INDEX('kapı kodları'!$D$2:$F$42,MATCH(siparis[[#This Row],[kod]],'kapı kodları'!$D$2:$D$42,0),2)</f>
        <v>italyan ceviz</v>
      </c>
      <c r="J69" s="27" t="str">
        <f>INDEX('kapı kodları'!$D$2:$F$42,MATCH(siparis[[#This Row],[kod]],'kapı kodları'!$D$2:$D$42,0),3)</f>
        <v>karışık çizgi</v>
      </c>
      <c r="L69" s="27">
        <v>10</v>
      </c>
    </row>
    <row r="70" spans="3:15" x14ac:dyDescent="0.25">
      <c r="C70">
        <v>4</v>
      </c>
      <c r="D70">
        <v>240</v>
      </c>
      <c r="E70" s="2">
        <v>45298</v>
      </c>
      <c r="F70" s="25">
        <v>45342</v>
      </c>
      <c r="G70" s="26">
        <f>_xlfn.DAYS(siparis[[#This Row],[Depoya Giriş Tarihi]],siparis[[#This Row],[sipariş verilme tarihi]])</f>
        <v>44</v>
      </c>
      <c r="H70" s="26">
        <v>160</v>
      </c>
      <c r="I70" s="27" t="str">
        <f>INDEX('kapı kodları'!$D$2:$F$42,MATCH(siparis[[#This Row],[kod]],'kapı kodları'!$D$2:$D$42,0),2)</f>
        <v>italyan ceviz</v>
      </c>
      <c r="J70" s="27" t="str">
        <f>INDEX('kapı kodları'!$D$2:$F$42,MATCH(siparis[[#This Row],[kod]],'kapı kodları'!$D$2:$D$42,0),3)</f>
        <v>iki göbek</v>
      </c>
      <c r="K70" s="27">
        <v>100</v>
      </c>
      <c r="M70" s="27">
        <v>51</v>
      </c>
      <c r="N70" s="27">
        <v>30</v>
      </c>
    </row>
    <row r="71" spans="3:15" x14ac:dyDescent="0.25">
      <c r="C71">
        <v>4</v>
      </c>
      <c r="D71">
        <v>240</v>
      </c>
      <c r="E71" s="2">
        <v>45298</v>
      </c>
      <c r="F71" s="25">
        <v>45342</v>
      </c>
      <c r="G71" s="26">
        <f>_xlfn.DAYS(siparis[[#This Row],[Depoya Giriş Tarihi]],siparis[[#This Row],[sipariş verilme tarihi]])</f>
        <v>44</v>
      </c>
      <c r="H71" s="26">
        <v>230</v>
      </c>
      <c r="I71" s="27" t="str">
        <f>INDEX('kapı kodları'!$D$2:$F$42,MATCH(siparis[[#This Row],[kod]],'kapı kodları'!$D$2:$D$42,0),2)</f>
        <v>koyu ceviz</v>
      </c>
      <c r="J71" s="27" t="str">
        <f>INDEX('kapı kodları'!$D$2:$F$42,MATCH(siparis[[#This Row],[kod]],'kapı kodları'!$D$2:$D$42,0),3)</f>
        <v>karışık çizgi</v>
      </c>
      <c r="K71" s="27">
        <v>30</v>
      </c>
    </row>
    <row r="72" spans="3:15" x14ac:dyDescent="0.25">
      <c r="C72">
        <v>4</v>
      </c>
      <c r="D72">
        <v>240</v>
      </c>
      <c r="E72" s="2">
        <v>45298</v>
      </c>
      <c r="F72" s="25">
        <v>45342</v>
      </c>
      <c r="G72" s="26">
        <f>_xlfn.DAYS(siparis[[#This Row],[Depoya Giriş Tarihi]],siparis[[#This Row],[sipariş verilme tarihi]])</f>
        <v>44</v>
      </c>
      <c r="H72" s="26">
        <v>420</v>
      </c>
      <c r="I72" s="27" t="str">
        <f>INDEX('kapı kodları'!$D$2:$F$42,MATCH(siparis[[#This Row],[kod]],'kapı kodları'!$D$2:$D$42,0),2)</f>
        <v>ABD ceviz</v>
      </c>
      <c r="J72" s="27" t="str">
        <f>INDEX('kapı kodları'!$D$2:$F$42,MATCH(siparis[[#This Row],[kod]],'kapı kodları'!$D$2:$D$42,0),3)</f>
        <v>baklava</v>
      </c>
      <c r="K72" s="27">
        <v>50</v>
      </c>
    </row>
    <row r="73" spans="3:15" x14ac:dyDescent="0.25">
      <c r="C73">
        <v>4</v>
      </c>
      <c r="D73">
        <v>240</v>
      </c>
      <c r="E73" s="2">
        <v>45298</v>
      </c>
      <c r="F73" s="25">
        <v>45342</v>
      </c>
      <c r="G73" s="26">
        <f>_xlfn.DAYS(siparis[[#This Row],[Depoya Giriş Tarihi]],siparis[[#This Row],[sipariş verilme tarihi]])</f>
        <v>44</v>
      </c>
      <c r="H73" s="26">
        <v>520</v>
      </c>
      <c r="I73" s="27" t="str">
        <f>INDEX('kapı kodları'!$D$2:$F$42,MATCH(siparis[[#This Row],[kod]],'kapı kodları'!$D$2:$D$42,0),2)</f>
        <v>wenge</v>
      </c>
      <c r="J73" s="27" t="str">
        <f>INDEX('kapı kodları'!$D$2:$F$42,MATCH(siparis[[#This Row],[kod]],'kapı kodları'!$D$2:$D$42,0),3)</f>
        <v>baklava</v>
      </c>
      <c r="K73" s="27">
        <v>29</v>
      </c>
    </row>
    <row r="74" spans="3:15" x14ac:dyDescent="0.25">
      <c r="D74">
        <v>242</v>
      </c>
      <c r="E74" s="2">
        <v>45298</v>
      </c>
      <c r="F74" s="25">
        <v>45347</v>
      </c>
      <c r="G74" s="26">
        <f>_xlfn.DAYS(siparis[[#This Row],[Depoya Giriş Tarihi]],siparis[[#This Row],[sipariş verilme tarihi]])</f>
        <v>49</v>
      </c>
      <c r="H74" s="26">
        <v>200</v>
      </c>
      <c r="I74" s="27" t="e">
        <f ca="1">INDIRECT(Satış!D:D,'kapı siparişleri'!H164)</f>
        <v>#REF!</v>
      </c>
      <c r="J74" s="27" t="str">
        <f>INDEX('kapı kodları'!$D$2:$F$44,MATCH(siparis[[#This Row],[kod]],'kapı kodları'!$D:$D,0),3)</f>
        <v>yavru kanat</v>
      </c>
      <c r="O74" s="27">
        <v>11</v>
      </c>
    </row>
    <row r="75" spans="3:15" x14ac:dyDescent="0.25">
      <c r="C75">
        <v>3</v>
      </c>
      <c r="D75">
        <v>242</v>
      </c>
      <c r="E75" s="2">
        <v>45298</v>
      </c>
      <c r="F75" s="25">
        <v>45347</v>
      </c>
      <c r="G75" s="26">
        <f>_xlfn.DAYS(siparis[[#This Row],[Depoya Giriş Tarihi]],siparis[[#This Row],[sipariş verilme tarihi]])</f>
        <v>49</v>
      </c>
      <c r="H75" s="26">
        <v>960</v>
      </c>
      <c r="I75" s="27" t="str">
        <f>INDEX('kapı kodları'!$D$2:$F$42,MATCH(siparis[[#This Row],[kod]],'kapı kodları'!$D$2:$D$42,0),2)</f>
        <v>pvc gri</v>
      </c>
      <c r="J75" s="27" t="str">
        <f>INDEX('kapı kodları'!$D$2:$F$42,MATCH(siparis[[#This Row],[kod]],'kapı kodları'!$D$2:$D$42,0),3)</f>
        <v>iki göbek</v>
      </c>
      <c r="K75" s="27">
        <v>144</v>
      </c>
      <c r="M75" s="27">
        <v>21</v>
      </c>
    </row>
    <row r="76" spans="3:15" x14ac:dyDescent="0.25">
      <c r="C76">
        <v>3</v>
      </c>
      <c r="D76">
        <v>242</v>
      </c>
      <c r="E76" s="2">
        <v>45298</v>
      </c>
      <c r="F76" s="25">
        <v>45347</v>
      </c>
      <c r="G76" s="26">
        <f>_xlfn.DAYS(siparis[[#This Row],[Depoya Giriş Tarihi]],siparis[[#This Row],[sipariş verilme tarihi]])</f>
        <v>49</v>
      </c>
      <c r="H76" s="26">
        <v>820</v>
      </c>
      <c r="I76" s="27" t="str">
        <f>INDEX('kapı kodları'!$D$2:$F$42,MATCH(siparis[[#This Row],[kod]],'kapı kodları'!$D$2:$D$42,0),2)</f>
        <v>ardahan gri</v>
      </c>
      <c r="J76" s="27" t="str">
        <f>INDEX('kapı kodları'!$D$2:$F$42,MATCH(siparis[[#This Row],[kod]],'kapı kodları'!$D$2:$D$42,0),3)</f>
        <v>baklava</v>
      </c>
      <c r="K76" s="27">
        <v>154</v>
      </c>
    </row>
    <row r="77" spans="3:15" x14ac:dyDescent="0.25">
      <c r="C77">
        <v>3</v>
      </c>
      <c r="D77">
        <v>242</v>
      </c>
      <c r="E77" s="2">
        <v>45298</v>
      </c>
      <c r="F77" s="25">
        <v>45347</v>
      </c>
      <c r="G77" s="26">
        <f>_xlfn.DAYS(siparis[[#This Row],[Depoya Giriş Tarihi]],siparis[[#This Row],[sipariş verilme tarihi]])</f>
        <v>49</v>
      </c>
      <c r="H77" s="26">
        <v>810</v>
      </c>
      <c r="I77" s="27" t="str">
        <f>INDEX('kapı kodları'!$D$2:$F$42,MATCH(siparis[[#This Row],[kod]],'kapı kodları'!$D$2:$D$42,0),2)</f>
        <v>ardahan gri</v>
      </c>
      <c r="J77" s="27" t="str">
        <f>INDEX('kapı kodları'!$D$2:$F$42,MATCH(siparis[[#This Row],[kod]],'kapı kodları'!$D$2:$D$42,0),3)</f>
        <v>madra</v>
      </c>
      <c r="K77" s="27">
        <v>102</v>
      </c>
    </row>
    <row r="78" spans="3:15" x14ac:dyDescent="0.25">
      <c r="C78">
        <v>5</v>
      </c>
      <c r="D78">
        <v>243</v>
      </c>
      <c r="E78" s="2">
        <v>45298</v>
      </c>
      <c r="F78" s="25">
        <v>45347</v>
      </c>
      <c r="G78" s="26">
        <f>_xlfn.DAYS(siparis[[#This Row],[Depoya Giriş Tarihi]],siparis[[#This Row],[sipariş verilme tarihi]])</f>
        <v>49</v>
      </c>
      <c r="H78" s="26">
        <v>230</v>
      </c>
      <c r="I78" s="27" t="str">
        <f>INDEX('kapı kodları'!$D$2:$F$42,MATCH(siparis[[#This Row],[kod]],'kapı kodları'!$D$2:$D$42,0),2)</f>
        <v>koyu ceviz</v>
      </c>
      <c r="J78" s="27" t="str">
        <f>INDEX('kapı kodları'!$D$2:$F$42,MATCH(siparis[[#This Row],[kod]],'kapı kodları'!$D$2:$D$42,0),3)</f>
        <v>karışık çizgi</v>
      </c>
      <c r="N78" s="27">
        <v>21</v>
      </c>
    </row>
    <row r="79" spans="3:15" x14ac:dyDescent="0.25">
      <c r="C79">
        <v>5</v>
      </c>
      <c r="D79">
        <v>243</v>
      </c>
      <c r="E79" s="2">
        <v>45298</v>
      </c>
      <c r="F79" s="25">
        <v>45347</v>
      </c>
      <c r="G79" s="26">
        <f>_xlfn.DAYS(siparis[[#This Row],[Depoya Giriş Tarihi]],siparis[[#This Row],[sipariş verilme tarihi]])</f>
        <v>49</v>
      </c>
      <c r="H79" s="26">
        <v>260</v>
      </c>
      <c r="I79" s="27" t="str">
        <f>INDEX('kapı kodları'!$D$2:$F$42,MATCH(siparis[[#This Row],[kod]],'kapı kodları'!$D$2:$D$42,0),2)</f>
        <v>koyu ceviz</v>
      </c>
      <c r="J79" s="27" t="str">
        <f>INDEX('kapı kodları'!$D$2:$F$42,MATCH(siparis[[#This Row],[kod]],'kapı kodları'!$D$2:$D$42,0),3)</f>
        <v>iki göbek</v>
      </c>
      <c r="L79" s="27">
        <v>10</v>
      </c>
    </row>
    <row r="80" spans="3:15" x14ac:dyDescent="0.25">
      <c r="C80">
        <v>5</v>
      </c>
      <c r="D80">
        <v>243</v>
      </c>
      <c r="E80" s="2">
        <v>45298</v>
      </c>
      <c r="F80" s="25">
        <v>45347</v>
      </c>
      <c r="G80" s="26">
        <f>_xlfn.DAYS(siparis[[#This Row],[Depoya Giriş Tarihi]],siparis[[#This Row],[sipariş verilme tarihi]])</f>
        <v>49</v>
      </c>
      <c r="H80" s="26">
        <v>200</v>
      </c>
      <c r="I80" s="27" t="e">
        <f ca="1">INDIRECT(Satış!D:D,'kapı siparişleri'!H170)</f>
        <v>#REF!</v>
      </c>
      <c r="J80" s="27" t="str">
        <f>INDEX('kapı kodları'!$D$2:$F$44,MATCH(siparis[[#This Row],[kod]],'kapı kodları'!$D:$D,0),3)</f>
        <v>yavru kanat</v>
      </c>
      <c r="O80" s="27">
        <v>22</v>
      </c>
    </row>
    <row r="81" spans="3:15" x14ac:dyDescent="0.25">
      <c r="C81" s="4">
        <v>5</v>
      </c>
      <c r="D81">
        <v>243</v>
      </c>
      <c r="E81" s="2">
        <v>45298</v>
      </c>
      <c r="F81" s="25">
        <v>45347</v>
      </c>
      <c r="G81" s="26">
        <f>_xlfn.DAYS(siparis[[#This Row],[Depoya Giriş Tarihi]],siparis[[#This Row],[sipariş verilme tarihi]])</f>
        <v>49</v>
      </c>
      <c r="H81" s="26">
        <v>300</v>
      </c>
      <c r="I81" s="27" t="str">
        <f>INDEX('kapı kodları'!$D$2:$F$42,MATCH(siparis[[#This Row],[kod]],'kapı kodları'!$D$2:$D$42,0),2)</f>
        <v>gold ceviz</v>
      </c>
      <c r="J81" s="27" t="str">
        <f>INDEX('kapı kodları'!$D$2:$F$42,MATCH(siparis[[#This Row],[kod]],'kapı kodları'!$D$2:$D$42,0),3)</f>
        <v>yavru kanat</v>
      </c>
      <c r="O81" s="27">
        <v>18</v>
      </c>
    </row>
    <row r="82" spans="3:15" x14ac:dyDescent="0.25">
      <c r="C82">
        <v>5</v>
      </c>
      <c r="D82">
        <v>243</v>
      </c>
      <c r="E82" s="2">
        <v>45298</v>
      </c>
      <c r="F82" s="25">
        <v>45347</v>
      </c>
      <c r="G82" s="26">
        <f>_xlfn.DAYS(siparis[[#This Row],[Depoya Giriş Tarihi]],siparis[[#This Row],[sipariş verilme tarihi]])</f>
        <v>49</v>
      </c>
      <c r="H82" s="26">
        <v>460</v>
      </c>
      <c r="I82" s="27" t="str">
        <f>INDEX('kapı kodları'!$D$2:$F$42,MATCH(siparis[[#This Row],[kod]],'kapı kodları'!$D$2:$D$42,0),2)</f>
        <v>ABD ceviz</v>
      </c>
      <c r="J82" s="27" t="str">
        <f>INDEX('kapı kodları'!$D$2:$F$42,MATCH(siparis[[#This Row],[kod]],'kapı kodları'!$D$2:$D$42,0),3)</f>
        <v>iki göbek</v>
      </c>
      <c r="N82" s="27">
        <v>25</v>
      </c>
    </row>
    <row r="83" spans="3:15" x14ac:dyDescent="0.25">
      <c r="C83">
        <v>5</v>
      </c>
      <c r="D83">
        <v>243</v>
      </c>
      <c r="E83" s="2">
        <v>45298</v>
      </c>
      <c r="F83" s="25">
        <v>45347</v>
      </c>
      <c r="G83" s="26">
        <f>_xlfn.DAYS(siparis[[#This Row],[Depoya Giriş Tarihi]],siparis[[#This Row],[sipariş verilme tarihi]])</f>
        <v>49</v>
      </c>
      <c r="H83" s="26">
        <v>610</v>
      </c>
      <c r="I83" s="27" t="str">
        <f>INDEX('kapı kodları'!$D$2:$F$42,MATCH(siparis[[#This Row],[kod]],'kapı kodları'!$D$2:$D$42,0),2)</f>
        <v>bute beyaz</v>
      </c>
      <c r="J83" s="27" t="str">
        <f>INDEX('kapı kodları'!$D$2:$F$42,MATCH(siparis[[#This Row],[kod]],'kapı kodları'!$D$2:$D$42,0),3)</f>
        <v>madra</v>
      </c>
      <c r="K83" s="27">
        <v>101</v>
      </c>
      <c r="M83" s="27">
        <v>25</v>
      </c>
    </row>
    <row r="84" spans="3:15" x14ac:dyDescent="0.25">
      <c r="C84">
        <v>5</v>
      </c>
      <c r="D84">
        <v>243</v>
      </c>
      <c r="E84" s="2">
        <v>45298</v>
      </c>
      <c r="F84" s="25">
        <v>45347</v>
      </c>
      <c r="G84" s="26">
        <f>_xlfn.DAYS(siparis[[#This Row],[Depoya Giriş Tarihi]],siparis[[#This Row],[sipariş verilme tarihi]])</f>
        <v>49</v>
      </c>
      <c r="H84" s="26">
        <v>630</v>
      </c>
      <c r="I84" s="27" t="str">
        <f>INDEX('kapı kodları'!$D$2:$F$42,MATCH(siparis[[#This Row],[kod]],'kapı kodları'!$D$2:$D$42,0),2)</f>
        <v>bute beyaz</v>
      </c>
      <c r="J84" s="27" t="str">
        <f>INDEX('kapı kodları'!$D$2:$F$42,MATCH(siparis[[#This Row],[kod]],'kapı kodları'!$D$2:$D$42,0),3)</f>
        <v>karışık çizgi</v>
      </c>
      <c r="K84" s="27">
        <v>102</v>
      </c>
    </row>
    <row r="85" spans="3:15" x14ac:dyDescent="0.25">
      <c r="C85">
        <v>5</v>
      </c>
      <c r="D85">
        <v>243</v>
      </c>
      <c r="E85" s="2">
        <v>45298</v>
      </c>
      <c r="F85" s="25">
        <v>45347</v>
      </c>
      <c r="G85" s="26">
        <f>_xlfn.DAYS(siparis[[#This Row],[Depoya Giriş Tarihi]],siparis[[#This Row],[sipariş verilme tarihi]])</f>
        <v>49</v>
      </c>
      <c r="H85" s="26">
        <v>660</v>
      </c>
      <c r="I85" s="27" t="str">
        <f>INDEX('kapı kodları'!$D$2:$F$42,MATCH(siparis[[#This Row],[kod]],'kapı kodları'!$D$2:$D$42,0),2)</f>
        <v>bute beyaz</v>
      </c>
      <c r="J85" s="27" t="str">
        <f>INDEX('kapı kodları'!$D$2:$F$42,MATCH(siparis[[#This Row],[kod]],'kapı kodları'!$D$2:$D$42,0),3)</f>
        <v>iki göbek</v>
      </c>
      <c r="K85" s="27">
        <v>103</v>
      </c>
      <c r="M85" s="27">
        <v>50</v>
      </c>
    </row>
    <row r="86" spans="3:15" x14ac:dyDescent="0.25">
      <c r="C86">
        <v>7</v>
      </c>
      <c r="D86">
        <v>244</v>
      </c>
      <c r="E86" s="2">
        <v>45298</v>
      </c>
      <c r="F86" s="25">
        <v>45354</v>
      </c>
      <c r="G86" s="26">
        <f>_xlfn.DAYS(siparis[[#This Row],[Depoya Giriş Tarihi]],siparis[[#This Row],[sipariş verilme tarihi]])</f>
        <v>56</v>
      </c>
      <c r="H86" s="26">
        <v>720</v>
      </c>
      <c r="I86" s="27" t="str">
        <f>INDEX('kapı kodları'!$D$2:$F$42,MATCH(siparis[[#This Row],[kod]],'kapı kodları'!$D$2:$D$42,0),2)</f>
        <v>küp akça</v>
      </c>
      <c r="J86" s="27" t="str">
        <f>INDEX('kapı kodları'!$D$2:$F$42,MATCH(siparis[[#This Row],[kod]],'kapı kodları'!$D$2:$D$42,0),3)</f>
        <v>baklava</v>
      </c>
      <c r="K86" s="27">
        <v>51</v>
      </c>
      <c r="M86" s="27">
        <v>32</v>
      </c>
      <c r="N86" s="27">
        <v>31</v>
      </c>
    </row>
    <row r="87" spans="3:15" x14ac:dyDescent="0.25">
      <c r="C87" s="4">
        <v>7</v>
      </c>
      <c r="D87">
        <v>244</v>
      </c>
      <c r="E87" s="2">
        <v>45298</v>
      </c>
      <c r="F87" s="25">
        <v>45354</v>
      </c>
      <c r="G87" s="26">
        <f>_xlfn.DAYS(siparis[[#This Row],[Depoya Giriş Tarihi]],siparis[[#This Row],[sipariş verilme tarihi]])</f>
        <v>56</v>
      </c>
      <c r="H87" s="26">
        <v>730</v>
      </c>
      <c r="I87" s="27" t="str">
        <f>INDEX('kapı kodları'!$D$2:$F$42,MATCH(siparis[[#This Row],[kod]],'kapı kodları'!$D$2:$D$42,0),2)</f>
        <v>küp akça</v>
      </c>
      <c r="J87" s="27" t="str">
        <f>INDEX('kapı kodları'!$D$2:$F$42,MATCH(siparis[[#This Row],[kod]],'kapı kodları'!$D$2:$D$42,0),3)</f>
        <v>karışık çizgi</v>
      </c>
      <c r="K87" s="27">
        <v>99</v>
      </c>
    </row>
    <row r="88" spans="3:15" x14ac:dyDescent="0.25">
      <c r="C88">
        <v>7</v>
      </c>
      <c r="D88">
        <v>244</v>
      </c>
      <c r="E88" s="2">
        <v>45298</v>
      </c>
      <c r="F88" s="25">
        <v>45354</v>
      </c>
      <c r="G88" s="26">
        <f>_xlfn.DAYS(siparis[[#This Row],[Depoya Giriş Tarihi]],siparis[[#This Row],[sipariş verilme tarihi]])</f>
        <v>56</v>
      </c>
      <c r="H88" s="26">
        <v>160</v>
      </c>
      <c r="I88" s="27" t="str">
        <f>INDEX('kapı kodları'!$D$2:$F$42,MATCH(siparis[[#This Row],[kod]],'kapı kodları'!$D$2:$D$42,0),2)</f>
        <v>italyan ceviz</v>
      </c>
      <c r="J88" s="27" t="str">
        <f>INDEX('kapı kodları'!$D$2:$F$42,MATCH(siparis[[#This Row],[kod]],'kapı kodları'!$D$2:$D$42,0),3)</f>
        <v>iki göbek</v>
      </c>
      <c r="K88" s="27">
        <v>81</v>
      </c>
    </row>
    <row r="89" spans="3:15" x14ac:dyDescent="0.25">
      <c r="C89">
        <v>7</v>
      </c>
      <c r="D89">
        <v>244</v>
      </c>
      <c r="E89" s="2">
        <v>45298</v>
      </c>
      <c r="F89" s="25">
        <v>45354</v>
      </c>
      <c r="G89" s="26">
        <f>_xlfn.DAYS(siparis[[#This Row],[Depoya Giriş Tarihi]],siparis[[#This Row],[sipariş verilme tarihi]])</f>
        <v>56</v>
      </c>
      <c r="H89" s="26">
        <v>120</v>
      </c>
      <c r="I89" s="27" t="str">
        <f>INDEX('kapı kodları'!$D$2:$F$42,MATCH(siparis[[#This Row],[kod]],'kapı kodları'!$D$2:$D$42,0),2)</f>
        <v>italyan ceviz</v>
      </c>
      <c r="J89" s="27" t="str">
        <f>INDEX('kapı kodları'!$D$2:$F$42,MATCH(siparis[[#This Row],[kod]],'kapı kodları'!$D$2:$D$42,0),3)</f>
        <v>baklava</v>
      </c>
      <c r="K89" s="27">
        <v>23</v>
      </c>
    </row>
    <row r="90" spans="3:15" x14ac:dyDescent="0.25">
      <c r="C90">
        <v>7</v>
      </c>
      <c r="D90">
        <v>244</v>
      </c>
      <c r="E90" s="2">
        <v>45298</v>
      </c>
      <c r="F90" s="25">
        <v>45354</v>
      </c>
      <c r="G90" s="26">
        <f>_xlfn.DAYS(siparis[[#This Row],[Depoya Giriş Tarihi]],siparis[[#This Row],[sipariş verilme tarihi]])</f>
        <v>56</v>
      </c>
      <c r="H90" s="26">
        <v>130</v>
      </c>
      <c r="I90" s="27" t="str">
        <f>INDEX('kapı kodları'!$D$2:$F$42,MATCH(siparis[[#This Row],[kod]],'kapı kodları'!$D$2:$D$42,0),2)</f>
        <v>italyan ceviz</v>
      </c>
      <c r="J90" s="27" t="str">
        <f>INDEX('kapı kodları'!$D$2:$F$42,MATCH(siparis[[#This Row],[kod]],'kapı kodları'!$D$2:$D$42,0),3)</f>
        <v>karışık çizgi</v>
      </c>
      <c r="K90" s="27">
        <v>40</v>
      </c>
    </row>
    <row r="91" spans="3:15" x14ac:dyDescent="0.25">
      <c r="C91">
        <v>7</v>
      </c>
      <c r="D91">
        <v>244</v>
      </c>
      <c r="E91" s="2">
        <v>45298</v>
      </c>
      <c r="F91" s="25">
        <v>45354</v>
      </c>
      <c r="G91" s="26">
        <f>_xlfn.DAYS(siparis[[#This Row],[Depoya Giriş Tarihi]],siparis[[#This Row],[sipariş verilme tarihi]])</f>
        <v>56</v>
      </c>
      <c r="H91" s="26">
        <v>260</v>
      </c>
      <c r="I91" s="27" t="str">
        <f>INDEX('kapı kodları'!$D$2:$F$42,MATCH(siparis[[#This Row],[kod]],'kapı kodları'!$D$2:$D$42,0),2)</f>
        <v>koyu ceviz</v>
      </c>
      <c r="J91" s="27" t="str">
        <f>INDEX('kapı kodları'!$D$2:$F$42,MATCH(siparis[[#This Row],[kod]],'kapı kodları'!$D$2:$D$42,0),3)</f>
        <v>iki göbek</v>
      </c>
      <c r="K91" s="27">
        <v>41</v>
      </c>
    </row>
    <row r="92" spans="3:15" x14ac:dyDescent="0.25">
      <c r="C92">
        <v>7</v>
      </c>
      <c r="D92">
        <v>244</v>
      </c>
      <c r="E92" s="2">
        <v>45298</v>
      </c>
      <c r="F92" s="25">
        <v>45354</v>
      </c>
      <c r="G92" s="26">
        <f>_xlfn.DAYS(siparis[[#This Row],[Depoya Giriş Tarihi]],siparis[[#This Row],[sipariş verilme tarihi]])</f>
        <v>56</v>
      </c>
      <c r="H92" s="26">
        <v>760</v>
      </c>
      <c r="I92" s="27" t="e">
        <f ca="1">INDIRECT(Satış!D:D,'kapı siparişleri'!H186)</f>
        <v>#REF!</v>
      </c>
      <c r="J92" s="27" t="str">
        <f>INDEX('kapı kodları'!$D$2:$F$44,MATCH(siparis[[#This Row],[kod]],'kapı kodları'!$D:$D,0),3)</f>
        <v>madra</v>
      </c>
      <c r="K92" s="27">
        <v>27</v>
      </c>
    </row>
    <row r="93" spans="3:15" x14ac:dyDescent="0.25">
      <c r="C93">
        <v>6</v>
      </c>
      <c r="D93">
        <v>245</v>
      </c>
      <c r="E93" s="2">
        <v>45298</v>
      </c>
      <c r="F93" s="25">
        <v>45354</v>
      </c>
      <c r="G93" s="26">
        <f>_xlfn.DAYS(siparis[[#This Row],[Depoya Giriş Tarihi]],siparis[[#This Row],[sipariş verilme tarihi]])</f>
        <v>56</v>
      </c>
      <c r="H93" s="26">
        <v>530</v>
      </c>
      <c r="I93" s="27" t="str">
        <f>INDEX('kapı kodları'!$D$2:$F$42,MATCH(siparis[[#This Row],[kod]],'kapı kodları'!$D$2:$D$42,0),2)</f>
        <v>wenge</v>
      </c>
      <c r="J93" s="27" t="str">
        <f>INDEX('kapı kodları'!$D$2:$F$42,MATCH(siparis[[#This Row],[kod]],'kapı kodları'!$D$2:$D$42,0),3)</f>
        <v>karışık çizgi</v>
      </c>
      <c r="K93" s="27">
        <v>20</v>
      </c>
    </row>
    <row r="94" spans="3:15" x14ac:dyDescent="0.25">
      <c r="C94">
        <v>6</v>
      </c>
      <c r="D94">
        <v>245</v>
      </c>
      <c r="E94" s="2">
        <v>45298</v>
      </c>
      <c r="F94" s="25">
        <v>45354</v>
      </c>
      <c r="G94" s="26">
        <f>_xlfn.DAYS(siparis[[#This Row],[Depoya Giriş Tarihi]],siparis[[#This Row],[sipariş verilme tarihi]])</f>
        <v>56</v>
      </c>
      <c r="H94" s="26">
        <v>660</v>
      </c>
      <c r="I94" s="27" t="str">
        <f>INDEX('kapı kodları'!$D$2:$F$42,MATCH(siparis[[#This Row],[kod]],'kapı kodları'!$D$2:$D$42,0),2)</f>
        <v>bute beyaz</v>
      </c>
      <c r="J94" s="27" t="str">
        <f>INDEX('kapı kodları'!$D$2:$F$42,MATCH(siparis[[#This Row],[kod]],'kapı kodları'!$D$2:$D$42,0),3)</f>
        <v>iki göbek</v>
      </c>
      <c r="M94" s="27">
        <v>50</v>
      </c>
      <c r="N94" s="27">
        <v>100</v>
      </c>
    </row>
    <row r="95" spans="3:15" x14ac:dyDescent="0.25">
      <c r="C95">
        <v>6</v>
      </c>
      <c r="D95">
        <v>245</v>
      </c>
      <c r="E95" s="2">
        <v>45298</v>
      </c>
      <c r="F95" s="25">
        <v>45354</v>
      </c>
      <c r="G95" s="26">
        <f>_xlfn.DAYS(siparis[[#This Row],[Depoya Giriş Tarihi]],siparis[[#This Row],[sipariş verilme tarihi]])</f>
        <v>56</v>
      </c>
      <c r="H95" s="26">
        <v>760</v>
      </c>
      <c r="I95" s="27" t="str">
        <f>INDEX('kapı kodları'!$D$2:$F$42,MATCH(siparis[[#This Row],[kod]],'kapı kodları'!$D$2:$D$42,0),2)</f>
        <v>küp akça</v>
      </c>
      <c r="J95" s="27" t="str">
        <f>INDEX('kapı kodları'!$D$2:$F$42,MATCH(siparis[[#This Row],[kod]],'kapı kodları'!$D$2:$D$42,0),3)</f>
        <v>iki göbek</v>
      </c>
      <c r="K95" s="27">
        <v>123</v>
      </c>
      <c r="M95" s="27">
        <v>30</v>
      </c>
    </row>
    <row r="96" spans="3:15" x14ac:dyDescent="0.25">
      <c r="C96">
        <v>6</v>
      </c>
      <c r="D96">
        <v>245</v>
      </c>
      <c r="E96" s="2">
        <v>45298</v>
      </c>
      <c r="F96" s="25">
        <v>45354</v>
      </c>
      <c r="G96" s="26">
        <f>_xlfn.DAYS(siparis[[#This Row],[Depoya Giriş Tarihi]],siparis[[#This Row],[sipariş verilme tarihi]])</f>
        <v>56</v>
      </c>
      <c r="H96" s="26">
        <v>730</v>
      </c>
      <c r="I96" s="27" t="str">
        <f>INDEX('kapı kodları'!$D$2:$F$42,MATCH(siparis[[#This Row],[kod]],'kapı kodları'!$D$2:$D$42,0),2)</f>
        <v>küp akça</v>
      </c>
      <c r="J96" s="27" t="str">
        <f>INDEX('kapı kodları'!$D$2:$F$42,MATCH(siparis[[#This Row],[kod]],'kapı kodları'!$D$2:$D$42,0),3)</f>
        <v>karışık çizgi</v>
      </c>
      <c r="K96" s="27">
        <v>104</v>
      </c>
    </row>
    <row r="97" spans="3:15" x14ac:dyDescent="0.25">
      <c r="C97">
        <v>1</v>
      </c>
      <c r="D97">
        <v>246</v>
      </c>
      <c r="E97" s="2">
        <v>45321</v>
      </c>
      <c r="F97" s="25">
        <v>45355</v>
      </c>
      <c r="G97" s="26">
        <f>_xlfn.DAYS(siparis[[#This Row],[Depoya Giriş Tarihi]],siparis[[#This Row],[sipariş verilme tarihi]])</f>
        <v>34</v>
      </c>
      <c r="H97" s="26">
        <v>630</v>
      </c>
      <c r="I97" s="27" t="str">
        <f>INDEX('kapı kodları'!$D$2:$F$42,MATCH(siparis[[#This Row],[kod]],'kapı kodları'!$D$2:$D$42,0),2)</f>
        <v>bute beyaz</v>
      </c>
      <c r="J97" s="27" t="str">
        <f>INDEX('kapı kodları'!$D$2:$F$42,MATCH(siparis[[#This Row],[kod]],'kapı kodları'!$D$2:$D$42,0),3)</f>
        <v>karışık çizgi</v>
      </c>
      <c r="K97" s="27">
        <v>294</v>
      </c>
      <c r="M97" s="27">
        <v>75</v>
      </c>
      <c r="N97" s="27">
        <v>45</v>
      </c>
    </row>
    <row r="98" spans="3:15" x14ac:dyDescent="0.25">
      <c r="C98">
        <v>8</v>
      </c>
      <c r="D98">
        <v>247</v>
      </c>
      <c r="E98" s="2">
        <v>45298</v>
      </c>
      <c r="F98" s="25">
        <v>45358</v>
      </c>
      <c r="G98" s="26">
        <f>_xlfn.DAYS(siparis[[#This Row],[Depoya Giriş Tarihi]],siparis[[#This Row],[sipariş verilme tarihi]])</f>
        <v>60</v>
      </c>
      <c r="H98" s="26">
        <v>810</v>
      </c>
      <c r="I98" s="27" t="str">
        <f>INDEX('kapı kodları'!$D$2:$F$42,MATCH(siparis[[#This Row],[kod]],'kapı kodları'!$D$2:$D$42,0),2)</f>
        <v>ardahan gri</v>
      </c>
      <c r="J98" s="27" t="str">
        <f>INDEX('kapı kodları'!$D$2:$F$42,MATCH(siparis[[#This Row],[kod]],'kapı kodları'!$D$2:$D$42,0),3)</f>
        <v>madra</v>
      </c>
      <c r="K98" s="27">
        <v>51</v>
      </c>
    </row>
    <row r="99" spans="3:15" x14ac:dyDescent="0.25">
      <c r="C99">
        <v>8</v>
      </c>
      <c r="D99">
        <v>247</v>
      </c>
      <c r="E99" s="2">
        <v>45298</v>
      </c>
      <c r="F99" s="25">
        <v>45358</v>
      </c>
      <c r="G99" s="26">
        <f>_xlfn.DAYS(siparis[[#This Row],[Depoya Giriş Tarihi]],siparis[[#This Row],[sipariş verilme tarihi]])</f>
        <v>60</v>
      </c>
      <c r="H99" s="26">
        <v>820</v>
      </c>
      <c r="I99" s="27" t="str">
        <f>INDEX('kapı kodları'!$D$2:$F$42,MATCH(siparis[[#This Row],[kod]],'kapı kodları'!$D$2:$D$42,0),2)</f>
        <v>ardahan gri</v>
      </c>
      <c r="J99" s="27" t="str">
        <f>INDEX('kapı kodları'!$D$2:$F$42,MATCH(siparis[[#This Row],[kod]],'kapı kodları'!$D$2:$D$42,0),3)</f>
        <v>baklava</v>
      </c>
      <c r="K99" s="27">
        <v>52</v>
      </c>
      <c r="M99" s="27">
        <v>26</v>
      </c>
    </row>
    <row r="100" spans="3:15" x14ac:dyDescent="0.25">
      <c r="C100">
        <v>8</v>
      </c>
      <c r="D100">
        <v>247</v>
      </c>
      <c r="E100" s="2">
        <v>45298</v>
      </c>
      <c r="F100" s="25">
        <v>45358</v>
      </c>
      <c r="G100" s="26">
        <f>_xlfn.DAYS(siparis[[#This Row],[Depoya Giriş Tarihi]],siparis[[#This Row],[sipariş verilme tarihi]])</f>
        <v>60</v>
      </c>
      <c r="H100" s="26">
        <v>830</v>
      </c>
      <c r="I100" s="27" t="str">
        <f>INDEX('kapı kodları'!$D$2:$F$42,MATCH(siparis[[#This Row],[kod]],'kapı kodları'!$D$2:$D$42,0),2)</f>
        <v>ardahan gri</v>
      </c>
      <c r="J100" s="27" t="str">
        <f>INDEX('kapı kodları'!$D$2:$F$42,MATCH(siparis[[#This Row],[kod]],'kapı kodları'!$D$2:$D$42,0),3)</f>
        <v>karışık çizgi</v>
      </c>
      <c r="K100" s="27">
        <v>99</v>
      </c>
      <c r="M100" s="27">
        <v>26</v>
      </c>
    </row>
    <row r="101" spans="3:15" x14ac:dyDescent="0.25">
      <c r="C101">
        <v>8</v>
      </c>
      <c r="D101">
        <v>247</v>
      </c>
      <c r="E101" s="2">
        <v>45298</v>
      </c>
      <c r="F101" s="25">
        <v>45358</v>
      </c>
      <c r="G101" s="26">
        <f>_xlfn.DAYS(siparis[[#This Row],[Depoya Giriş Tarihi]],siparis[[#This Row],[sipariş verilme tarihi]])</f>
        <v>60</v>
      </c>
      <c r="H101" s="26">
        <v>860</v>
      </c>
      <c r="I101" s="27" t="str">
        <f>INDEX('kapı kodları'!$D$2:$F$42,MATCH(siparis[[#This Row],[kod]],'kapı kodları'!$D$2:$D$42,0),2)</f>
        <v>ardahan gri</v>
      </c>
      <c r="J101" s="27" t="str">
        <f>INDEX('kapı kodları'!$D$2:$F$42,MATCH(siparis[[#This Row],[kod]],'kapı kodları'!$D$2:$D$42,0),3)</f>
        <v>iki göbek</v>
      </c>
      <c r="K101" s="27">
        <v>152</v>
      </c>
      <c r="M101" s="27">
        <v>51</v>
      </c>
    </row>
    <row r="102" spans="3:15" x14ac:dyDescent="0.25">
      <c r="D102">
        <v>248</v>
      </c>
      <c r="E102" s="2">
        <v>45330</v>
      </c>
      <c r="F102" s="25">
        <v>45362</v>
      </c>
      <c r="G102" s="26">
        <f>_xlfn.DAYS(siparis[[#This Row],[Depoya Giriş Tarihi]],siparis[[#This Row],[sipariş verilme tarihi]])</f>
        <v>32</v>
      </c>
      <c r="H102" s="26">
        <v>100</v>
      </c>
      <c r="I102" s="27" t="e">
        <f ca="1">INDIRECT(Satış!D:D,'kapı siparişleri'!H192)</f>
        <v>#REF!</v>
      </c>
      <c r="J102" s="27" t="str">
        <f>INDEX('kapı kodları'!$D$2:$F$44,MATCH(siparis[[#This Row],[kod]],'kapı kodları'!$D:$D,0),3)</f>
        <v>yavru kanat</v>
      </c>
      <c r="O102" s="27">
        <v>20</v>
      </c>
    </row>
    <row r="103" spans="3:15" x14ac:dyDescent="0.25">
      <c r="C103" s="4">
        <v>10</v>
      </c>
      <c r="D103">
        <v>248</v>
      </c>
      <c r="E103" s="2">
        <v>45330</v>
      </c>
      <c r="F103" s="25">
        <v>45362</v>
      </c>
      <c r="G103" s="26">
        <f>_xlfn.DAYS(siparis[[#This Row],[Depoya Giriş Tarihi]],siparis[[#This Row],[sipariş verilme tarihi]])</f>
        <v>32</v>
      </c>
      <c r="H103" s="26">
        <v>110</v>
      </c>
      <c r="I103" s="27" t="str">
        <f>INDEX('kapı kodları'!$D$2:$F$42,MATCH(siparis[[#This Row],[kod]],'kapı kodları'!$D$2:$D$42,0),2)</f>
        <v>italyan ceviz</v>
      </c>
      <c r="J103" s="27" t="str">
        <f>INDEX('kapı kodları'!$D$2:$F$42,MATCH(siparis[[#This Row],[kod]],'kapı kodları'!$D$2:$D$42,0),3)</f>
        <v>madra</v>
      </c>
      <c r="K103" s="27">
        <v>247</v>
      </c>
      <c r="M103" s="27">
        <v>50</v>
      </c>
    </row>
    <row r="104" spans="3:15" x14ac:dyDescent="0.25">
      <c r="C104">
        <v>10</v>
      </c>
      <c r="D104">
        <v>248</v>
      </c>
      <c r="E104" s="2">
        <v>45330</v>
      </c>
      <c r="F104" s="25">
        <v>45362</v>
      </c>
      <c r="G104" s="26">
        <f>_xlfn.DAYS(siparis[[#This Row],[Depoya Giriş Tarihi]],siparis[[#This Row],[sipariş verilme tarihi]])</f>
        <v>32</v>
      </c>
      <c r="H104" s="26">
        <v>120</v>
      </c>
      <c r="I104" s="27" t="str">
        <f>INDEX('kapı kodları'!$D$2:$F$42,MATCH(siparis[[#This Row],[kod]],'kapı kodları'!$D$2:$D$42,0),2)</f>
        <v>italyan ceviz</v>
      </c>
      <c r="J104" s="27" t="str">
        <f>INDEX('kapı kodları'!$D$2:$F$42,MATCH(siparis[[#This Row],[kod]],'kapı kodları'!$D$2:$D$42,0),3)</f>
        <v>baklava</v>
      </c>
      <c r="K104" s="27">
        <v>51</v>
      </c>
      <c r="M104" s="27">
        <v>21</v>
      </c>
    </row>
    <row r="105" spans="3:15" x14ac:dyDescent="0.25">
      <c r="C105">
        <v>10</v>
      </c>
      <c r="D105">
        <v>248</v>
      </c>
      <c r="E105" s="2">
        <v>45330</v>
      </c>
      <c r="F105" s="25">
        <v>45362</v>
      </c>
      <c r="G105" s="26">
        <f>_xlfn.DAYS(siparis[[#This Row],[Depoya Giriş Tarihi]],siparis[[#This Row],[sipariş verilme tarihi]])</f>
        <v>32</v>
      </c>
      <c r="H105" s="26">
        <v>130</v>
      </c>
      <c r="I105" s="27" t="str">
        <f>INDEX('kapı kodları'!$D$2:$F$42,MATCH(siparis[[#This Row],[kod]],'kapı kodları'!$D$2:$D$42,0),2)</f>
        <v>italyan ceviz</v>
      </c>
      <c r="J105" s="27" t="str">
        <f>INDEX('kapı kodları'!$D$2:$F$42,MATCH(siparis[[#This Row],[kod]],'kapı kodları'!$D$2:$D$42,0),3)</f>
        <v>karışık çizgi</v>
      </c>
      <c r="M105" s="27">
        <v>25</v>
      </c>
      <c r="N105" s="27">
        <v>10</v>
      </c>
    </row>
    <row r="106" spans="3:15" x14ac:dyDescent="0.25">
      <c r="C106">
        <v>10</v>
      </c>
      <c r="D106">
        <v>248</v>
      </c>
      <c r="E106" s="2">
        <v>45330</v>
      </c>
      <c r="F106" s="25">
        <v>45362</v>
      </c>
      <c r="G106" s="26">
        <f>_xlfn.DAYS(siparis[[#This Row],[Depoya Giriş Tarihi]],siparis[[#This Row],[sipariş verilme tarihi]])</f>
        <v>32</v>
      </c>
      <c r="H106" s="26">
        <v>160</v>
      </c>
      <c r="I106" s="27" t="str">
        <f>INDEX('kapı kodları'!$D$2:$F$42,MATCH(siparis[[#This Row],[kod]],'kapı kodları'!$D$2:$D$42,0),2)</f>
        <v>italyan ceviz</v>
      </c>
      <c r="J106" s="27" t="str">
        <f>INDEX('kapı kodları'!$D$2:$F$42,MATCH(siparis[[#This Row],[kod]],'kapı kodları'!$D$2:$D$42,0),3)</f>
        <v>iki göbek</v>
      </c>
      <c r="M106" s="27">
        <v>30</v>
      </c>
    </row>
    <row r="107" spans="3:15" x14ac:dyDescent="0.25">
      <c r="D107">
        <v>248</v>
      </c>
      <c r="E107" s="2">
        <v>45330</v>
      </c>
      <c r="F107" s="25">
        <v>45362</v>
      </c>
      <c r="G107" s="26">
        <f>_xlfn.DAYS(siparis[[#This Row],[Depoya Giriş Tarihi]],siparis[[#This Row],[sipariş verilme tarihi]])</f>
        <v>32</v>
      </c>
      <c r="H107" s="26">
        <v>610</v>
      </c>
      <c r="I107" s="27" t="e">
        <f ca="1">INDIRECT(Satış!D:D,'kapı siparişleri'!H197)</f>
        <v>#REF!</v>
      </c>
      <c r="J107" s="27" t="str">
        <f>INDEX('kapı kodları'!$D$2:$F$44,MATCH(siparis[[#This Row],[kod]],'kapı kodları'!$D:$D,0),3)</f>
        <v>baklava</v>
      </c>
      <c r="N107" s="27">
        <v>16</v>
      </c>
    </row>
    <row r="108" spans="3:15" x14ac:dyDescent="0.25">
      <c r="C108">
        <v>11</v>
      </c>
      <c r="D108">
        <v>249</v>
      </c>
      <c r="E108" s="2">
        <v>45330</v>
      </c>
      <c r="F108" s="25">
        <v>45362</v>
      </c>
      <c r="G108" s="26">
        <f>_xlfn.DAYS(siparis[[#This Row],[Depoya Giriş Tarihi]],siparis[[#This Row],[sipariş verilme tarihi]])</f>
        <v>32</v>
      </c>
      <c r="H108" s="26">
        <v>130</v>
      </c>
      <c r="I108" s="27" t="str">
        <f>INDEX('kapı kodları'!$D$2:$F$42,MATCH(siparis[[#This Row],[kod]],'kapı kodları'!$D$2:$D$42,0),2)</f>
        <v>italyan ceviz</v>
      </c>
      <c r="J108" s="27" t="str">
        <f>INDEX('kapı kodları'!$D$2:$F$42,MATCH(siparis[[#This Row],[kod]],'kapı kodları'!$D$2:$D$42,0),3)</f>
        <v>karışık çizgi</v>
      </c>
      <c r="K108" s="27">
        <v>100</v>
      </c>
    </row>
    <row r="109" spans="3:15" x14ac:dyDescent="0.25">
      <c r="C109">
        <v>11</v>
      </c>
      <c r="D109">
        <v>249</v>
      </c>
      <c r="E109" s="2">
        <v>45330</v>
      </c>
      <c r="F109" s="25">
        <v>45362</v>
      </c>
      <c r="G109" s="26">
        <f>_xlfn.DAYS(siparis[[#This Row],[Depoya Giriş Tarihi]],siparis[[#This Row],[sipariş verilme tarihi]])</f>
        <v>32</v>
      </c>
      <c r="H109" s="26">
        <v>160</v>
      </c>
      <c r="I109" s="27" t="str">
        <f>INDEX('kapı kodları'!$D$2:$F$42,MATCH(siparis[[#This Row],[kod]],'kapı kodları'!$D$2:$D$42,0),2)</f>
        <v>italyan ceviz</v>
      </c>
      <c r="J109" s="27" t="str">
        <f>INDEX('kapı kodları'!$D$2:$F$42,MATCH(siparis[[#This Row],[kod]],'kapı kodları'!$D$2:$D$42,0),3)</f>
        <v>iki göbek</v>
      </c>
      <c r="K109" s="27">
        <v>104</v>
      </c>
      <c r="N109" s="27">
        <v>29</v>
      </c>
    </row>
    <row r="110" spans="3:15" x14ac:dyDescent="0.25">
      <c r="C110">
        <v>11</v>
      </c>
      <c r="D110">
        <v>249</v>
      </c>
      <c r="E110" s="2">
        <v>45330</v>
      </c>
      <c r="F110" s="25">
        <v>45362</v>
      </c>
      <c r="G110" s="26">
        <f>_xlfn.DAYS(siparis[[#This Row],[Depoya Giriş Tarihi]],siparis[[#This Row],[sipariş verilme tarihi]])</f>
        <v>32</v>
      </c>
      <c r="H110" s="26">
        <v>220</v>
      </c>
      <c r="I110" s="27" t="str">
        <f>INDEX('kapı kodları'!$D$2:$F$42,MATCH(siparis[[#This Row],[kod]],'kapı kodları'!$D$2:$D$42,0),2)</f>
        <v>koyu ceviz</v>
      </c>
      <c r="J110" s="27" t="str">
        <f>INDEX('kapı kodları'!$D$2:$F$42,MATCH(siparis[[#This Row],[kod]],'kapı kodları'!$D$2:$D$42,0),3)</f>
        <v>baklava</v>
      </c>
      <c r="K110" s="27">
        <v>51</v>
      </c>
    </row>
    <row r="111" spans="3:15" x14ac:dyDescent="0.25">
      <c r="C111">
        <v>11</v>
      </c>
      <c r="D111">
        <v>249</v>
      </c>
      <c r="E111" s="2">
        <v>45330</v>
      </c>
      <c r="F111" s="25">
        <v>45362</v>
      </c>
      <c r="G111" s="26">
        <f>_xlfn.DAYS(siparis[[#This Row],[Depoya Giriş Tarihi]],siparis[[#This Row],[sipariş verilme tarihi]])</f>
        <v>32</v>
      </c>
      <c r="H111" s="26">
        <v>230</v>
      </c>
      <c r="I111" s="27" t="str">
        <f>INDEX('kapı kodları'!$D$2:$F$42,MATCH(siparis[[#This Row],[kod]],'kapı kodları'!$D$2:$D$42,0),2)</f>
        <v>koyu ceviz</v>
      </c>
      <c r="J111" s="27" t="str">
        <f>INDEX('kapı kodları'!$D$2:$F$42,MATCH(siparis[[#This Row],[kod]],'kapı kodları'!$D$2:$D$42,0),3)</f>
        <v>karışık çizgi</v>
      </c>
      <c r="K111" s="27">
        <v>31</v>
      </c>
      <c r="M111" s="27">
        <v>1</v>
      </c>
    </row>
    <row r="112" spans="3:15" x14ac:dyDescent="0.25">
      <c r="C112">
        <v>11</v>
      </c>
      <c r="D112">
        <v>249</v>
      </c>
      <c r="E112" s="2">
        <v>45330</v>
      </c>
      <c r="F112" s="25">
        <v>45362</v>
      </c>
      <c r="G112" s="26">
        <f>_xlfn.DAYS(siparis[[#This Row],[Depoya Giriş Tarihi]],siparis[[#This Row],[sipariş verilme tarihi]])</f>
        <v>32</v>
      </c>
      <c r="H112" s="26">
        <v>260</v>
      </c>
      <c r="I112" s="27" t="str">
        <f>INDEX('kapı kodları'!$D$2:$F$42,MATCH(siparis[[#This Row],[kod]],'kapı kodları'!$D$2:$D$42,0),2)</f>
        <v>koyu ceviz</v>
      </c>
      <c r="J112" s="27" t="str">
        <f>INDEX('kapı kodları'!$D$2:$F$42,MATCH(siparis[[#This Row],[kod]],'kapı kodları'!$D$2:$D$42,0),3)</f>
        <v>iki göbek</v>
      </c>
      <c r="K112" s="27">
        <v>32</v>
      </c>
    </row>
    <row r="113" spans="3:15" x14ac:dyDescent="0.25">
      <c r="C113">
        <v>11</v>
      </c>
      <c r="D113">
        <v>249</v>
      </c>
      <c r="E113" s="2">
        <v>45330</v>
      </c>
      <c r="F113" s="25">
        <v>45362</v>
      </c>
      <c r="G113" s="26">
        <f>_xlfn.DAYS(siparis[[#This Row],[Depoya Giriş Tarihi]],siparis[[#This Row],[sipariş verilme tarihi]])</f>
        <v>32</v>
      </c>
      <c r="H113" s="26">
        <v>310</v>
      </c>
      <c r="I113" s="27" t="str">
        <f>INDEX('kapı kodları'!$D$2:$F$42,MATCH(siparis[[#This Row],[kod]],'kapı kodları'!$D$2:$D$42,0),2)</f>
        <v>gold ceviz</v>
      </c>
      <c r="J113" s="27" t="str">
        <f>INDEX('kapı kodları'!$D$2:$F$42,MATCH(siparis[[#This Row],[kod]],'kapı kodları'!$D$2:$D$42,0),3)</f>
        <v>madra</v>
      </c>
      <c r="M113" s="27">
        <v>23</v>
      </c>
    </row>
    <row r="114" spans="3:15" x14ac:dyDescent="0.25">
      <c r="C114">
        <v>11</v>
      </c>
      <c r="D114">
        <v>249</v>
      </c>
      <c r="E114" s="2">
        <v>45330</v>
      </c>
      <c r="F114" s="25">
        <v>45362</v>
      </c>
      <c r="G114" s="26">
        <f>_xlfn.DAYS(siparis[[#This Row],[Depoya Giriş Tarihi]],siparis[[#This Row],[sipariş verilme tarihi]])</f>
        <v>32</v>
      </c>
      <c r="H114" s="26">
        <v>360</v>
      </c>
      <c r="I114" s="27" t="str">
        <f>INDEX('kapı kodları'!$D$2:$F$42,MATCH(siparis[[#This Row],[kod]],'kapı kodları'!$D$2:$D$42,0),2)</f>
        <v>gold ceviz</v>
      </c>
      <c r="J114" s="27" t="str">
        <f>INDEX('kapı kodları'!$D$2:$F$42,MATCH(siparis[[#This Row],[kod]],'kapı kodları'!$D$2:$D$42,0),3)</f>
        <v>iki göbek</v>
      </c>
      <c r="K114" s="27">
        <v>50</v>
      </c>
    </row>
    <row r="115" spans="3:15" x14ac:dyDescent="0.25">
      <c r="C115">
        <v>11</v>
      </c>
      <c r="D115">
        <v>249</v>
      </c>
      <c r="E115" s="2">
        <v>45330</v>
      </c>
      <c r="F115" s="25">
        <v>45362</v>
      </c>
      <c r="G115" s="26">
        <f>_xlfn.DAYS(siparis[[#This Row],[Depoya Giriş Tarihi]],siparis[[#This Row],[sipariş verilme tarihi]])</f>
        <v>32</v>
      </c>
      <c r="H115" s="26">
        <v>420</v>
      </c>
      <c r="I115" s="27" t="str">
        <f>INDEX('kapı kodları'!$D$2:$F$42,MATCH(siparis[[#This Row],[kod]],'kapı kodları'!$D$2:$D$42,0),2)</f>
        <v>ABD ceviz</v>
      </c>
      <c r="J115" s="27" t="str">
        <f>INDEX('kapı kodları'!$D$2:$F$42,MATCH(siparis[[#This Row],[kod]],'kapı kodları'!$D$2:$D$42,0),3)</f>
        <v>baklava</v>
      </c>
      <c r="K115" s="27">
        <v>30</v>
      </c>
    </row>
    <row r="116" spans="3:15" x14ac:dyDescent="0.25">
      <c r="C116">
        <v>11</v>
      </c>
      <c r="D116">
        <v>249</v>
      </c>
      <c r="E116" s="2">
        <v>45330</v>
      </c>
      <c r="F116" s="25">
        <v>45362</v>
      </c>
      <c r="G116" s="26">
        <f>_xlfn.DAYS(siparis[[#This Row],[Depoya Giriş Tarihi]],siparis[[#This Row],[sipariş verilme tarihi]])</f>
        <v>32</v>
      </c>
      <c r="H116" s="26">
        <v>110</v>
      </c>
      <c r="I116" s="27" t="e">
        <f ca="1">INDIRECT(Satış!D:D,'kapı siparişleri'!H209)</f>
        <v>#REF!</v>
      </c>
      <c r="J116" s="27" t="str">
        <f>INDEX('kapı kodları'!$D$2:$F$44,MATCH(siparis[[#This Row],[kod]],'kapı kodları'!$D:$D,0),3)</f>
        <v>baklava</v>
      </c>
      <c r="K116" s="27">
        <v>3</v>
      </c>
    </row>
    <row r="117" spans="3:15" x14ac:dyDescent="0.25">
      <c r="C117">
        <v>12</v>
      </c>
      <c r="D117">
        <v>251</v>
      </c>
      <c r="E117" s="2">
        <v>45330</v>
      </c>
      <c r="F117" s="25">
        <v>45379</v>
      </c>
      <c r="G117" s="26">
        <f>_xlfn.DAYS(siparis[[#This Row],[Depoya Giriş Tarihi]],siparis[[#This Row],[sipariş verilme tarihi]])</f>
        <v>49</v>
      </c>
      <c r="H117" s="26">
        <v>420</v>
      </c>
      <c r="I117" s="27" t="str">
        <f>INDEX('kapı kodları'!$D$2:$F$42,MATCH(siparis[[#This Row],[kod]],'kapı kodları'!$D$2:$D$42,0),2)</f>
        <v>ABD ceviz</v>
      </c>
      <c r="J117" s="27" t="str">
        <f>INDEX('kapı kodları'!$D$2:$F$42,MATCH(siparis[[#This Row],[kod]],'kapı kodları'!$D$2:$D$42,0),3)</f>
        <v>baklava</v>
      </c>
      <c r="K117" s="27">
        <v>20</v>
      </c>
    </row>
    <row r="118" spans="3:15" x14ac:dyDescent="0.25">
      <c r="C118" s="4">
        <v>12</v>
      </c>
      <c r="D118">
        <v>251</v>
      </c>
      <c r="E118" s="2">
        <v>45330</v>
      </c>
      <c r="F118" s="25">
        <v>45379</v>
      </c>
      <c r="G118" s="26">
        <f>_xlfn.DAYS(siparis[[#This Row],[Depoya Giriş Tarihi]],siparis[[#This Row],[sipariş verilme tarihi]])</f>
        <v>49</v>
      </c>
      <c r="H118" s="26">
        <v>660</v>
      </c>
      <c r="I118" s="27" t="str">
        <f>INDEX('kapı kodları'!$D$2:$F$42,MATCH(siparis[[#This Row],[kod]],'kapı kodları'!$D$2:$D$42,0),2)</f>
        <v>bute beyaz</v>
      </c>
      <c r="J118" s="27" t="str">
        <f>INDEX('kapı kodları'!$D$2:$F$42,MATCH(siparis[[#This Row],[kod]],'kapı kodları'!$D$2:$D$42,0),3)</f>
        <v>iki göbek</v>
      </c>
      <c r="K118" s="27">
        <v>253</v>
      </c>
      <c r="M118" s="27">
        <v>52</v>
      </c>
      <c r="O118" s="27">
        <v>50</v>
      </c>
    </row>
    <row r="119" spans="3:15" x14ac:dyDescent="0.25">
      <c r="C119">
        <v>12</v>
      </c>
      <c r="D119">
        <v>251</v>
      </c>
      <c r="E119" s="2">
        <v>45330</v>
      </c>
      <c r="F119" s="25">
        <v>45379</v>
      </c>
      <c r="G119" s="26">
        <f>_xlfn.DAYS(siparis[[#This Row],[Depoya Giriş Tarihi]],siparis[[#This Row],[sipariş verilme tarihi]])</f>
        <v>49</v>
      </c>
      <c r="H119" s="26">
        <v>760</v>
      </c>
      <c r="I119" s="27" t="str">
        <f>INDEX('kapı kodları'!$D$2:$F$42,MATCH(siparis[[#This Row],[kod]],'kapı kodları'!$D$2:$D$42,0),2)</f>
        <v>küp akça</v>
      </c>
      <c r="J119" s="27" t="str">
        <f>INDEX('kapı kodları'!$D$2:$F$42,MATCH(siparis[[#This Row],[kod]],'kapı kodları'!$D$2:$D$42,0),3)</f>
        <v>iki göbek</v>
      </c>
      <c r="K119" s="27">
        <v>100</v>
      </c>
      <c r="O119" s="27">
        <v>49</v>
      </c>
    </row>
    <row r="120" spans="3:15" x14ac:dyDescent="0.25">
      <c r="C120">
        <v>13</v>
      </c>
      <c r="D120">
        <v>252</v>
      </c>
      <c r="E120" s="2">
        <v>45330</v>
      </c>
      <c r="F120" s="25">
        <v>45379</v>
      </c>
      <c r="G120" s="26">
        <f>_xlfn.DAYS(siparis[[#This Row],[Depoya Giriş Tarihi]],siparis[[#This Row],[sipariş verilme tarihi]])</f>
        <v>49</v>
      </c>
      <c r="H120" s="26">
        <v>760</v>
      </c>
      <c r="I120" s="27" t="str">
        <f>INDEX('kapı kodları'!$D$2:$F$42,MATCH(siparis[[#This Row],[kod]],'kapı kodları'!$D$2:$D$42,0),2)</f>
        <v>küp akça</v>
      </c>
      <c r="J120" s="27" t="str">
        <f>INDEX('kapı kodları'!$D$2:$F$42,MATCH(siparis[[#This Row],[kod]],'kapı kodları'!$D$2:$D$42,0),3)</f>
        <v>iki göbek</v>
      </c>
      <c r="K120" s="27">
        <v>142</v>
      </c>
      <c r="O120" s="27">
        <v>50</v>
      </c>
    </row>
    <row r="121" spans="3:15" x14ac:dyDescent="0.25">
      <c r="C121" s="4">
        <v>13</v>
      </c>
      <c r="D121">
        <v>252</v>
      </c>
      <c r="E121" s="2">
        <v>45330</v>
      </c>
      <c r="F121" s="25">
        <v>45379</v>
      </c>
      <c r="G121" s="26">
        <f>_xlfn.DAYS(siparis[[#This Row],[Depoya Giriş Tarihi]],siparis[[#This Row],[sipariş verilme tarihi]])</f>
        <v>49</v>
      </c>
      <c r="H121" s="26">
        <v>810</v>
      </c>
      <c r="I121" s="27" t="str">
        <f>INDEX('kapı kodları'!$D$2:$F$42,MATCH(siparis[[#This Row],[kod]],'kapı kodları'!$D$2:$D$42,0),2)</f>
        <v>ardahan gri</v>
      </c>
      <c r="J121" s="27" t="str">
        <f>INDEX('kapı kodları'!$D$2:$F$42,MATCH(siparis[[#This Row],[kod]],'kapı kodları'!$D$2:$D$42,0),3)</f>
        <v>madra</v>
      </c>
      <c r="K121" s="27">
        <v>69</v>
      </c>
      <c r="M121" s="27">
        <v>24</v>
      </c>
      <c r="N121" s="27">
        <v>26</v>
      </c>
    </row>
    <row r="122" spans="3:15" x14ac:dyDescent="0.25">
      <c r="C122">
        <v>13</v>
      </c>
      <c r="D122">
        <v>252</v>
      </c>
      <c r="E122" s="2">
        <v>45330</v>
      </c>
      <c r="F122" s="25">
        <v>45379</v>
      </c>
      <c r="G122" s="26">
        <f>_xlfn.DAYS(siparis[[#This Row],[Depoya Giriş Tarihi]],siparis[[#This Row],[sipariş verilme tarihi]])</f>
        <v>49</v>
      </c>
      <c r="H122" s="26">
        <v>830</v>
      </c>
      <c r="I122" s="27" t="str">
        <f>INDEX('kapı kodları'!$D$2:$F$42,MATCH(siparis[[#This Row],[kod]],'kapı kodları'!$D$2:$D$42,0),2)</f>
        <v>ardahan gri</v>
      </c>
      <c r="J122" s="27" t="str">
        <f>INDEX('kapı kodları'!$D$2:$F$42,MATCH(siparis[[#This Row],[kod]],'kapı kodları'!$D$2:$D$42,0),3)</f>
        <v>karışık çizgi</v>
      </c>
      <c r="N122" s="27">
        <v>20</v>
      </c>
    </row>
    <row r="123" spans="3:15" x14ac:dyDescent="0.25">
      <c r="C123">
        <v>13</v>
      </c>
      <c r="D123">
        <v>252</v>
      </c>
      <c r="E123" s="2">
        <v>45330</v>
      </c>
      <c r="F123" s="25">
        <v>45379</v>
      </c>
      <c r="G123" s="26">
        <f>_xlfn.DAYS(siparis[[#This Row],[Depoya Giriş Tarihi]],siparis[[#This Row],[sipariş verilme tarihi]])</f>
        <v>49</v>
      </c>
      <c r="H123" s="26">
        <v>860</v>
      </c>
      <c r="I123" s="27" t="str">
        <f>INDEX('kapı kodları'!$D$2:$F$42,MATCH(siparis[[#This Row],[kod]],'kapı kodları'!$D$2:$D$42,0),2)</f>
        <v>ardahan gri</v>
      </c>
      <c r="J123" s="27" t="str">
        <f>INDEX('kapı kodları'!$D$2:$F$42,MATCH(siparis[[#This Row],[kod]],'kapı kodları'!$D$2:$D$42,0),3)</f>
        <v>iki göbek</v>
      </c>
      <c r="K123" s="27">
        <v>153</v>
      </c>
    </row>
    <row r="124" spans="3:15" x14ac:dyDescent="0.25">
      <c r="C124">
        <v>14</v>
      </c>
      <c r="D124">
        <v>252</v>
      </c>
      <c r="E124" s="2">
        <v>45330</v>
      </c>
      <c r="F124" s="25">
        <v>45379</v>
      </c>
      <c r="G124" s="26">
        <f>_xlfn.DAYS(siparis[[#This Row],[Depoya Giriş Tarihi]],siparis[[#This Row],[sipariş verilme tarihi]])</f>
        <v>49</v>
      </c>
      <c r="H124" s="26">
        <v>930</v>
      </c>
      <c r="I124" s="27" t="str">
        <f>INDEX('kapı kodları'!$D$2:$F$42,MATCH(siparis[[#This Row],[kod]],'kapı kodları'!$D$2:$D$42,0),2)</f>
        <v>pvc gri</v>
      </c>
      <c r="J124" s="27" t="str">
        <f>INDEX('kapı kodları'!$D$2:$F$42,MATCH(siparis[[#This Row],[kod]],'kapı kodları'!$D$2:$D$42,0),3)</f>
        <v>karışık çizgi</v>
      </c>
      <c r="K124" s="27">
        <v>99</v>
      </c>
      <c r="M124" s="27">
        <v>11</v>
      </c>
    </row>
    <row r="125" spans="3:15" x14ac:dyDescent="0.25">
      <c r="C125">
        <v>14</v>
      </c>
      <c r="D125">
        <v>252</v>
      </c>
      <c r="E125" s="2">
        <v>45330</v>
      </c>
      <c r="F125" s="25">
        <v>45379</v>
      </c>
      <c r="G125" s="26">
        <f>_xlfn.DAYS(siparis[[#This Row],[Depoya Giriş Tarihi]],siparis[[#This Row],[sipariş verilme tarihi]])</f>
        <v>49</v>
      </c>
      <c r="H125" s="26">
        <v>960</v>
      </c>
      <c r="I125" s="27" t="str">
        <f>INDEX('kapı kodları'!$D$2:$F$42,MATCH(siparis[[#This Row],[kod]],'kapı kodları'!$D$2:$D$42,0),2)</f>
        <v>pvc gri</v>
      </c>
      <c r="J125" s="27" t="str">
        <f>INDEX('kapı kodları'!$D$2:$F$42,MATCH(siparis[[#This Row],[kod]],'kapı kodları'!$D$2:$D$42,0),3)</f>
        <v>iki göbek</v>
      </c>
      <c r="M125" s="27">
        <v>51</v>
      </c>
    </row>
    <row r="126" spans="3:15" x14ac:dyDescent="0.25">
      <c r="C126">
        <v>14</v>
      </c>
      <c r="D126">
        <v>252</v>
      </c>
      <c r="E126" s="2">
        <v>45330</v>
      </c>
      <c r="F126" s="25">
        <v>45379</v>
      </c>
      <c r="G126" s="26">
        <f>_xlfn.DAYS(siparis[[#This Row],[Depoya Giriş Tarihi]],siparis[[#This Row],[sipariş verilme tarihi]])</f>
        <v>49</v>
      </c>
      <c r="H126" s="26">
        <v>660</v>
      </c>
      <c r="I126" s="27" t="str">
        <f>INDEX('kapı kodları'!$D$2:$F$42,MATCH(siparis[[#This Row],[kod]],'kapı kodları'!$D$2:$D$42,0),2)</f>
        <v>bute beyaz</v>
      </c>
      <c r="J126" s="27" t="str">
        <f>INDEX('kapı kodları'!$D$2:$F$42,MATCH(siparis[[#This Row],[kod]],'kapı kodları'!$D$2:$D$42,0),3)</f>
        <v>iki göbek</v>
      </c>
      <c r="K126" s="27">
        <v>78</v>
      </c>
    </row>
    <row r="127" spans="3:15" x14ac:dyDescent="0.25">
      <c r="C127">
        <v>14</v>
      </c>
      <c r="D127">
        <v>252</v>
      </c>
      <c r="E127" s="2">
        <v>45330</v>
      </c>
      <c r="F127" s="25">
        <v>45379</v>
      </c>
      <c r="G127" s="26">
        <f>_xlfn.DAYS(siparis[[#This Row],[Depoya Giriş Tarihi]],siparis[[#This Row],[sipariş verilme tarihi]])</f>
        <v>49</v>
      </c>
      <c r="H127" s="26">
        <v>260</v>
      </c>
      <c r="I127" s="27" t="str">
        <f>INDEX('kapı kodları'!$D$2:$F$42,MATCH(siparis[[#This Row],[kod]],'kapı kodları'!$D$2:$D$42,0),2)</f>
        <v>koyu ceviz</v>
      </c>
      <c r="J127" s="27" t="str">
        <f>INDEX('kapı kodları'!$D$2:$F$42,MATCH(siparis[[#This Row],[kod]],'kapı kodları'!$D$2:$D$42,0),3)</f>
        <v>iki göbek</v>
      </c>
      <c r="K127" s="27">
        <v>26</v>
      </c>
    </row>
    <row r="128" spans="3:15" x14ac:dyDescent="0.25">
      <c r="C128">
        <v>14</v>
      </c>
      <c r="D128">
        <v>252</v>
      </c>
      <c r="E128" s="2">
        <v>45330</v>
      </c>
      <c r="F128" s="25">
        <v>45379</v>
      </c>
      <c r="G128" s="26">
        <f>_xlfn.DAYS(siparis[[#This Row],[Depoya Giriş Tarihi]],siparis[[#This Row],[sipariş verilme tarihi]])</f>
        <v>49</v>
      </c>
      <c r="H128" s="26">
        <v>460</v>
      </c>
      <c r="I128" s="27" t="str">
        <f>INDEX('kapı kodları'!$D$2:$F$42,MATCH(siparis[[#This Row],[kod]],'kapı kodları'!$D$2:$D$42,0),2)</f>
        <v>ABD ceviz</v>
      </c>
      <c r="J128" s="27" t="str">
        <f>INDEX('kapı kodları'!$D$2:$F$42,MATCH(siparis[[#This Row],[kod]],'kapı kodları'!$D$2:$D$42,0),3)</f>
        <v>iki göbek</v>
      </c>
      <c r="K128" s="27">
        <v>25</v>
      </c>
    </row>
    <row r="129" spans="4:15" x14ac:dyDescent="0.25">
      <c r="D129">
        <v>253</v>
      </c>
      <c r="E129" s="2">
        <v>45358</v>
      </c>
      <c r="F129" s="25">
        <v>45399</v>
      </c>
      <c r="G129" s="26">
        <f>_xlfn.DAYS(siparis[[#This Row],[Depoya Giriş Tarihi]],siparis[[#This Row],[sipariş verilme tarihi]])</f>
        <v>41</v>
      </c>
      <c r="H129" s="26">
        <v>630</v>
      </c>
      <c r="I129" s="27" t="str">
        <f>INDEX('kapı kodları'!$D$2:$F$42,MATCH(siparis[[#This Row],[kod]],'kapı kodları'!$D$2:$D$42,0),2)</f>
        <v>bute beyaz</v>
      </c>
      <c r="J129" s="27" t="str">
        <f>INDEX('kapı kodları'!$D$2:$F$42,MATCH(siparis[[#This Row],[kod]],'kapı kodları'!$D$2:$D$42,0),3)</f>
        <v>karışık çizgi</v>
      </c>
      <c r="K129" s="27">
        <v>77</v>
      </c>
    </row>
    <row r="130" spans="4:15" x14ac:dyDescent="0.25">
      <c r="D130">
        <v>253</v>
      </c>
      <c r="E130" s="2">
        <v>45358</v>
      </c>
      <c r="F130" s="25">
        <v>45399</v>
      </c>
      <c r="G130" s="26">
        <f>_xlfn.DAYS(siparis[[#This Row],[Depoya Giriş Tarihi]],siparis[[#This Row],[sipariş verilme tarihi]])</f>
        <v>41</v>
      </c>
      <c r="H130" s="26">
        <v>360</v>
      </c>
      <c r="I130" s="27" t="str">
        <f>INDEX('kapı kodları'!$D$2:$F$42,MATCH(siparis[[#This Row],[kod]],'kapı kodları'!$D$2:$D$42,0),2)</f>
        <v>gold ceviz</v>
      </c>
      <c r="J130" s="27" t="str">
        <f>INDEX('kapı kodları'!$D$2:$F$42,MATCH(siparis[[#This Row],[kod]],'kapı kodları'!$D$2:$D$42,0),3)</f>
        <v>iki göbek</v>
      </c>
      <c r="K130" s="27">
        <v>19</v>
      </c>
    </row>
    <row r="131" spans="4:15" x14ac:dyDescent="0.25">
      <c r="D131">
        <v>254</v>
      </c>
      <c r="E131" s="2">
        <v>45358</v>
      </c>
      <c r="F131" s="25">
        <v>45399</v>
      </c>
      <c r="G131" s="26">
        <f>_xlfn.DAYS(siparis[[#This Row],[Depoya Giriş Tarihi]],siparis[[#This Row],[sipariş verilme tarihi]])</f>
        <v>41</v>
      </c>
      <c r="H131" s="26">
        <v>160</v>
      </c>
      <c r="I131" s="27" t="str">
        <f>INDEX('kapı kodları'!$D$2:$F$42,MATCH(siparis[[#This Row],[kod]],'kapı kodları'!$D$2:$D$42,0),2)</f>
        <v>italyan ceviz</v>
      </c>
      <c r="J131" s="27" t="str">
        <f>INDEX('kapı kodları'!$D$2:$F$42,MATCH(siparis[[#This Row],[kod]],'kapı kodları'!$D$2:$D$42,0),3)</f>
        <v>iki göbek</v>
      </c>
      <c r="K131" s="27">
        <v>32</v>
      </c>
      <c r="L131" s="27">
        <v>1</v>
      </c>
    </row>
    <row r="132" spans="4:15" x14ac:dyDescent="0.25">
      <c r="D132">
        <v>254</v>
      </c>
      <c r="E132" s="2">
        <v>45358</v>
      </c>
      <c r="F132" s="25">
        <v>45399</v>
      </c>
      <c r="G132" s="26">
        <f>_xlfn.DAYS(siparis[[#This Row],[Depoya Giriş Tarihi]],siparis[[#This Row],[sipariş verilme tarihi]])</f>
        <v>41</v>
      </c>
      <c r="H132" s="26">
        <v>100</v>
      </c>
      <c r="I132" s="27" t="str">
        <f>INDEX('kapı kodları'!$D$2:$F$42,MATCH(siparis[[#This Row],[kod]],'kapı kodları'!$D$2:$D$42,0),2)</f>
        <v>italyan ceviz</v>
      </c>
      <c r="J132" s="27" t="str">
        <f>INDEX('kapı kodları'!$D$2:$F$42,MATCH(siparis[[#This Row],[kod]],'kapı kodları'!$D$2:$D$42,0),3)</f>
        <v>yavru kanat</v>
      </c>
      <c r="O132" s="27">
        <v>2</v>
      </c>
    </row>
    <row r="133" spans="4:15" x14ac:dyDescent="0.25">
      <c r="D133">
        <v>254</v>
      </c>
      <c r="E133" s="2">
        <v>45358</v>
      </c>
      <c r="F133" s="25">
        <v>45399</v>
      </c>
      <c r="G133" s="26">
        <f>_xlfn.DAYS(siparis[[#This Row],[Depoya Giriş Tarihi]],siparis[[#This Row],[sipariş verilme tarihi]])</f>
        <v>41</v>
      </c>
      <c r="H133" s="26">
        <v>110</v>
      </c>
      <c r="I133" s="27" t="str">
        <f>INDEX('kapı kodları'!$D$2:$F$42,MATCH(siparis[[#This Row],[kod]],'kapı kodları'!$D$2:$D$42,0),2)</f>
        <v>italyan ceviz</v>
      </c>
      <c r="J133" s="27" t="str">
        <f>INDEX('kapı kodları'!$D$2:$F$42,MATCH(siparis[[#This Row],[kod]],'kapı kodları'!$D$2:$D$42,0),3)</f>
        <v>madra</v>
      </c>
      <c r="K133" s="27">
        <v>2</v>
      </c>
    </row>
    <row r="134" spans="4:15" x14ac:dyDescent="0.25">
      <c r="D134">
        <v>254</v>
      </c>
      <c r="E134" s="2">
        <v>45358</v>
      </c>
      <c r="F134" s="25">
        <v>45399</v>
      </c>
      <c r="G134" s="26">
        <f>_xlfn.DAYS(siparis[[#This Row],[Depoya Giriş Tarihi]],siparis[[#This Row],[sipariş verilme tarihi]])</f>
        <v>41</v>
      </c>
      <c r="H134" s="26">
        <v>120</v>
      </c>
      <c r="I134" s="27" t="str">
        <f>INDEX('kapı kodları'!$D$2:$F$42,MATCH(siparis[[#This Row],[kod]],'kapı kodları'!$D$2:$D$42,0),2)</f>
        <v>italyan ceviz</v>
      </c>
      <c r="J134" s="27" t="str">
        <f>INDEX('kapı kodları'!$D$2:$F$42,MATCH(siparis[[#This Row],[kod]],'kapı kodları'!$D$2:$D$42,0),3)</f>
        <v>baklava</v>
      </c>
      <c r="K134" s="27">
        <v>28</v>
      </c>
      <c r="M134" s="27">
        <v>1</v>
      </c>
    </row>
    <row r="135" spans="4:15" x14ac:dyDescent="0.25">
      <c r="D135">
        <v>254</v>
      </c>
      <c r="E135" s="2">
        <v>45358</v>
      </c>
      <c r="F135" s="25">
        <v>45399</v>
      </c>
      <c r="G135" s="26">
        <f>_xlfn.DAYS(siparis[[#This Row],[Depoya Giriş Tarihi]],siparis[[#This Row],[sipariş verilme tarihi]])</f>
        <v>41</v>
      </c>
      <c r="H135" s="26">
        <v>130</v>
      </c>
      <c r="I135" s="27" t="str">
        <f>INDEX('kapı kodları'!$D$2:$F$42,MATCH(siparis[[#This Row],[kod]],'kapı kodları'!$D$2:$D$42,0),2)</f>
        <v>italyan ceviz</v>
      </c>
      <c r="J135" s="27" t="str">
        <f>INDEX('kapı kodları'!$D$2:$F$42,MATCH(siparis[[#This Row],[kod]],'kapı kodları'!$D$2:$D$42,0),3)</f>
        <v>karışık çizgi</v>
      </c>
      <c r="K135" s="27">
        <v>30</v>
      </c>
      <c r="M135" s="27">
        <v>4</v>
      </c>
    </row>
    <row r="136" spans="4:15" x14ac:dyDescent="0.25">
      <c r="D136">
        <v>254</v>
      </c>
      <c r="E136" s="2">
        <v>45358</v>
      </c>
      <c r="F136" s="25">
        <v>45399</v>
      </c>
      <c r="G136" s="26">
        <f>_xlfn.DAYS(siparis[[#This Row],[Depoya Giriş Tarihi]],siparis[[#This Row],[sipariş verilme tarihi]])</f>
        <v>41</v>
      </c>
      <c r="H136" s="26">
        <v>230</v>
      </c>
      <c r="I136" s="27" t="str">
        <f>INDEX('kapı kodları'!$D$2:$F$42,MATCH(siparis[[#This Row],[kod]],'kapı kodları'!$D$2:$D$42,0),2)</f>
        <v>koyu ceviz</v>
      </c>
      <c r="J136" s="27" t="str">
        <f>INDEX('kapı kodları'!$D$2:$F$42,MATCH(siparis[[#This Row],[kod]],'kapı kodları'!$D$2:$D$42,0),3)</f>
        <v>karışık çizgi</v>
      </c>
      <c r="K136" s="27">
        <v>37</v>
      </c>
    </row>
    <row r="137" spans="4:15" x14ac:dyDescent="0.25">
      <c r="D137">
        <v>254</v>
      </c>
      <c r="E137" s="2">
        <v>45358</v>
      </c>
      <c r="F137" s="25">
        <v>45399</v>
      </c>
      <c r="G137" s="26">
        <f>_xlfn.DAYS(siparis[[#This Row],[Depoya Giriş Tarihi]],siparis[[#This Row],[sipariş verilme tarihi]])</f>
        <v>41</v>
      </c>
      <c r="H137" s="26">
        <v>260</v>
      </c>
      <c r="I137" s="27" t="str">
        <f>INDEX('kapı kodları'!$D$2:$F$42,MATCH(siparis[[#This Row],[kod]],'kapı kodları'!$D$2:$D$42,0),2)</f>
        <v>koyu ceviz</v>
      </c>
      <c r="J137" s="27" t="str">
        <f>INDEX('kapı kodları'!$D$2:$F$42,MATCH(siparis[[#This Row],[kod]],'kapı kodları'!$D$2:$D$42,0),3)</f>
        <v>iki göbek</v>
      </c>
      <c r="K137" s="27">
        <v>3</v>
      </c>
    </row>
    <row r="138" spans="4:15" x14ac:dyDescent="0.25">
      <c r="D138">
        <v>254</v>
      </c>
      <c r="E138" s="2">
        <v>45358</v>
      </c>
      <c r="F138" s="25">
        <v>45399</v>
      </c>
      <c r="G138" s="26">
        <f>_xlfn.DAYS(siparis[[#This Row],[Depoya Giriş Tarihi]],siparis[[#This Row],[sipariş verilme tarihi]])</f>
        <v>41</v>
      </c>
      <c r="H138" s="26">
        <v>300</v>
      </c>
      <c r="I138" s="27" t="str">
        <f>INDEX('kapı kodları'!$D$2:$F$42,MATCH(siparis[[#This Row],[kod]],'kapı kodları'!$D$2:$D$42,0),2)</f>
        <v>gold ceviz</v>
      </c>
      <c r="J138" s="27" t="str">
        <f>INDEX('kapı kodları'!$D$2:$F$42,MATCH(siparis[[#This Row],[kod]],'kapı kodları'!$D$2:$D$42,0),3)</f>
        <v>yavru kanat</v>
      </c>
      <c r="O138" s="27">
        <v>32</v>
      </c>
    </row>
    <row r="139" spans="4:15" x14ac:dyDescent="0.25">
      <c r="D139">
        <v>254</v>
      </c>
      <c r="E139" s="2">
        <v>45358</v>
      </c>
      <c r="F139" s="25">
        <v>45399</v>
      </c>
      <c r="G139" s="26">
        <f>_xlfn.DAYS(siparis[[#This Row],[Depoya Giriş Tarihi]],siparis[[#This Row],[sipariş verilme tarihi]])</f>
        <v>41</v>
      </c>
      <c r="H139" s="26">
        <v>460</v>
      </c>
      <c r="I139" s="27" t="str">
        <f>INDEX('kapı kodları'!$D$2:$F$42,MATCH(siparis[[#This Row],[kod]],'kapı kodları'!$D$2:$D$42,0),2)</f>
        <v>ABD ceviz</v>
      </c>
      <c r="J139" s="27" t="str">
        <f>INDEX('kapı kodları'!$D$2:$F$42,MATCH(siparis[[#This Row],[kod]],'kapı kodları'!$D$2:$D$42,0),3)</f>
        <v>iki göbek</v>
      </c>
      <c r="L139" s="27">
        <v>4</v>
      </c>
      <c r="N139" s="27">
        <v>54</v>
      </c>
    </row>
    <row r="140" spans="4:15" x14ac:dyDescent="0.25">
      <c r="D140">
        <v>254</v>
      </c>
      <c r="E140" s="2">
        <v>45358</v>
      </c>
      <c r="F140" s="25">
        <v>45399</v>
      </c>
      <c r="G140" s="26">
        <f>_xlfn.DAYS(siparis[[#This Row],[Depoya Giriş Tarihi]],siparis[[#This Row],[sipariş verilme tarihi]])</f>
        <v>41</v>
      </c>
      <c r="H140" s="26">
        <v>560</v>
      </c>
      <c r="I140" s="27" t="str">
        <f>INDEX('kapı kodları'!$D$2:$F$42,MATCH(siparis[[#This Row],[kod]],'kapı kodları'!$D$2:$D$42,0),2)</f>
        <v>wenge</v>
      </c>
      <c r="J140" s="27" t="str">
        <f>INDEX('kapı kodları'!$D$2:$F$42,MATCH(siparis[[#This Row],[kod]],'kapı kodları'!$D$2:$D$42,0),3)</f>
        <v>iki göbek</v>
      </c>
      <c r="N140" s="27">
        <v>5</v>
      </c>
    </row>
    <row r="141" spans="4:15" x14ac:dyDescent="0.25">
      <c r="D141">
        <v>254</v>
      </c>
      <c r="E141" s="2">
        <v>45358</v>
      </c>
      <c r="F141" s="25">
        <v>45399</v>
      </c>
      <c r="G141" s="26">
        <f>_xlfn.DAYS(siparis[[#This Row],[Depoya Giriş Tarihi]],siparis[[#This Row],[sipariş verilme tarihi]])</f>
        <v>41</v>
      </c>
      <c r="H141" s="26">
        <v>530</v>
      </c>
      <c r="I141" s="27" t="str">
        <f>INDEX('kapı kodları'!$D$2:$F$42,MATCH(siparis[[#This Row],[kod]],'kapı kodları'!$D$2:$D$42,0),2)</f>
        <v>wenge</v>
      </c>
      <c r="J141" s="27" t="str">
        <f>INDEX('kapı kodları'!$D$2:$F$42,MATCH(siparis[[#This Row],[kod]],'kapı kodları'!$D$2:$D$42,0),3)</f>
        <v>karışık çizgi</v>
      </c>
      <c r="K141" s="27">
        <v>1</v>
      </c>
    </row>
    <row r="142" spans="4:15" x14ac:dyDescent="0.25">
      <c r="D142">
        <v>254</v>
      </c>
      <c r="E142" s="2">
        <v>45358</v>
      </c>
      <c r="F142" s="25">
        <v>45399</v>
      </c>
      <c r="G142" s="26">
        <f>_xlfn.DAYS(siparis[[#This Row],[Depoya Giriş Tarihi]],siparis[[#This Row],[sipariş verilme tarihi]])</f>
        <v>41</v>
      </c>
      <c r="H142" s="26">
        <v>610</v>
      </c>
      <c r="I142" s="27" t="str">
        <f>INDEX('kapı kodları'!$D$2:$F$42,MATCH(siparis[[#This Row],[kod]],'kapı kodları'!$D$2:$D$42,0),2)</f>
        <v>bute beyaz</v>
      </c>
      <c r="J142" s="27" t="str">
        <f>INDEX('kapı kodları'!$D$2:$F$42,MATCH(siparis[[#This Row],[kod]],'kapı kodları'!$D$2:$D$42,0),3)</f>
        <v>madra</v>
      </c>
      <c r="L142" s="27">
        <v>1</v>
      </c>
    </row>
    <row r="143" spans="4:15" x14ac:dyDescent="0.25">
      <c r="D143">
        <v>254</v>
      </c>
      <c r="E143" s="2">
        <v>45358</v>
      </c>
      <c r="F143" s="25">
        <v>45399</v>
      </c>
      <c r="G143" s="26">
        <f>_xlfn.DAYS(siparis[[#This Row],[Depoya Giriş Tarihi]],siparis[[#This Row],[sipariş verilme tarihi]])</f>
        <v>41</v>
      </c>
      <c r="H143" s="26">
        <v>620</v>
      </c>
      <c r="I143" s="27" t="str">
        <f>INDEX('kapı kodları'!$D$2:$F$42,MATCH(siparis[[#This Row],[kod]],'kapı kodları'!$D$2:$D$42,0),2)</f>
        <v>bute beyaz</v>
      </c>
      <c r="J143" s="27" t="str">
        <f>INDEX('kapı kodları'!$D$2:$F$42,MATCH(siparis[[#This Row],[kod]],'kapı kodları'!$D$2:$D$42,0),3)</f>
        <v>baklava</v>
      </c>
      <c r="L143" s="27">
        <v>2</v>
      </c>
      <c r="N143" s="27">
        <v>9</v>
      </c>
    </row>
    <row r="144" spans="4:15" x14ac:dyDescent="0.25">
      <c r="D144">
        <v>255</v>
      </c>
      <c r="E144" s="2">
        <v>45358</v>
      </c>
      <c r="F144" s="25">
        <v>45399</v>
      </c>
      <c r="G144" s="26">
        <f>_xlfn.DAYS(siparis[[#This Row],[Depoya Giriş Tarihi]],siparis[[#This Row],[sipariş verilme tarihi]])</f>
        <v>41</v>
      </c>
      <c r="H144" s="26">
        <v>620</v>
      </c>
      <c r="I144" s="27" t="str">
        <f>INDEX('kapı kodları'!$D$2:$F$42,MATCH(siparis[[#This Row],[kod]],'kapı kodları'!$D$2:$D$42,0),2)</f>
        <v>bute beyaz</v>
      </c>
      <c r="J144" s="27" t="str">
        <f>INDEX('kapı kodları'!$D$2:$F$42,MATCH(siparis[[#This Row],[kod]],'kapı kodları'!$D$2:$D$42,0),3)</f>
        <v>baklava</v>
      </c>
      <c r="K144" s="27">
        <v>51</v>
      </c>
      <c r="N144" s="27">
        <v>8</v>
      </c>
    </row>
    <row r="145" spans="4:14" x14ac:dyDescent="0.25">
      <c r="D145">
        <v>255</v>
      </c>
      <c r="E145" s="2">
        <v>45358</v>
      </c>
      <c r="F145" s="25">
        <v>45399</v>
      </c>
      <c r="G145" s="26">
        <f>_xlfn.DAYS(siparis[[#This Row],[Depoya Giriş Tarihi]],siparis[[#This Row],[sipariş verilme tarihi]])</f>
        <v>41</v>
      </c>
      <c r="H145" s="26">
        <v>630</v>
      </c>
      <c r="I145" s="27" t="str">
        <f>INDEX('kapı kodları'!$D$2:$F$42,MATCH(siparis[[#This Row],[kod]],'kapı kodları'!$D$2:$D$42,0),2)</f>
        <v>bute beyaz</v>
      </c>
      <c r="J145" s="27" t="str">
        <f>INDEX('kapı kodları'!$D$2:$F$42,MATCH(siparis[[#This Row],[kod]],'kapı kodları'!$D$2:$D$42,0),3)</f>
        <v>karışık çizgi</v>
      </c>
      <c r="K145" s="27">
        <v>72</v>
      </c>
      <c r="M145" s="27">
        <v>2</v>
      </c>
      <c r="N145" s="27">
        <v>5</v>
      </c>
    </row>
    <row r="146" spans="4:14" x14ac:dyDescent="0.25">
      <c r="D146">
        <v>255</v>
      </c>
      <c r="E146" s="2">
        <v>45358</v>
      </c>
      <c r="F146" s="25">
        <v>45399</v>
      </c>
      <c r="G146" s="26">
        <f>_xlfn.DAYS(siparis[[#This Row],[Depoya Giriş Tarihi]],siparis[[#This Row],[sipariş verilme tarihi]])</f>
        <v>41</v>
      </c>
      <c r="H146" s="26">
        <v>660</v>
      </c>
      <c r="I146" s="27" t="str">
        <f>INDEX('kapı kodları'!$D$2:$F$42,MATCH(siparis[[#This Row],[kod]],'kapı kodları'!$D$2:$D$42,0),2)</f>
        <v>bute beyaz</v>
      </c>
      <c r="J146" s="27" t="str">
        <f>INDEX('kapı kodları'!$D$2:$F$42,MATCH(siparis[[#This Row],[kod]],'kapı kodları'!$D$2:$D$42,0),3)</f>
        <v>iki göbek</v>
      </c>
      <c r="K146" s="27">
        <v>38</v>
      </c>
      <c r="M146" s="27">
        <v>6</v>
      </c>
      <c r="N146" s="27">
        <v>48</v>
      </c>
    </row>
    <row r="147" spans="4:14" x14ac:dyDescent="0.25">
      <c r="D147">
        <v>255</v>
      </c>
      <c r="E147" s="2">
        <v>45358</v>
      </c>
      <c r="F147" s="25">
        <v>45399</v>
      </c>
      <c r="G147" s="26">
        <f>_xlfn.DAYS(siparis[[#This Row],[Depoya Giriş Tarihi]],siparis[[#This Row],[sipariş verilme tarihi]])</f>
        <v>41</v>
      </c>
      <c r="H147" s="26">
        <v>760</v>
      </c>
      <c r="I147" s="27" t="str">
        <f>INDEX('kapı kodları'!$D$2:$F$42,MATCH(siparis[[#This Row],[kod]],'kapı kodları'!$D$2:$D$42,0),2)</f>
        <v>küp akça</v>
      </c>
      <c r="J147" s="27" t="str">
        <f>INDEX('kapı kodları'!$D$2:$F$42,MATCH(siparis[[#This Row],[kod]],'kapı kodları'!$D$2:$D$42,0),3)</f>
        <v>iki göbek</v>
      </c>
      <c r="K147" s="27">
        <v>7</v>
      </c>
      <c r="N147" s="27">
        <v>14</v>
      </c>
    </row>
    <row r="148" spans="4:14" x14ac:dyDescent="0.25">
      <c r="D148">
        <v>255</v>
      </c>
      <c r="E148" s="2">
        <v>45358</v>
      </c>
      <c r="F148" s="25">
        <v>45399</v>
      </c>
      <c r="G148" s="26">
        <f>_xlfn.DAYS(siparis[[#This Row],[Depoya Giriş Tarihi]],siparis[[#This Row],[sipariş verilme tarihi]])</f>
        <v>41</v>
      </c>
      <c r="H148" s="26">
        <v>730</v>
      </c>
      <c r="I148" s="27" t="str">
        <f>INDEX('kapı kodları'!$D$2:$F$42,MATCH(siparis[[#This Row],[kod]],'kapı kodları'!$D$2:$D$42,0),2)</f>
        <v>küp akça</v>
      </c>
      <c r="J148" s="27" t="str">
        <f>INDEX('kapı kodları'!$D$2:$F$42,MATCH(siparis[[#This Row],[kod]],'kapı kodları'!$D$2:$D$42,0),3)</f>
        <v>karışık çizgi</v>
      </c>
      <c r="K148" s="27">
        <v>11</v>
      </c>
      <c r="M148" s="27">
        <v>2</v>
      </c>
    </row>
    <row r="149" spans="4:14" x14ac:dyDescent="0.25">
      <c r="D149">
        <v>255</v>
      </c>
      <c r="E149" s="2">
        <v>45358</v>
      </c>
      <c r="F149" s="25">
        <v>45399</v>
      </c>
      <c r="G149" s="26">
        <f>_xlfn.DAYS(siparis[[#This Row],[Depoya Giriş Tarihi]],siparis[[#This Row],[sipariş verilme tarihi]])</f>
        <v>41</v>
      </c>
      <c r="H149" s="26">
        <v>930</v>
      </c>
      <c r="I149" s="27" t="str">
        <f>INDEX('kapı kodları'!$D$2:$F$42,MATCH(siparis[[#This Row],[kod]],'kapı kodları'!$D$2:$D$42,0),2)</f>
        <v>pvc gri</v>
      </c>
      <c r="J149" s="27" t="str">
        <f>INDEX('kapı kodları'!$D$2:$F$42,MATCH(siparis[[#This Row],[kod]],'kapı kodları'!$D$2:$D$42,0),3)</f>
        <v>karışık çizgi</v>
      </c>
      <c r="K149" s="27">
        <v>6</v>
      </c>
      <c r="L149" s="27">
        <v>1</v>
      </c>
      <c r="M149" s="27">
        <v>1</v>
      </c>
      <c r="N149" s="27">
        <v>2</v>
      </c>
    </row>
    <row r="150" spans="4:14" x14ac:dyDescent="0.25">
      <c r="D150">
        <v>255</v>
      </c>
      <c r="E150" s="2">
        <v>45358</v>
      </c>
      <c r="F150" s="25">
        <v>45399</v>
      </c>
      <c r="G150" s="26">
        <f>_xlfn.DAYS(siparis[[#This Row],[Depoya Giriş Tarihi]],siparis[[#This Row],[sipariş verilme tarihi]])</f>
        <v>41</v>
      </c>
      <c r="H150" s="26">
        <v>920</v>
      </c>
      <c r="I150" s="27" t="str">
        <f>INDEX('kapı kodları'!$D$2:$F$42,MATCH(siparis[[#This Row],[kod]],'kapı kodları'!$D$2:$D$42,0),2)</f>
        <v>pvc gri</v>
      </c>
      <c r="J150" s="27" t="str">
        <f>INDEX('kapı kodları'!$D$2:$F$42,MATCH(siparis[[#This Row],[kod]],'kapı kodları'!$D$2:$D$42,0),3)</f>
        <v>baklava</v>
      </c>
      <c r="M150" s="27">
        <v>3</v>
      </c>
      <c r="N150" s="27">
        <v>1</v>
      </c>
    </row>
    <row r="151" spans="4:14" x14ac:dyDescent="0.25">
      <c r="D151">
        <v>255</v>
      </c>
      <c r="E151" s="2">
        <v>45358</v>
      </c>
      <c r="F151" s="25">
        <v>45399</v>
      </c>
      <c r="G151" s="26">
        <f>_xlfn.DAYS(siparis[[#This Row],[Depoya Giriş Tarihi]],siparis[[#This Row],[sipariş verilme tarihi]])</f>
        <v>41</v>
      </c>
      <c r="H151" s="26">
        <v>960</v>
      </c>
      <c r="I151" s="27" t="str">
        <f>INDEX('kapı kodları'!$D$2:$F$42,MATCH(siparis[[#This Row],[kod]],'kapı kodları'!$D$2:$D$42,0),2)</f>
        <v>pvc gri</v>
      </c>
      <c r="J151" s="27" t="str">
        <f>INDEX('kapı kodları'!$D$2:$F$42,MATCH(siparis[[#This Row],[kod]],'kapı kodları'!$D$2:$D$42,0),3)</f>
        <v>iki göbek</v>
      </c>
      <c r="K151" s="27">
        <v>47</v>
      </c>
      <c r="M151" s="27">
        <v>1</v>
      </c>
    </row>
    <row r="152" spans="4:14" x14ac:dyDescent="0.25">
      <c r="D152">
        <v>256</v>
      </c>
      <c r="E152" s="2">
        <v>45358</v>
      </c>
      <c r="F152" s="25">
        <v>45410</v>
      </c>
      <c r="G152" s="26">
        <f>_xlfn.DAYS(siparis[[#This Row],[Depoya Giriş Tarihi]],siparis[[#This Row],[sipariş verilme tarihi]])</f>
        <v>52</v>
      </c>
      <c r="H152" s="26">
        <v>110</v>
      </c>
      <c r="I152" s="27" t="str">
        <f>INDEX('kapı kodları'!$D$2:$F$42,MATCH(siparis[[#This Row],[kod]],'kapı kodları'!$D$2:$D$42,0),2)</f>
        <v>italyan ceviz</v>
      </c>
      <c r="J152" s="27" t="str">
        <f>INDEX('kapı kodları'!$D$2:$F$42,MATCH(siparis[[#This Row],[kod]],'kapı kodları'!$D$2:$D$42,0),3)</f>
        <v>madra</v>
      </c>
      <c r="K152" s="27">
        <v>130</v>
      </c>
      <c r="M152" s="27">
        <v>20</v>
      </c>
      <c r="N152" s="27">
        <v>25</v>
      </c>
    </row>
    <row r="153" spans="4:14" x14ac:dyDescent="0.25">
      <c r="D153">
        <v>256</v>
      </c>
      <c r="E153" s="2">
        <v>45358</v>
      </c>
      <c r="F153" s="25">
        <v>45410</v>
      </c>
      <c r="G153" s="26">
        <f>_xlfn.DAYS(siparis[[#This Row],[Depoya Giriş Tarihi]],siparis[[#This Row],[sipariş verilme tarihi]])</f>
        <v>52</v>
      </c>
      <c r="H153" s="26">
        <v>120</v>
      </c>
      <c r="I153" s="27" t="str">
        <f>INDEX('kapı kodları'!$D$2:$F$42,MATCH(siparis[[#This Row],[kod]],'kapı kodları'!$D$2:$D$42,0),2)</f>
        <v>italyan ceviz</v>
      </c>
      <c r="J153" s="27" t="str">
        <f>INDEX('kapı kodları'!$D$2:$F$42,MATCH(siparis[[#This Row],[kod]],'kapı kodları'!$D$2:$D$42,0),3)</f>
        <v>baklava</v>
      </c>
      <c r="K153" s="27">
        <v>49</v>
      </c>
      <c r="M153" s="27">
        <v>27</v>
      </c>
    </row>
    <row r="154" spans="4:14" x14ac:dyDescent="0.25">
      <c r="D154">
        <v>256</v>
      </c>
      <c r="E154" s="2">
        <v>45358</v>
      </c>
      <c r="F154" s="25">
        <v>45410</v>
      </c>
      <c r="G154" s="26">
        <f>_xlfn.DAYS(siparis[[#This Row],[Depoya Giriş Tarihi]],siparis[[#This Row],[sipariş verilme tarihi]])</f>
        <v>52</v>
      </c>
      <c r="H154" s="26">
        <v>130</v>
      </c>
      <c r="I154" s="27" t="str">
        <f>INDEX('kapı kodları'!$D$2:$F$42,MATCH(siparis[[#This Row],[kod]],'kapı kodları'!$D$2:$D$42,0),2)</f>
        <v>italyan ceviz</v>
      </c>
      <c r="J154" s="27" t="str">
        <f>INDEX('kapı kodları'!$D$2:$F$42,MATCH(siparis[[#This Row],[kod]],'kapı kodları'!$D$2:$D$42,0),3)</f>
        <v>karışık çizgi</v>
      </c>
      <c r="K154" s="27">
        <v>202</v>
      </c>
    </row>
    <row r="155" spans="4:14" x14ac:dyDescent="0.25">
      <c r="D155">
        <v>256</v>
      </c>
      <c r="E155" s="2">
        <v>45358</v>
      </c>
      <c r="F155" s="25">
        <v>45410</v>
      </c>
      <c r="G155" s="26">
        <f>_xlfn.DAYS(siparis[[#This Row],[Depoya Giriş Tarihi]],siparis[[#This Row],[sipariş verilme tarihi]])</f>
        <v>52</v>
      </c>
      <c r="H155" s="26">
        <v>160</v>
      </c>
      <c r="I155" s="27" t="str">
        <f>INDEX('kapı kodları'!$D$2:$F$42,MATCH(siparis[[#This Row],[kod]],'kapı kodları'!$D$2:$D$42,0),2)</f>
        <v>italyan ceviz</v>
      </c>
      <c r="J155" s="27" t="str">
        <f>INDEX('kapı kodları'!$D$2:$F$42,MATCH(siparis[[#This Row],[kod]],'kapı kodları'!$D$2:$D$42,0),3)</f>
        <v>iki göbek</v>
      </c>
      <c r="K155" s="27">
        <v>233</v>
      </c>
      <c r="L155" s="27">
        <v>26</v>
      </c>
      <c r="N155" s="27">
        <v>11</v>
      </c>
    </row>
    <row r="156" spans="4:14" x14ac:dyDescent="0.25">
      <c r="D156">
        <v>257</v>
      </c>
      <c r="E156" s="2">
        <v>45358</v>
      </c>
      <c r="F156" s="25">
        <v>45410</v>
      </c>
      <c r="G156" s="26">
        <f>_xlfn.DAYS(siparis[[#This Row],[Depoya Giriş Tarihi]],siparis[[#This Row],[sipariş verilme tarihi]])</f>
        <v>52</v>
      </c>
      <c r="H156" s="26">
        <v>130</v>
      </c>
      <c r="I156" s="27" t="str">
        <f>INDEX('kapı kodları'!$D$2:$F$42,MATCH(siparis[[#This Row],[kod]],'kapı kodları'!$D$2:$D$42,0),2)</f>
        <v>italyan ceviz</v>
      </c>
      <c r="J156" s="27" t="str">
        <f>INDEX('kapı kodları'!$D$2:$F$42,MATCH(siparis[[#This Row],[kod]],'kapı kodları'!$D$2:$D$42,0),3)</f>
        <v>karışık çizgi</v>
      </c>
      <c r="M156" s="27">
        <v>51</v>
      </c>
    </row>
    <row r="157" spans="4:14" x14ac:dyDescent="0.25">
      <c r="D157">
        <v>258</v>
      </c>
      <c r="E157" s="2">
        <v>45358</v>
      </c>
      <c r="F157" s="25">
        <v>45417</v>
      </c>
      <c r="G157" s="26">
        <f>_xlfn.DAYS(siparis[[#This Row],[Depoya Giriş Tarihi]],siparis[[#This Row],[sipariş verilme tarihi]])</f>
        <v>59</v>
      </c>
      <c r="H157" s="26">
        <v>110</v>
      </c>
      <c r="I157" s="27" t="e">
        <f ca="1">INDIRECT(Satış!D:D,'kapı siparişleri'!H247)</f>
        <v>#REF!</v>
      </c>
      <c r="J157" s="27" t="str">
        <f>INDEX('kapı kodları'!$D$2:$F$44,MATCH(siparis[[#This Row],[kod]],'kapı kodları'!$D:$D,0),3)</f>
        <v>baklava</v>
      </c>
      <c r="K157" s="27">
        <v>74</v>
      </c>
      <c r="M157" s="27">
        <v>30</v>
      </c>
      <c r="N157" s="27">
        <v>6</v>
      </c>
    </row>
    <row r="158" spans="4:14" x14ac:dyDescent="0.25">
      <c r="D158">
        <v>258</v>
      </c>
      <c r="E158" s="2">
        <v>45358</v>
      </c>
      <c r="F158" s="25">
        <v>45417</v>
      </c>
      <c r="G158" s="26">
        <f>_xlfn.DAYS(siparis[[#This Row],[Depoya Giriş Tarihi]],siparis[[#This Row],[sipariş verilme tarihi]])</f>
        <v>59</v>
      </c>
      <c r="H158" s="26">
        <v>120</v>
      </c>
      <c r="I158" s="27" t="e">
        <f ca="1">INDIRECT(Satış!D:D,'kapı siparişleri'!H248)</f>
        <v>#REF!</v>
      </c>
      <c r="J158" s="27" t="str">
        <f>INDEX('kapı kodları'!$D$2:$F$44,MATCH(siparis[[#This Row],[kod]],'kapı kodları'!$D:$D,0),3)</f>
        <v>karışık çizgi</v>
      </c>
      <c r="M158" s="27">
        <v>24</v>
      </c>
      <c r="N158" s="27">
        <v>21</v>
      </c>
    </row>
    <row r="159" spans="4:14" x14ac:dyDescent="0.25">
      <c r="D159">
        <v>258</v>
      </c>
      <c r="E159" s="2">
        <v>45358</v>
      </c>
      <c r="F159" s="25">
        <v>45417</v>
      </c>
      <c r="G159" s="26">
        <f>_xlfn.DAYS(siparis[[#This Row],[Depoya Giriş Tarihi]],siparis[[#This Row],[sipariş verilme tarihi]])</f>
        <v>59</v>
      </c>
      <c r="H159" s="26">
        <v>130</v>
      </c>
      <c r="I159" s="27" t="e">
        <f ca="1">INDIRECT(Satış!D:D,'kapı siparişleri'!H249)</f>
        <v>#REF!</v>
      </c>
      <c r="J159" s="27" t="str">
        <f>INDEX('kapı kodları'!$D$2:$F$44,MATCH(siparis[[#This Row],[kod]],'kapı kodları'!$D:$D,0),3)</f>
        <v>iki göbek</v>
      </c>
      <c r="N159" s="27">
        <v>21</v>
      </c>
    </row>
    <row r="160" spans="4:14" x14ac:dyDescent="0.25">
      <c r="D160">
        <v>258</v>
      </c>
      <c r="E160" s="2">
        <v>45358</v>
      </c>
      <c r="F160" s="25">
        <v>45417</v>
      </c>
      <c r="G160" s="26">
        <f>_xlfn.DAYS(siparis[[#This Row],[Depoya Giriş Tarihi]],siparis[[#This Row],[sipariş verilme tarihi]])</f>
        <v>59</v>
      </c>
      <c r="H160" s="26">
        <v>160</v>
      </c>
      <c r="I160" s="27" t="e">
        <f ca="1">INDIRECT(Satış!D:D,'kapı siparişleri'!H250)</f>
        <v>#REF!</v>
      </c>
      <c r="J160" s="27" t="str">
        <f>INDEX('kapı kodları'!$D$2:$F$44,MATCH(siparis[[#This Row],[kod]],'kapı kodları'!$D:$D,0),3)</f>
        <v>baklava</v>
      </c>
      <c r="K160" s="27">
        <v>23</v>
      </c>
      <c r="M160" s="27">
        <v>51</v>
      </c>
      <c r="N160" s="27">
        <v>19</v>
      </c>
    </row>
    <row r="161" spans="4:15" x14ac:dyDescent="0.25">
      <c r="D161">
        <v>258</v>
      </c>
      <c r="E161" s="2">
        <v>45358</v>
      </c>
      <c r="F161" s="25">
        <v>45417</v>
      </c>
      <c r="G161" s="26">
        <f>_xlfn.DAYS(siparis[[#This Row],[Depoya Giriş Tarihi]],siparis[[#This Row],[sipariş verilme tarihi]])</f>
        <v>59</v>
      </c>
      <c r="H161" s="26">
        <v>100</v>
      </c>
      <c r="I161" s="27" t="str">
        <f>INDEX('kapı kodları'!$D$2:$F$42,MATCH(siparis[[#This Row],[kod]],'kapı kodları'!$D$2:$D$42,0),2)</f>
        <v>italyan ceviz</v>
      </c>
      <c r="J161" s="27" t="str">
        <f>INDEX('kapı kodları'!$D$2:$F$42,MATCH(siparis[[#This Row],[kod]],'kapı kodları'!$D$2:$D$42,0),3)</f>
        <v>yavru kanat</v>
      </c>
      <c r="O161" s="27">
        <v>42</v>
      </c>
    </row>
    <row r="162" spans="4:15" x14ac:dyDescent="0.25">
      <c r="D162">
        <v>258</v>
      </c>
      <c r="E162" s="2">
        <v>45358</v>
      </c>
      <c r="F162" s="25">
        <v>45417</v>
      </c>
      <c r="G162" s="26">
        <f>_xlfn.DAYS(siparis[[#This Row],[Depoya Giriş Tarihi]],siparis[[#This Row],[sipariş verilme tarihi]])</f>
        <v>59</v>
      </c>
      <c r="H162" s="26">
        <v>610</v>
      </c>
      <c r="I162" s="27" t="e">
        <f ca="1">INDIRECT(Satış!D:D,'kapı siparişleri'!H252)</f>
        <v>#REF!</v>
      </c>
      <c r="J162" s="27" t="str">
        <f>INDEX('kapı kodları'!$D$2:$F$44,MATCH(siparis[[#This Row],[kod]],'kapı kodları'!$D:$D,0),3)</f>
        <v>baklava</v>
      </c>
      <c r="K162" s="27">
        <v>131</v>
      </c>
    </row>
    <row r="163" spans="4:15" x14ac:dyDescent="0.25">
      <c r="D163">
        <v>258</v>
      </c>
      <c r="E163" s="2">
        <v>45358</v>
      </c>
      <c r="F163" s="25">
        <v>45417</v>
      </c>
      <c r="G163" s="26">
        <f>_xlfn.DAYS(siparis[[#This Row],[Depoya Giriş Tarihi]],siparis[[#This Row],[sipariş verilme tarihi]])</f>
        <v>59</v>
      </c>
      <c r="H163" s="26">
        <v>620</v>
      </c>
      <c r="I163" s="27" t="e">
        <f ca="1">INDIRECT(Satış!D:D,'kapı siparişleri'!H253)</f>
        <v>#REF!</v>
      </c>
      <c r="J163" s="27" t="str">
        <f>INDEX('kapı kodları'!$D$2:$F$44,MATCH(siparis[[#This Row],[kod]],'kapı kodları'!$D:$D,0),3)</f>
        <v>karışık çizgi</v>
      </c>
      <c r="K163" s="27">
        <v>20</v>
      </c>
    </row>
    <row r="164" spans="4:15" x14ac:dyDescent="0.25">
      <c r="D164">
        <v>263</v>
      </c>
      <c r="F164" s="25">
        <v>45432</v>
      </c>
      <c r="G164" s="26">
        <f>_xlfn.DAYS(siparis[[#This Row],[Depoya Giriş Tarihi]],siparis[[#This Row],[sipariş verilme tarihi]])</f>
        <v>45432</v>
      </c>
      <c r="H164" s="26">
        <v>630</v>
      </c>
      <c r="I164" s="27" t="e">
        <f ca="1">INDIRECT(Satış!D:D,'kapı siparişleri'!H7)</f>
        <v>#REF!</v>
      </c>
      <c r="J164" s="27" t="str">
        <f>INDEX('kapı kodları'!$D$2:$F$44,MATCH(siparis[[#This Row],[kod]],'kapı kodları'!$D:$D,0),3)</f>
        <v>iki göbek</v>
      </c>
      <c r="K164" s="27">
        <v>175</v>
      </c>
    </row>
    <row r="165" spans="4:15" x14ac:dyDescent="0.25">
      <c r="D165">
        <v>263</v>
      </c>
      <c r="F165" s="25">
        <v>45432</v>
      </c>
      <c r="G165" s="26">
        <f>_xlfn.DAYS(siparis[[#This Row],[Depoya Giriş Tarihi]],siparis[[#This Row],[sipariş verilme tarihi]])</f>
        <v>45432</v>
      </c>
      <c r="H165" s="26">
        <v>660</v>
      </c>
      <c r="I165" s="27" t="e">
        <f ca="1">INDIRECT(Satış!D:D,'kapı siparişleri'!H8)</f>
        <v>#REF!</v>
      </c>
      <c r="J165" s="27" t="str">
        <f>INDEX('kapı kodları'!$D$2:$F$44,MATCH(siparis[[#This Row],[kod]],'kapı kodları'!$D:$D,0),3)</f>
        <v>baklava</v>
      </c>
      <c r="L165" s="27">
        <v>51</v>
      </c>
      <c r="M165" s="27">
        <v>68</v>
      </c>
      <c r="N165" s="27">
        <v>25</v>
      </c>
    </row>
    <row r="166" spans="4:15" x14ac:dyDescent="0.25">
      <c r="D166">
        <v>263</v>
      </c>
      <c r="F166" s="25">
        <v>45432</v>
      </c>
      <c r="G166" s="26">
        <f>_xlfn.DAYS(siparis[[#This Row],[Depoya Giriş Tarihi]],siparis[[#This Row],[sipariş verilme tarihi]])</f>
        <v>45432</v>
      </c>
      <c r="H166" s="26">
        <v>600</v>
      </c>
      <c r="I166" s="27" t="e">
        <f ca="1">INDIRECT(Satış!D:D,'kapı siparişleri'!H9)</f>
        <v>#REF!</v>
      </c>
      <c r="J166" s="27" t="str">
        <f>INDEX('kapı kodları'!$D$2:$F$44,MATCH(siparis[[#This Row],[kod]],'kapı kodları'!$D:$D,0),3)</f>
        <v>yavru kanat</v>
      </c>
      <c r="O166" s="27">
        <v>50</v>
      </c>
    </row>
    <row r="167" spans="4:15" x14ac:dyDescent="0.25">
      <c r="D167">
        <v>263</v>
      </c>
      <c r="F167" s="25">
        <v>45432</v>
      </c>
      <c r="G167" s="26">
        <f>_xlfn.DAYS(siparis[[#This Row],[Depoya Giriş Tarihi]],siparis[[#This Row],[sipariş verilme tarihi]])</f>
        <v>45432</v>
      </c>
      <c r="H167" s="26">
        <v>860</v>
      </c>
      <c r="I167" s="27" t="e">
        <f ca="1">INDIRECT(Satış!D:D,'kapı siparişleri'!H10)</f>
        <v>#REF!</v>
      </c>
      <c r="J167" s="27" t="str">
        <f>INDEX('kapı kodları'!$D$2:$F$44,MATCH(siparis[[#This Row],[kod]],'kapı kodları'!$D:$D,0),3)</f>
        <v>baklava</v>
      </c>
      <c r="N167" s="27">
        <v>41</v>
      </c>
    </row>
    <row r="168" spans="4:15" x14ac:dyDescent="0.25">
      <c r="D168">
        <v>263</v>
      </c>
      <c r="F168" s="25">
        <v>45432</v>
      </c>
      <c r="G168" s="26">
        <f>_xlfn.DAYS(siparis[[#This Row],[Depoya Giriş Tarihi]],siparis[[#This Row],[sipariş verilme tarihi]])</f>
        <v>45432</v>
      </c>
      <c r="H168" s="26">
        <v>760</v>
      </c>
      <c r="I168" s="27" t="e">
        <f ca="1">INDIRECT(Satış!D:D,'kapı siparişleri'!H11)</f>
        <v>#REF!</v>
      </c>
      <c r="J168" s="27" t="str">
        <f>INDEX('kapı kodları'!$D$2:$F$44,MATCH(siparis[[#This Row],[kod]],'kapı kodları'!$D:$D,0),3)</f>
        <v>madra</v>
      </c>
      <c r="N168" s="27">
        <v>20</v>
      </c>
    </row>
    <row r="169" spans="4:15" x14ac:dyDescent="0.25">
      <c r="D169">
        <v>264</v>
      </c>
      <c r="F169" s="25">
        <v>45448</v>
      </c>
      <c r="G169" s="26">
        <f>_xlfn.DAYS(siparis[[#This Row],[Depoya Giriş Tarihi]],siparis[[#This Row],[sipariş verilme tarihi]])</f>
        <v>45448</v>
      </c>
      <c r="H169" s="26">
        <v>920</v>
      </c>
      <c r="I169" s="27" t="e">
        <f ca="1">INDIRECT(Satış!D:D,'kapı siparişleri'!#REF!)</f>
        <v>#REF!</v>
      </c>
      <c r="J169" s="27" t="str">
        <f>INDEX('kapı kodları'!$D$2:$F$44,MATCH(siparis[[#This Row],[kod]],'kapı kodları'!$D:$D,0),3)</f>
        <v>karışık çizgi</v>
      </c>
      <c r="K169" s="27">
        <v>16</v>
      </c>
      <c r="M169" s="27">
        <v>11</v>
      </c>
    </row>
    <row r="170" spans="4:15" x14ac:dyDescent="0.25">
      <c r="D170">
        <v>264</v>
      </c>
      <c r="F170" s="25">
        <v>45448</v>
      </c>
      <c r="G170" s="26">
        <f>_xlfn.DAYS(siparis[[#This Row],[Depoya Giriş Tarihi]],siparis[[#This Row],[sipariş verilme tarihi]])</f>
        <v>45448</v>
      </c>
      <c r="H170" s="26">
        <v>960</v>
      </c>
      <c r="I170" s="27" t="e">
        <f ca="1">INDIRECT(Satış!D:D,'kapı siparişleri'!H12)</f>
        <v>#REF!</v>
      </c>
      <c r="J170" s="27" t="str">
        <f>INDEX('kapı kodları'!$D$2:$F$44,MATCH(siparis[[#This Row],[kod]],'kapı kodları'!$D:$D,0),3)</f>
        <v>yavru kanat</v>
      </c>
      <c r="N170" s="27">
        <v>9</v>
      </c>
    </row>
    <row r="171" spans="4:15" x14ac:dyDescent="0.25">
      <c r="D171">
        <v>264</v>
      </c>
      <c r="F171" s="25">
        <v>45448</v>
      </c>
      <c r="G171" s="26">
        <f>_xlfn.DAYS(siparis[[#This Row],[Depoya Giriş Tarihi]],siparis[[#This Row],[sipariş verilme tarihi]])</f>
        <v>45448</v>
      </c>
      <c r="H171" s="26">
        <v>860</v>
      </c>
      <c r="I171" s="27" t="e">
        <f ca="1">INDIRECT(Satış!D:D,'kapı siparişleri'!H13)</f>
        <v>#REF!</v>
      </c>
      <c r="J171" s="27" t="str">
        <f>INDEX('kapı kodları'!$D$2:$F$44,MATCH(siparis[[#This Row],[kod]],'kapı kodları'!$D:$D,0),3)</f>
        <v>baklava</v>
      </c>
      <c r="K171" s="27">
        <v>4</v>
      </c>
    </row>
    <row r="172" spans="4:15" x14ac:dyDescent="0.25">
      <c r="D172">
        <v>264</v>
      </c>
      <c r="F172" s="25">
        <v>45448</v>
      </c>
      <c r="G172" s="26">
        <f>_xlfn.DAYS(siparis[[#This Row],[Depoya Giriş Tarihi]],siparis[[#This Row],[sipariş verilme tarihi]])</f>
        <v>45448</v>
      </c>
      <c r="H172" s="26">
        <v>810</v>
      </c>
      <c r="I172" s="27" t="e">
        <f ca="1">INDIRECT(Satış!D:D,'kapı siparişleri'!H14)</f>
        <v>#REF!</v>
      </c>
      <c r="J172" s="27" t="str">
        <f>INDEX('kapı kodları'!$D$2:$F$44,MATCH(siparis[[#This Row],[kod]],'kapı kodları'!$D:$D,0),3)</f>
        <v>baklava</v>
      </c>
      <c r="K172" s="27">
        <v>5</v>
      </c>
      <c r="M172" s="27">
        <v>10</v>
      </c>
    </row>
    <row r="173" spans="4:15" x14ac:dyDescent="0.25">
      <c r="D173">
        <v>264</v>
      </c>
      <c r="F173" s="25">
        <v>45448</v>
      </c>
      <c r="G173" s="26">
        <f>_xlfn.DAYS(siparis[[#This Row],[Depoya Giriş Tarihi]],siparis[[#This Row],[sipariş verilme tarihi]])</f>
        <v>45448</v>
      </c>
      <c r="H173" s="26">
        <v>800</v>
      </c>
      <c r="I173" s="27" t="e">
        <f ca="1">INDIRECT(Satış!D:D,'kapı siparişleri'!H15)</f>
        <v>#REF!</v>
      </c>
      <c r="J173" s="27" t="str">
        <f>INDEX('kapı kodları'!$D$2:$F$44,MATCH(siparis[[#This Row],[kod]],'kapı kodları'!$D:$D,0),3)</f>
        <v>yavru kanat</v>
      </c>
      <c r="O173" s="27">
        <v>7</v>
      </c>
    </row>
    <row r="174" spans="4:15" x14ac:dyDescent="0.25">
      <c r="D174">
        <v>264</v>
      </c>
      <c r="F174" s="25">
        <v>45448</v>
      </c>
      <c r="G174" s="26">
        <f>_xlfn.DAYS(siparis[[#This Row],[Depoya Giriş Tarihi]],siparis[[#This Row],[sipariş verilme tarihi]])</f>
        <v>45448</v>
      </c>
      <c r="H174" s="26">
        <v>260</v>
      </c>
      <c r="I174" s="27" t="e">
        <f ca="1">INDIRECT(Satış!D:D,'kapı siparişleri'!H16)</f>
        <v>#REF!</v>
      </c>
      <c r="J174" s="27" t="str">
        <f>INDEX('kapı kodları'!$D$2:$F$44,MATCH(siparis[[#This Row],[kod]],'kapı kodları'!$D:$D,0),3)</f>
        <v>madra</v>
      </c>
      <c r="K174" s="27">
        <v>199</v>
      </c>
      <c r="M174" s="27">
        <v>32</v>
      </c>
    </row>
    <row r="175" spans="4:15" x14ac:dyDescent="0.25">
      <c r="D175">
        <v>264</v>
      </c>
      <c r="F175" s="25">
        <v>45448</v>
      </c>
      <c r="G175" s="26">
        <f>_xlfn.DAYS(siparis[[#This Row],[Depoya Giriş Tarihi]],siparis[[#This Row],[sipariş verilme tarihi]])</f>
        <v>45448</v>
      </c>
      <c r="H175" s="26">
        <v>230</v>
      </c>
      <c r="I175" s="27" t="e">
        <f ca="1">INDIRECT(Satış!D:D,'kapı siparişleri'!H17)</f>
        <v>#REF!</v>
      </c>
      <c r="J175" s="27" t="str">
        <f>INDEX('kapı kodları'!$D$2:$F$44,MATCH(siparis[[#This Row],[kod]],'kapı kodları'!$D:$D,0),3)</f>
        <v>iki göbek</v>
      </c>
      <c r="M175" s="27">
        <v>50</v>
      </c>
    </row>
    <row r="176" spans="4:15" x14ac:dyDescent="0.25">
      <c r="D176">
        <v>264</v>
      </c>
      <c r="F176" s="25">
        <v>45448</v>
      </c>
      <c r="G176" s="26">
        <f>_xlfn.DAYS(siparis[[#This Row],[Depoya Giriş Tarihi]],siparis[[#This Row],[sipariş verilme tarihi]])</f>
        <v>45448</v>
      </c>
      <c r="H176" s="26">
        <v>220</v>
      </c>
      <c r="I176" s="27" t="e">
        <f ca="1">INDIRECT(Satış!D:D,'kapı siparişleri'!H18)</f>
        <v>#REF!</v>
      </c>
      <c r="J176" s="27" t="str">
        <f>INDEX('kapı kodları'!$D$2:$F$44,MATCH(siparis[[#This Row],[kod]],'kapı kodları'!$D:$D,0),3)</f>
        <v>karışık çizgi</v>
      </c>
      <c r="K176" s="27">
        <v>49</v>
      </c>
      <c r="L176" s="27">
        <v>21</v>
      </c>
      <c r="M176" s="27">
        <v>41</v>
      </c>
      <c r="N176" s="27">
        <v>16</v>
      </c>
    </row>
    <row r="177" spans="4:15" x14ac:dyDescent="0.25">
      <c r="D177">
        <v>264</v>
      </c>
      <c r="F177" s="25">
        <v>45448</v>
      </c>
      <c r="G177" s="26">
        <f>_xlfn.DAYS(siparis[[#This Row],[Depoya Giriş Tarihi]],siparis[[#This Row],[sipariş verilme tarihi]])</f>
        <v>45448</v>
      </c>
      <c r="H177" s="26">
        <v>200</v>
      </c>
      <c r="I177" s="27" t="e">
        <f ca="1">INDIRECT(Satış!D:D,'kapı siparişleri'!H19)</f>
        <v>#REF!</v>
      </c>
      <c r="J177" s="27" t="str">
        <f>INDEX('kapı kodları'!$D$2:$F$44,MATCH(siparis[[#This Row],[kod]],'kapı kodları'!$D:$D,0),3)</f>
        <v>yavru kanat</v>
      </c>
      <c r="O177" s="27">
        <v>51</v>
      </c>
    </row>
    <row r="178" spans="4:15" x14ac:dyDescent="0.25">
      <c r="D178">
        <v>264</v>
      </c>
      <c r="F178" s="25">
        <v>45448</v>
      </c>
      <c r="G178" s="26">
        <f>_xlfn.DAYS(siparis[[#This Row],[Depoya Giriş Tarihi]],siparis[[#This Row],[sipariş verilme tarihi]])</f>
        <v>45448</v>
      </c>
      <c r="H178" s="26">
        <v>610</v>
      </c>
      <c r="I178" s="27" t="e">
        <f ca="1">INDIRECT(Satış!D:D,'kapı siparişleri'!H20)</f>
        <v>#REF!</v>
      </c>
      <c r="J178" s="27" t="str">
        <f>INDEX('kapı kodları'!$D$2:$F$44,MATCH(siparis[[#This Row],[kod]],'kapı kodları'!$D:$D,0),3)</f>
        <v>baklava</v>
      </c>
      <c r="K178" s="27">
        <v>66</v>
      </c>
    </row>
    <row r="179" spans="4:15" x14ac:dyDescent="0.25">
      <c r="D179">
        <v>264</v>
      </c>
      <c r="F179" s="25">
        <v>45448</v>
      </c>
      <c r="G179" s="26">
        <f>_xlfn.DAYS(siparis[[#This Row],[Depoya Giriş Tarihi]],siparis[[#This Row],[sipariş verilme tarihi]])</f>
        <v>45448</v>
      </c>
      <c r="H179" s="26">
        <v>660</v>
      </c>
      <c r="I179" s="27" t="e">
        <f ca="1">INDIRECT(Satış!D:D,'kapı siparişleri'!H21)</f>
        <v>#REF!</v>
      </c>
      <c r="J179" s="27" t="str">
        <f>INDEX('kapı kodları'!$D$2:$F$44,MATCH(siparis[[#This Row],[kod]],'kapı kodları'!$D:$D,0),3)</f>
        <v>baklava</v>
      </c>
      <c r="K179" s="27">
        <v>108</v>
      </c>
      <c r="M179" s="27">
        <v>12</v>
      </c>
    </row>
    <row r="180" spans="4:15" x14ac:dyDescent="0.25">
      <c r="D180">
        <v>264</v>
      </c>
      <c r="F180" s="25">
        <v>45448</v>
      </c>
      <c r="G180" s="26">
        <f>_xlfn.DAYS(siparis[[#This Row],[Depoya Giriş Tarihi]],siparis[[#This Row],[sipariş verilme tarihi]])</f>
        <v>45448</v>
      </c>
      <c r="H180" s="26">
        <v>630</v>
      </c>
      <c r="I180" s="27" t="e">
        <f ca="1">INDIRECT(Satış!D:D,'kapı siparişleri'!H22)</f>
        <v>#REF!</v>
      </c>
      <c r="J180" s="27" t="str">
        <f>INDEX('kapı kodları'!$D$2:$F$44,MATCH(siparis[[#This Row],[kod]],'kapı kodları'!$D:$D,0),3)</f>
        <v>iki göbek</v>
      </c>
      <c r="K180" s="27">
        <v>15</v>
      </c>
    </row>
    <row r="181" spans="4:15" x14ac:dyDescent="0.25">
      <c r="D181">
        <v>264</v>
      </c>
      <c r="F181" s="25">
        <v>45448</v>
      </c>
      <c r="G181" s="26">
        <f>_xlfn.DAYS(siparis[[#This Row],[Depoya Giriş Tarihi]],siparis[[#This Row],[sipariş verilme tarihi]])</f>
        <v>45448</v>
      </c>
      <c r="H181" s="26">
        <v>110</v>
      </c>
      <c r="I181" s="27" t="e">
        <f ca="1">INDIRECT(Satış!D:D,'kapı siparişleri'!H23)</f>
        <v>#REF!</v>
      </c>
      <c r="J181" s="27" t="str">
        <f>INDEX('kapı kodları'!$D$2:$F$44,MATCH(siparis[[#This Row],[kod]],'kapı kodları'!$D:$D,0),3)</f>
        <v>baklava</v>
      </c>
      <c r="K181" s="27">
        <v>39</v>
      </c>
    </row>
    <row r="182" spans="4:15" x14ac:dyDescent="0.25">
      <c r="D182">
        <v>264</v>
      </c>
      <c r="F182" s="25">
        <v>45448</v>
      </c>
      <c r="G182" s="26">
        <f>_xlfn.DAYS(siparis[[#This Row],[Depoya Giriş Tarihi]],siparis[[#This Row],[sipariş verilme tarihi]])</f>
        <v>45448</v>
      </c>
      <c r="H182" s="26">
        <v>100</v>
      </c>
      <c r="I182" s="27" t="e">
        <f ca="1">INDIRECT(Satış!D:D,'kapı siparişleri'!H24)</f>
        <v>#REF!</v>
      </c>
      <c r="J182" s="27" t="str">
        <f>INDEX('kapı kodları'!$D$2:$F$44,MATCH(siparis[[#This Row],[kod]],'kapı kodları'!$D:$D,0),3)</f>
        <v>yavru kanat</v>
      </c>
      <c r="O182" s="27">
        <v>81</v>
      </c>
    </row>
    <row r="183" spans="4:15" x14ac:dyDescent="0.25">
      <c r="D183">
        <v>265</v>
      </c>
      <c r="F183" s="25">
        <v>45448</v>
      </c>
      <c r="G183" s="26">
        <f>_xlfn.DAYS(siparis[[#This Row],[Depoya Giriş Tarihi]],siparis[[#This Row],[sipariş verilme tarihi]])</f>
        <v>45448</v>
      </c>
      <c r="H183" s="26">
        <v>930</v>
      </c>
      <c r="I183" s="27" t="e">
        <f ca="1">INDIRECT(Satış!D:D,'kapı siparişleri'!H25)</f>
        <v>#REF!</v>
      </c>
      <c r="J183" s="27" t="str">
        <f>INDEX('kapı kodları'!$D$2:$F$44,MATCH(siparis[[#This Row],[kod]],'kapı kodları'!$D:$D,0),3)</f>
        <v>iki göbek</v>
      </c>
      <c r="K183" s="27">
        <v>36</v>
      </c>
      <c r="M183" s="27">
        <v>49</v>
      </c>
    </row>
    <row r="184" spans="4:15" x14ac:dyDescent="0.25">
      <c r="D184">
        <v>265</v>
      </c>
      <c r="F184" s="25">
        <v>45448</v>
      </c>
      <c r="G184" s="26">
        <f>_xlfn.DAYS(siparis[[#This Row],[Depoya Giriş Tarihi]],siparis[[#This Row],[sipariş verilme tarihi]])</f>
        <v>45448</v>
      </c>
      <c r="H184" s="26">
        <v>960</v>
      </c>
      <c r="I184" s="27" t="e">
        <f ca="1">INDIRECT(Satış!D:D,'kapı siparişleri'!H26)</f>
        <v>#REF!</v>
      </c>
      <c r="J184" s="27" t="str">
        <f>INDEX('kapı kodları'!$D$2:$F$44,MATCH(siparis[[#This Row],[kod]],'kapı kodları'!$D:$D,0),3)</f>
        <v>yavru kanat</v>
      </c>
      <c r="M184" s="27">
        <v>102</v>
      </c>
      <c r="N184" s="27">
        <v>27</v>
      </c>
    </row>
    <row r="185" spans="4:15" x14ac:dyDescent="0.25">
      <c r="D185">
        <v>265</v>
      </c>
      <c r="F185" s="25">
        <v>45448</v>
      </c>
      <c r="G185" s="26">
        <f>_xlfn.DAYS(siparis[[#This Row],[Depoya Giriş Tarihi]],siparis[[#This Row],[sipariş verilme tarihi]])</f>
        <v>45448</v>
      </c>
      <c r="H185" s="26">
        <v>810</v>
      </c>
      <c r="I185" s="27" t="e">
        <f ca="1">INDIRECT(Satış!D:D,'kapı siparişleri'!H27)</f>
        <v>#REF!</v>
      </c>
      <c r="J185" s="27" t="str">
        <f>INDEX('kapı kodları'!$D$2:$F$44,MATCH(siparis[[#This Row],[kod]],'kapı kodları'!$D:$D,0),3)</f>
        <v>baklava</v>
      </c>
      <c r="K185" s="27">
        <v>96</v>
      </c>
      <c r="M185" s="27">
        <v>38</v>
      </c>
    </row>
    <row r="186" spans="4:15" x14ac:dyDescent="0.25">
      <c r="D186">
        <v>265</v>
      </c>
      <c r="F186" s="25">
        <v>45448</v>
      </c>
      <c r="G186" s="26">
        <f>_xlfn.DAYS(siparis[[#This Row],[Depoya Giriş Tarihi]],siparis[[#This Row],[sipariş verilme tarihi]])</f>
        <v>45448</v>
      </c>
      <c r="H186" s="26">
        <v>830</v>
      </c>
      <c r="I186" s="27" t="e">
        <f ca="1">INDIRECT(Satış!D:D,'kapı siparişleri'!H28)</f>
        <v>#REF!</v>
      </c>
      <c r="J186" s="27" t="str">
        <f>INDEX('kapı kodları'!$D$2:$F$44,MATCH(siparis[[#This Row],[kod]],'kapı kodları'!$D:$D,0),3)</f>
        <v>iki göbek</v>
      </c>
      <c r="K186" s="27">
        <v>101</v>
      </c>
      <c r="L186" s="27">
        <v>21</v>
      </c>
      <c r="M186" s="27">
        <v>51</v>
      </c>
    </row>
    <row r="187" spans="4:15" x14ac:dyDescent="0.25">
      <c r="D187">
        <v>265</v>
      </c>
      <c r="F187" s="25">
        <v>45448</v>
      </c>
      <c r="G187" s="26">
        <f>_xlfn.DAYS(siparis[[#This Row],[Depoya Giriş Tarihi]],siparis[[#This Row],[sipariş verilme tarihi]])</f>
        <v>45448</v>
      </c>
      <c r="H187" s="26">
        <v>860</v>
      </c>
      <c r="I187" s="27" t="e">
        <f ca="1">INDIRECT(Satış!D:D,'kapı siparişleri'!H29)</f>
        <v>#REF!</v>
      </c>
      <c r="J187" s="27" t="str">
        <f>INDEX('kapı kodları'!$D$2:$F$44,MATCH(siparis[[#This Row],[kod]],'kapı kodları'!$D:$D,0),3)</f>
        <v>baklava</v>
      </c>
      <c r="K187" s="27">
        <v>204</v>
      </c>
      <c r="M187" s="27">
        <v>52</v>
      </c>
    </row>
    <row r="188" spans="4:15" x14ac:dyDescent="0.25">
      <c r="D188">
        <v>265</v>
      </c>
      <c r="F188" s="25">
        <v>45448</v>
      </c>
      <c r="G188" s="26">
        <f>_xlfn.DAYS(siparis[[#This Row],[Depoya Giriş Tarihi]],siparis[[#This Row],[sipariş verilme tarihi]])</f>
        <v>45448</v>
      </c>
      <c r="H188" s="26">
        <v>800</v>
      </c>
      <c r="I188" s="27" t="e">
        <f ca="1">INDIRECT(Satış!D:D,'kapı siparişleri'!H30)</f>
        <v>#REF!</v>
      </c>
      <c r="J188" s="27" t="str">
        <f>INDEX('kapı kodları'!$D$2:$F$44,MATCH(siparis[[#This Row],[kod]],'kapı kodları'!$D:$D,0),3)</f>
        <v>yavru kanat</v>
      </c>
      <c r="O188" s="27">
        <v>15</v>
      </c>
    </row>
    <row r="189" spans="4:15" x14ac:dyDescent="0.25">
      <c r="D189">
        <v>266</v>
      </c>
      <c r="F189" s="25">
        <v>45449</v>
      </c>
      <c r="G189" s="26">
        <f>_xlfn.DAYS(siparis[[#This Row],[Depoya Giriş Tarihi]],siparis[[#This Row],[sipariş verilme tarihi]])</f>
        <v>45449</v>
      </c>
      <c r="H189" s="26">
        <v>620</v>
      </c>
      <c r="I189" s="27" t="e">
        <f ca="1">INDIRECT(Satış!D:D,'kapı siparişleri'!H31)</f>
        <v>#REF!</v>
      </c>
      <c r="J189" s="27" t="str">
        <f>INDEX('kapı kodları'!$D$2:$F$44,MATCH(siparis[[#This Row],[kod]],'kapı kodları'!$D:$D,0),3)</f>
        <v>karışık çizgi</v>
      </c>
      <c r="K189" s="27">
        <v>9</v>
      </c>
    </row>
    <row r="190" spans="4:15" x14ac:dyDescent="0.25">
      <c r="D190">
        <v>266</v>
      </c>
      <c r="F190" s="25">
        <v>45449</v>
      </c>
      <c r="G190" s="26">
        <f>_xlfn.DAYS(siparis[[#This Row],[Depoya Giriş Tarihi]],siparis[[#This Row],[sipariş verilme tarihi]])</f>
        <v>45449</v>
      </c>
      <c r="H190" s="26">
        <v>630</v>
      </c>
      <c r="I190" s="27" t="e">
        <f ca="1">INDIRECT(Satış!D:D,'kapı siparişleri'!H32)</f>
        <v>#REF!</v>
      </c>
      <c r="J190" s="27" t="str">
        <f>INDEX('kapı kodları'!$D$2:$F$44,MATCH(siparis[[#This Row],[kod]],'kapı kodları'!$D:$D,0),3)</f>
        <v>iki göbek</v>
      </c>
      <c r="K190" s="27">
        <v>200</v>
      </c>
      <c r="L190" s="27">
        <v>36</v>
      </c>
      <c r="M190" s="27">
        <v>125</v>
      </c>
      <c r="N190" s="27">
        <v>41</v>
      </c>
    </row>
    <row r="191" spans="4:15" x14ac:dyDescent="0.25">
      <c r="D191">
        <v>266</v>
      </c>
      <c r="F191" s="25">
        <v>45449</v>
      </c>
      <c r="G191" s="26">
        <f>_xlfn.DAYS(siparis[[#This Row],[Depoya Giriş Tarihi]],siparis[[#This Row],[sipariş verilme tarihi]])</f>
        <v>45449</v>
      </c>
      <c r="H191" s="26">
        <v>600</v>
      </c>
      <c r="I191" s="27" t="e">
        <f ca="1">INDIRECT(Satış!D:D,'kapı siparişleri'!H33)</f>
        <v>#REF!</v>
      </c>
      <c r="J191" s="27" t="str">
        <f>INDEX('kapı kodları'!$D$2:$F$44,MATCH(siparis[[#This Row],[kod]],'kapı kodları'!$D:$D,0),3)</f>
        <v>yavru kanat</v>
      </c>
      <c r="O191" s="27">
        <v>50</v>
      </c>
    </row>
    <row r="192" spans="4:15" x14ac:dyDescent="0.25">
      <c r="D192">
        <v>267</v>
      </c>
      <c r="F192" s="25">
        <v>45452</v>
      </c>
      <c r="G192" s="26">
        <f>_xlfn.DAYS(siparis[[#This Row],[Depoya Giriş Tarihi]],siparis[[#This Row],[sipariş verilme tarihi]])</f>
        <v>45452</v>
      </c>
      <c r="H192" s="26">
        <v>660</v>
      </c>
      <c r="I192" s="27" t="e">
        <f ca="1">INDIRECT(Satış!D:D,'kapı siparişleri'!H34)</f>
        <v>#REF!</v>
      </c>
      <c r="J192" s="27" t="str">
        <f>INDEX('kapı kodları'!$D$2:$F$44,MATCH(siparis[[#This Row],[kod]],'kapı kodları'!$D:$D,0),3)</f>
        <v>baklava</v>
      </c>
      <c r="K192" s="27">
        <v>264</v>
      </c>
      <c r="M192" s="27">
        <v>120</v>
      </c>
      <c r="N192" s="27">
        <v>17</v>
      </c>
    </row>
    <row r="193" spans="4:15" x14ac:dyDescent="0.25">
      <c r="D193">
        <v>267</v>
      </c>
      <c r="F193" s="25">
        <v>45452</v>
      </c>
      <c r="G193" s="26">
        <f>_xlfn.DAYS(siparis[[#This Row],[Depoya Giriş Tarihi]],siparis[[#This Row],[sipariş verilme tarihi]])</f>
        <v>45452</v>
      </c>
      <c r="H193" s="26">
        <v>600</v>
      </c>
      <c r="I193" s="27" t="e">
        <f ca="1">INDIRECT(Satış!D:D,'kapı siparişleri'!H35)</f>
        <v>#REF!</v>
      </c>
      <c r="J193" s="27" t="str">
        <f>INDEX('kapı kodları'!$D$2:$F$44,MATCH(siparis[[#This Row],[kod]],'kapı kodları'!$D:$D,0),3)</f>
        <v>yavru kanat</v>
      </c>
      <c r="O193" s="27">
        <v>42</v>
      </c>
    </row>
    <row r="194" spans="4:15" x14ac:dyDescent="0.25">
      <c r="D194">
        <v>267</v>
      </c>
      <c r="F194" s="25">
        <v>45452</v>
      </c>
      <c r="G194" s="26">
        <f>_xlfn.DAYS(siparis[[#This Row],[Depoya Giriş Tarihi]],siparis[[#This Row],[sipariş verilme tarihi]])</f>
        <v>45452</v>
      </c>
      <c r="H194" s="26">
        <v>630</v>
      </c>
      <c r="I194" s="27" t="e">
        <f ca="1">INDIRECT(Satış!D:D,'kapı siparişleri'!H36)</f>
        <v>#REF!</v>
      </c>
      <c r="J194" s="27" t="str">
        <f>INDEX('kapı kodları'!$D$2:$F$44,MATCH(siparis[[#This Row],[kod]],'kapı kodları'!$D:$D,0),3)</f>
        <v>iki göbek</v>
      </c>
      <c r="K194" s="27">
        <v>11</v>
      </c>
    </row>
    <row r="195" spans="4:15" x14ac:dyDescent="0.25">
      <c r="D195">
        <v>267</v>
      </c>
      <c r="F195" s="25">
        <v>45452</v>
      </c>
      <c r="G195" s="26">
        <f>_xlfn.DAYS(siparis[[#This Row],[Depoya Giriş Tarihi]],siparis[[#This Row],[sipariş verilme tarihi]])</f>
        <v>45452</v>
      </c>
      <c r="H195" s="26">
        <v>620</v>
      </c>
      <c r="I195" s="27" t="e">
        <f ca="1">INDIRECT(Satış!D:D,'kapı siparişleri'!H37)</f>
        <v>#REF!</v>
      </c>
      <c r="J195" s="27" t="str">
        <f>INDEX('kapı kodları'!$D$2:$F$44,MATCH(siparis[[#This Row],[kod]],'kapı kodları'!$D:$D,0),3)</f>
        <v>karışık çizgi</v>
      </c>
      <c r="K195" s="27">
        <v>1</v>
      </c>
    </row>
    <row r="196" spans="4:15" x14ac:dyDescent="0.25">
      <c r="D196">
        <v>268</v>
      </c>
      <c r="F196" s="25">
        <v>45452</v>
      </c>
      <c r="G196" s="26">
        <f>_xlfn.DAYS(siparis[[#This Row],[Depoya Giriş Tarihi]],siparis[[#This Row],[sipariş verilme tarihi]])</f>
        <v>45452</v>
      </c>
      <c r="H196" s="26">
        <v>920</v>
      </c>
      <c r="I196" s="27" t="e">
        <f ca="1">INDIRECT(Satış!D:D,'kapı siparişleri'!H38)</f>
        <v>#REF!</v>
      </c>
      <c r="J196" s="27" t="str">
        <f>INDEX('kapı kodları'!$D$2:$F$44,MATCH(siparis[[#This Row],[kod]],'kapı kodları'!$D:$D,0),3)</f>
        <v>karışık çizgi</v>
      </c>
      <c r="K196" s="27">
        <v>81</v>
      </c>
    </row>
    <row r="197" spans="4:15" x14ac:dyDescent="0.25">
      <c r="D197">
        <v>268</v>
      </c>
      <c r="F197" s="25">
        <v>45452</v>
      </c>
      <c r="G197" s="26">
        <f>_xlfn.DAYS(siparis[[#This Row],[Depoya Giriş Tarihi]],siparis[[#This Row],[sipariş verilme tarihi]])</f>
        <v>45452</v>
      </c>
      <c r="H197" s="26">
        <v>930</v>
      </c>
      <c r="I197" s="27" t="e">
        <f ca="1">INDIRECT(Satış!D:D,'kapı siparişleri'!H39)</f>
        <v>#REF!</v>
      </c>
      <c r="J197" s="27" t="str">
        <f>INDEX('kapı kodları'!$D$2:$F$44,MATCH(siparis[[#This Row],[kod]],'kapı kodları'!$D:$D,0),3)</f>
        <v>iki göbek</v>
      </c>
      <c r="K197" s="27">
        <v>167</v>
      </c>
      <c r="L197" s="27">
        <v>20</v>
      </c>
    </row>
    <row r="198" spans="4:15" x14ac:dyDescent="0.25">
      <c r="D198">
        <v>268</v>
      </c>
      <c r="F198" s="25">
        <v>45452</v>
      </c>
      <c r="G198" s="26">
        <f>_xlfn.DAYS(siparis[[#This Row],[Depoya Giriş Tarihi]],siparis[[#This Row],[sipariş verilme tarihi]])</f>
        <v>45452</v>
      </c>
      <c r="H198" s="26">
        <v>960</v>
      </c>
      <c r="I198" s="27" t="e">
        <f ca="1">INDIRECT(Satış!D:D,'kapı siparişleri'!H40)</f>
        <v>#REF!</v>
      </c>
      <c r="J198" s="27" t="str">
        <f>INDEX('kapı kodları'!$D$2:$F$44,MATCH(siparis[[#This Row],[kod]],'kapı kodları'!$D:$D,0),3)</f>
        <v>yavru kanat</v>
      </c>
      <c r="K198" s="27">
        <v>190</v>
      </c>
      <c r="L198" s="27">
        <v>25</v>
      </c>
      <c r="N198" s="27">
        <v>27</v>
      </c>
    </row>
    <row r="199" spans="4:15" x14ac:dyDescent="0.25">
      <c r="D199">
        <v>269</v>
      </c>
      <c r="F199" s="25">
        <v>45475</v>
      </c>
      <c r="G199" s="26">
        <f>_xlfn.DAYS(siparis[[#This Row],[Depoya Giriş Tarihi]],siparis[[#This Row],[sipariş verilme tarihi]])</f>
        <v>45475</v>
      </c>
      <c r="H199" s="26">
        <v>360</v>
      </c>
      <c r="I199" s="27" t="e">
        <f ca="1">INDIRECT(Satış!D:D,'kapı siparişleri'!H41)</f>
        <v>#REF!</v>
      </c>
      <c r="J199" s="27" t="str">
        <f>INDEX('kapı kodları'!$D$2:$F$44,MATCH(siparis[[#This Row],[kod]],'kapı kodları'!$D:$D,0),3)</f>
        <v>madra</v>
      </c>
      <c r="K199" s="27">
        <v>151</v>
      </c>
      <c r="M199" s="27">
        <v>44</v>
      </c>
    </row>
    <row r="200" spans="4:15" x14ac:dyDescent="0.25">
      <c r="D200">
        <v>269</v>
      </c>
      <c r="F200" s="25">
        <v>45475</v>
      </c>
      <c r="G200" s="26">
        <f>_xlfn.DAYS(siparis[[#This Row],[Depoya Giriş Tarihi]],siparis[[#This Row],[sipariş verilme tarihi]])</f>
        <v>45475</v>
      </c>
      <c r="H200" s="26">
        <v>330</v>
      </c>
      <c r="I200" s="27" t="e">
        <f ca="1">INDIRECT(Satış!D:D,'kapı siparişleri'!H42)</f>
        <v>#REF!</v>
      </c>
      <c r="J200" s="27" t="str">
        <f>INDEX('kapı kodları'!$D$2:$F$44,MATCH(siparis[[#This Row],[kod]],'kapı kodları'!$D:$D,0),3)</f>
        <v>iki göbek</v>
      </c>
      <c r="M200" s="27">
        <v>20</v>
      </c>
    </row>
    <row r="201" spans="4:15" x14ac:dyDescent="0.25">
      <c r="D201">
        <v>269</v>
      </c>
      <c r="F201" s="25">
        <v>45475</v>
      </c>
      <c r="G201" s="26">
        <f>_xlfn.DAYS(siparis[[#This Row],[Depoya Giriş Tarihi]],siparis[[#This Row],[sipariş verilme tarihi]])</f>
        <v>45475</v>
      </c>
      <c r="H201" s="26">
        <v>410</v>
      </c>
      <c r="I201" s="27" t="e">
        <f ca="1">INDIRECT(Satış!D:D,'kapı siparişleri'!H43)</f>
        <v>#REF!</v>
      </c>
      <c r="J201" s="27" t="str">
        <f>INDEX('kapı kodları'!$D$2:$F$44,MATCH(siparis[[#This Row],[kod]],'kapı kodları'!$D:$D,0),3)</f>
        <v>baklava</v>
      </c>
      <c r="K201" s="27">
        <v>102</v>
      </c>
      <c r="M201" s="27">
        <v>20</v>
      </c>
    </row>
    <row r="202" spans="4:15" x14ac:dyDescent="0.25">
      <c r="D202">
        <v>269</v>
      </c>
      <c r="F202" s="25">
        <v>45475</v>
      </c>
      <c r="G202" s="26">
        <f>_xlfn.DAYS(siparis[[#This Row],[Depoya Giriş Tarihi]],siparis[[#This Row],[sipariş verilme tarihi]])</f>
        <v>45475</v>
      </c>
      <c r="H202" s="26">
        <v>420</v>
      </c>
      <c r="I202" s="27" t="e">
        <f ca="1">INDIRECT(Satış!D:D,'kapı siparişleri'!H44)</f>
        <v>#REF!</v>
      </c>
      <c r="J202" s="27" t="str">
        <f>INDEX('kapı kodları'!$D$2:$F$44,MATCH(siparis[[#This Row],[kod]],'kapı kodları'!$D:$D,0),3)</f>
        <v>karışık çizgi</v>
      </c>
      <c r="K202" s="27">
        <v>51</v>
      </c>
    </row>
    <row r="203" spans="4:15" x14ac:dyDescent="0.25">
      <c r="D203">
        <v>269</v>
      </c>
      <c r="F203" s="25">
        <v>45475</v>
      </c>
      <c r="G203" s="26">
        <f>_xlfn.DAYS(siparis[[#This Row],[Depoya Giriş Tarihi]],siparis[[#This Row],[sipariş verilme tarihi]])</f>
        <v>45475</v>
      </c>
      <c r="H203" s="26">
        <v>430</v>
      </c>
      <c r="I203" s="27" t="e">
        <f ca="1">INDIRECT(Satış!D:D,'kapı siparişleri'!H45)</f>
        <v>#REF!</v>
      </c>
      <c r="J203" s="27" t="str">
        <f>INDEX('kapı kodları'!$D$2:$F$44,MATCH(siparis[[#This Row],[kod]],'kapı kodları'!$D:$D,0),3)</f>
        <v>iki göbek</v>
      </c>
      <c r="K203" s="27">
        <v>31</v>
      </c>
    </row>
    <row r="204" spans="4:15" x14ac:dyDescent="0.25">
      <c r="D204">
        <v>269</v>
      </c>
      <c r="F204" s="25">
        <v>45475</v>
      </c>
      <c r="G204" s="26">
        <f>_xlfn.DAYS(siparis[[#This Row],[Depoya Giriş Tarihi]],siparis[[#This Row],[sipariş verilme tarihi]])</f>
        <v>45475</v>
      </c>
      <c r="H204" s="26">
        <v>400</v>
      </c>
      <c r="I204" s="27" t="e">
        <f ca="1">INDIRECT(Satış!D:D,'kapı siparişleri'!H46)</f>
        <v>#REF!</v>
      </c>
      <c r="J204" s="27" t="str">
        <f>INDEX('kapı kodları'!$D$2:$F$44,MATCH(siparis[[#This Row],[kod]],'kapı kodları'!$D:$D,0),3)</f>
        <v>yavru kanat</v>
      </c>
      <c r="O204" s="27">
        <v>50</v>
      </c>
    </row>
    <row r="205" spans="4:15" x14ac:dyDescent="0.25">
      <c r="D205">
        <v>270</v>
      </c>
      <c r="F205" s="25">
        <v>45475</v>
      </c>
      <c r="G205" s="26">
        <f>_xlfn.DAYS(siparis[[#This Row],[Depoya Giriş Tarihi]],siparis[[#This Row],[sipariş verilme tarihi]])</f>
        <v>45475</v>
      </c>
      <c r="H205" s="26">
        <v>310</v>
      </c>
      <c r="I205" s="27" t="e">
        <f ca="1">INDIRECT(Satış!D:D,'kapı siparişleri'!H47)</f>
        <v>#REF!</v>
      </c>
      <c r="J205" s="27" t="str">
        <f>INDEX('kapı kodları'!$D$2:$F$44,MATCH(siparis[[#This Row],[kod]],'kapı kodları'!$D:$D,0),3)</f>
        <v>baklava</v>
      </c>
      <c r="K205" s="27">
        <v>127</v>
      </c>
      <c r="L205" s="27">
        <v>24</v>
      </c>
      <c r="M205" s="27">
        <v>74</v>
      </c>
      <c r="N205" s="27">
        <v>26</v>
      </c>
    </row>
    <row r="206" spans="4:15" x14ac:dyDescent="0.25">
      <c r="D206">
        <v>270</v>
      </c>
      <c r="F206" s="25">
        <v>45475</v>
      </c>
      <c r="G206" s="26">
        <f>_xlfn.DAYS(siparis[[#This Row],[Depoya Giriş Tarihi]],siparis[[#This Row],[sipariş verilme tarihi]])</f>
        <v>45475</v>
      </c>
      <c r="H206" s="26">
        <v>320</v>
      </c>
      <c r="I206" s="27" t="e">
        <f ca="1">INDIRECT(Satış!D:D,'kapı siparişleri'!H48)</f>
        <v>#REF!</v>
      </c>
      <c r="J206" s="27" t="str">
        <f>INDEX('kapı kodları'!$D$2:$F$44,MATCH(siparis[[#This Row],[kod]],'kapı kodları'!$D:$D,0),3)</f>
        <v>karışık çizgi</v>
      </c>
      <c r="K206" s="27">
        <v>50</v>
      </c>
      <c r="M206" s="27">
        <v>20</v>
      </c>
    </row>
    <row r="207" spans="4:15" x14ac:dyDescent="0.25">
      <c r="D207">
        <v>270</v>
      </c>
      <c r="F207" s="25">
        <v>45475</v>
      </c>
      <c r="G207" s="26">
        <f>_xlfn.DAYS(siparis[[#This Row],[Depoya Giriş Tarihi]],siparis[[#This Row],[sipariş verilme tarihi]])</f>
        <v>45475</v>
      </c>
      <c r="H207" s="26">
        <v>330</v>
      </c>
      <c r="I207" s="27" t="e">
        <f ca="1">INDIRECT(Satış!D:D,'kapı siparişleri'!H49)</f>
        <v>#REF!</v>
      </c>
      <c r="J207" s="27" t="str">
        <f>INDEX('kapı kodları'!$D$2:$F$44,MATCH(siparis[[#This Row],[kod]],'kapı kodları'!$D:$D,0),3)</f>
        <v>iki göbek</v>
      </c>
      <c r="K207" s="27">
        <v>49</v>
      </c>
    </row>
    <row r="208" spans="4:15" x14ac:dyDescent="0.25">
      <c r="D208">
        <v>270</v>
      </c>
      <c r="F208" s="25">
        <v>45475</v>
      </c>
      <c r="G208" s="26">
        <f>_xlfn.DAYS(siparis[[#This Row],[Depoya Giriş Tarihi]],siparis[[#This Row],[sipariş verilme tarihi]])</f>
        <v>45475</v>
      </c>
      <c r="H208" s="26">
        <v>360</v>
      </c>
      <c r="I208" s="27" t="e">
        <f ca="1">INDIRECT(Satış!D:D,'kapı siparişleri'!H50)</f>
        <v>#REF!</v>
      </c>
      <c r="J208" s="27" t="str">
        <f>INDEX('kapı kodları'!$D$2:$F$44,MATCH(siparis[[#This Row],[kod]],'kapı kodları'!$D:$D,0),3)</f>
        <v>madra</v>
      </c>
      <c r="M208" s="27">
        <v>8</v>
      </c>
      <c r="N208" s="27">
        <v>21</v>
      </c>
    </row>
    <row r="209" spans="3:15" x14ac:dyDescent="0.25">
      <c r="D209">
        <v>270</v>
      </c>
      <c r="F209" s="25">
        <v>45475</v>
      </c>
      <c r="G209" s="26">
        <f>_xlfn.DAYS(siparis[[#This Row],[Depoya Giriş Tarihi]],siparis[[#This Row],[sipariş verilme tarihi]])</f>
        <v>45475</v>
      </c>
      <c r="H209" s="26">
        <v>300</v>
      </c>
      <c r="I209" s="27" t="e">
        <f ca="1">INDIRECT(Satış!D:D,'kapı siparişleri'!H51)</f>
        <v>#REF!</v>
      </c>
      <c r="J209" s="27" t="str">
        <f>INDEX('kapı kodları'!$D$2:$F$44,MATCH(siparis[[#This Row],[kod]],'kapı kodları'!$D:$D,0),3)</f>
        <v>yavru kanat</v>
      </c>
      <c r="O209" s="27">
        <v>102</v>
      </c>
    </row>
    <row r="210" spans="3:15" x14ac:dyDescent="0.25">
      <c r="D210">
        <v>271</v>
      </c>
      <c r="F210" s="25">
        <v>45475</v>
      </c>
      <c r="G210" s="26">
        <f>_xlfn.DAYS(siparis[[#This Row],[Depoya Giriş Tarihi]],siparis[[#This Row],[sipariş verilme tarihi]])</f>
        <v>45475</v>
      </c>
      <c r="H210" s="26">
        <v>430</v>
      </c>
      <c r="I210" s="27" t="e">
        <f ca="1">INDIRECT(Satış!D:D,'kapı siparişleri'!H52)</f>
        <v>#REF!</v>
      </c>
      <c r="J210" s="27" t="str">
        <f>INDEX('kapı kodları'!$D$2:$F$44,MATCH(siparis[[#This Row],[kod]],'kapı kodları'!$D:$D,0),3)</f>
        <v>iki göbek</v>
      </c>
      <c r="M210" s="27">
        <v>15</v>
      </c>
    </row>
    <row r="211" spans="3:15" x14ac:dyDescent="0.25">
      <c r="D211">
        <v>271</v>
      </c>
      <c r="F211" s="25">
        <v>45475</v>
      </c>
      <c r="G211" s="26">
        <f>_xlfn.DAYS(siparis[[#This Row],[Depoya Giriş Tarihi]],siparis[[#This Row],[sipariş verilme tarihi]])</f>
        <v>45475</v>
      </c>
      <c r="H211" s="26">
        <v>460</v>
      </c>
      <c r="I211" s="27" t="e">
        <f ca="1">INDIRECT(Satış!D:D,'kapı siparişleri'!H53)</f>
        <v>#REF!</v>
      </c>
      <c r="J211" s="27" t="str">
        <f>INDEX('kapı kodları'!$D$2:$F$44,MATCH(siparis[[#This Row],[kod]],'kapı kodları'!$D:$D,0),3)</f>
        <v>baklava</v>
      </c>
      <c r="K211" s="27">
        <v>153</v>
      </c>
      <c r="M211" s="27">
        <v>20</v>
      </c>
      <c r="N211" s="27">
        <v>18</v>
      </c>
    </row>
    <row r="212" spans="3:15" x14ac:dyDescent="0.25">
      <c r="D212">
        <v>271</v>
      </c>
      <c r="F212" s="25">
        <v>45475</v>
      </c>
      <c r="G212" s="26">
        <f>_xlfn.DAYS(siparis[[#This Row],[Depoya Giriş Tarihi]],siparis[[#This Row],[sipariş verilme tarihi]])</f>
        <v>45475</v>
      </c>
      <c r="H212" s="26">
        <v>400</v>
      </c>
      <c r="I212" s="27" t="e">
        <f ca="1">INDIRECT(Satış!D:D,'kapı siparişleri'!H54)</f>
        <v>#REF!</v>
      </c>
      <c r="J212" s="27" t="str">
        <f>INDEX('kapı kodları'!$D$2:$F$44,MATCH(siparis[[#This Row],[kod]],'kapı kodları'!$D:$D,0),3)</f>
        <v>yavru kanat</v>
      </c>
      <c r="O212" s="27">
        <v>24</v>
      </c>
    </row>
    <row r="213" spans="3:15" x14ac:dyDescent="0.25">
      <c r="D213">
        <v>271</v>
      </c>
      <c r="F213" s="25">
        <v>45475</v>
      </c>
      <c r="G213" s="26">
        <f>_xlfn.DAYS(siparis[[#This Row],[Depoya Giriş Tarihi]],siparis[[#This Row],[sipariş verilme tarihi]])</f>
        <v>45475</v>
      </c>
      <c r="H213" s="26">
        <v>520</v>
      </c>
      <c r="I213" s="27" t="e">
        <f ca="1">INDIRECT(Satış!D:D,'kapı siparişleri'!H55)</f>
        <v>#REF!</v>
      </c>
      <c r="J213" s="27" t="str">
        <f>INDEX('kapı kodları'!$D$2:$F$44,MATCH(siparis[[#This Row],[kod]],'kapı kodları'!$D:$D,0),3)</f>
        <v>karışık çizgi</v>
      </c>
      <c r="K213" s="27">
        <v>31</v>
      </c>
      <c r="M213" s="27">
        <v>21</v>
      </c>
    </row>
    <row r="214" spans="3:15" x14ac:dyDescent="0.25">
      <c r="D214">
        <v>271</v>
      </c>
      <c r="F214" s="25">
        <v>45475</v>
      </c>
      <c r="G214" s="26">
        <f>_xlfn.DAYS(siparis[[#This Row],[Depoya Giriş Tarihi]],siparis[[#This Row],[sipariş verilme tarihi]])</f>
        <v>45475</v>
      </c>
      <c r="H214" s="26">
        <v>530</v>
      </c>
      <c r="I214" s="27" t="e">
        <f ca="1">INDIRECT(Satış!D:D,'kapı siparişleri'!H56)</f>
        <v>#REF!</v>
      </c>
      <c r="J214" s="27" t="str">
        <f>INDEX('kapı kodları'!$D$2:$F$44,MATCH(siparis[[#This Row],[kod]],'kapı kodları'!$D:$D,0),3)</f>
        <v>iki göbek</v>
      </c>
      <c r="K214" s="27">
        <v>13</v>
      </c>
    </row>
    <row r="215" spans="3:15" x14ac:dyDescent="0.25">
      <c r="D215">
        <v>271</v>
      </c>
      <c r="F215" s="25">
        <v>45475</v>
      </c>
      <c r="G215" s="26">
        <f>_xlfn.DAYS(siparis[[#This Row],[Depoya Giriş Tarihi]],siparis[[#This Row],[sipariş verilme tarihi]])</f>
        <v>45475</v>
      </c>
      <c r="H215" s="26">
        <v>560</v>
      </c>
      <c r="I215" s="27" t="e">
        <f ca="1">INDIRECT(Satış!D:D,'kapı siparişleri'!H57)</f>
        <v>#REF!</v>
      </c>
      <c r="J215" s="27" t="str">
        <f>INDEX('kapı kodları'!$D$2:$F$44,MATCH(siparis[[#This Row],[kod]],'kapı kodları'!$D:$D,0),3)</f>
        <v>madra</v>
      </c>
      <c r="K215" s="27">
        <v>103</v>
      </c>
    </row>
    <row r="216" spans="3:15" x14ac:dyDescent="0.25">
      <c r="D216">
        <v>271</v>
      </c>
      <c r="F216" s="25">
        <v>45475</v>
      </c>
      <c r="G216" s="26">
        <f>_xlfn.DAYS(siparis[[#This Row],[Depoya Giriş Tarihi]],siparis[[#This Row],[sipariş verilme tarihi]])</f>
        <v>45475</v>
      </c>
      <c r="H216" s="26">
        <v>660</v>
      </c>
      <c r="I216" s="27" t="e">
        <f ca="1">INDIRECT(Satış!D:D,'kapı siparişleri'!H58)</f>
        <v>#REF!</v>
      </c>
      <c r="J216" s="27" t="str">
        <f>INDEX('kapı kodları'!$D$2:$F$44,MATCH(siparis[[#This Row],[kod]],'kapı kodları'!$D:$D,0),3)</f>
        <v>baklava</v>
      </c>
      <c r="N216" s="27">
        <v>47</v>
      </c>
    </row>
    <row r="217" spans="3:15" x14ac:dyDescent="0.25">
      <c r="D217">
        <v>271</v>
      </c>
      <c r="F217" s="25">
        <v>45475</v>
      </c>
      <c r="G217" s="26">
        <f>_xlfn.DAYS(siparis[[#This Row],[Depoya Giriş Tarihi]],siparis[[#This Row],[sipariş verilme tarihi]])</f>
        <v>45475</v>
      </c>
      <c r="H217" s="26">
        <v>500</v>
      </c>
      <c r="I217" s="27" t="e">
        <f ca="1">INDIRECT(Satış!D:D,'kapı siparişleri'!H59)</f>
        <v>#REF!</v>
      </c>
      <c r="J217" s="27" t="str">
        <f>INDEX('kapı kodları'!$D$2:$F$44,MATCH(siparis[[#This Row],[kod]],'kapı kodları'!$D:$D,0),3)</f>
        <v>yavru kanat</v>
      </c>
      <c r="O217" s="27">
        <v>50</v>
      </c>
    </row>
    <row r="218" spans="3:15" x14ac:dyDescent="0.25">
      <c r="D218">
        <v>272</v>
      </c>
      <c r="F218" s="25">
        <v>45475</v>
      </c>
      <c r="G218" s="26">
        <f>_xlfn.DAYS(siparis[[#This Row],[Depoya Giriş Tarihi]],siparis[[#This Row],[sipariş verilme tarihi]])</f>
        <v>45475</v>
      </c>
      <c r="H218" s="26">
        <v>660</v>
      </c>
      <c r="I218" s="27" t="e">
        <f ca="1">INDIRECT(Satış!D:D,'kapı siparişleri'!H60)</f>
        <v>#REF!</v>
      </c>
      <c r="J218" s="27" t="str">
        <f>INDEX('kapı kodları'!$D$2:$F$44,MATCH(siparis[[#This Row],[kod]],'kapı kodları'!$D:$D,0),3)</f>
        <v>baklava</v>
      </c>
      <c r="K218" s="27">
        <v>310</v>
      </c>
      <c r="N218" s="27">
        <v>33</v>
      </c>
    </row>
    <row r="219" spans="3:15" x14ac:dyDescent="0.25">
      <c r="D219">
        <v>272</v>
      </c>
      <c r="F219" s="25">
        <v>45475</v>
      </c>
      <c r="G219" s="26">
        <f>_xlfn.DAYS(siparis[[#This Row],[Depoya Giriş Tarihi]],siparis[[#This Row],[sipariş verilme tarihi]])</f>
        <v>45475</v>
      </c>
      <c r="H219" s="26">
        <v>630</v>
      </c>
      <c r="I219" s="27" t="e">
        <f ca="1">INDIRECT(Satış!D:D,'kapı siparişleri'!H61)</f>
        <v>#REF!</v>
      </c>
      <c r="J219" s="27" t="str">
        <f>INDEX('kapı kodları'!$D$2:$F$44,MATCH(siparis[[#This Row],[kod]],'kapı kodları'!$D:$D,0),3)</f>
        <v>iki göbek</v>
      </c>
      <c r="K219" s="27">
        <v>45</v>
      </c>
      <c r="M219" s="27">
        <v>27</v>
      </c>
    </row>
    <row r="220" spans="3:15" x14ac:dyDescent="0.25">
      <c r="C220" s="3"/>
      <c r="D220">
        <v>272</v>
      </c>
      <c r="F220" s="25">
        <v>45475</v>
      </c>
      <c r="G220" s="26">
        <f>_xlfn.DAYS(siparis[[#This Row],[Depoya Giriş Tarihi]],siparis[[#This Row],[sipariş verilme tarihi]])</f>
        <v>45475</v>
      </c>
      <c r="H220" s="26">
        <v>610</v>
      </c>
      <c r="I220" s="27" t="e">
        <f ca="1">INDIRECT(Satış!D:D,'kapı siparişleri'!H62)</f>
        <v>#REF!</v>
      </c>
      <c r="J220" s="27" t="str">
        <f>INDEX('kapı kodları'!$D$2:$F$44,MATCH(siparis[[#This Row],[kod]],'kapı kodları'!$D:$D,0),3)</f>
        <v>baklava</v>
      </c>
      <c r="K220" s="27">
        <v>4</v>
      </c>
    </row>
    <row r="221" spans="3:15" x14ac:dyDescent="0.25">
      <c r="C221" s="3"/>
      <c r="D221">
        <v>272</v>
      </c>
      <c r="F221" s="25">
        <v>45475</v>
      </c>
      <c r="G221" s="26">
        <f>_xlfn.DAYS(siparis[[#This Row],[Depoya Giriş Tarihi]],siparis[[#This Row],[sipariş verilme tarihi]])</f>
        <v>45475</v>
      </c>
      <c r="H221" s="26">
        <v>600</v>
      </c>
      <c r="I221" s="27" t="e">
        <f ca="1">INDIRECT(Satış!D:D,'kapı siparişleri'!H63)</f>
        <v>#REF!</v>
      </c>
      <c r="J221" s="27" t="str">
        <f>INDEX('kapı kodları'!$D$2:$F$44,MATCH(siparis[[#This Row],[kod]],'kapı kodları'!$D:$D,0),3)</f>
        <v>yavru kanat</v>
      </c>
      <c r="O221" s="27">
        <v>29</v>
      </c>
    </row>
    <row r="222" spans="3:15" x14ac:dyDescent="0.25">
      <c r="C222" s="3"/>
      <c r="D222">
        <v>273</v>
      </c>
      <c r="F222" s="25">
        <v>45475</v>
      </c>
      <c r="G222" s="26">
        <f>_xlfn.DAYS(siparis[[#This Row],[Depoya Giriş Tarihi]],siparis[[#This Row],[sipariş verilme tarihi]])</f>
        <v>45475</v>
      </c>
      <c r="H222" s="26">
        <v>760</v>
      </c>
      <c r="I222" s="27" t="e">
        <f ca="1">INDIRECT(Satış!D:D,'kapı siparişleri'!H64)</f>
        <v>#REF!</v>
      </c>
      <c r="J222" s="27" t="str">
        <f>INDEX('kapı kodları'!$D$2:$F$44,MATCH(siparis[[#This Row],[kod]],'kapı kodları'!$D:$D,0),3)</f>
        <v>madra</v>
      </c>
      <c r="K222" s="27">
        <v>253</v>
      </c>
      <c r="M222" s="27">
        <v>50</v>
      </c>
      <c r="N222" s="27">
        <v>23</v>
      </c>
    </row>
    <row r="223" spans="3:15" x14ac:dyDescent="0.25">
      <c r="D223">
        <v>273</v>
      </c>
      <c r="F223" s="25">
        <v>45475</v>
      </c>
      <c r="G223" s="26">
        <f>_xlfn.DAYS(siparis[[#This Row],[Depoya Giriş Tarihi]],siparis[[#This Row],[sipariş verilme tarihi]])</f>
        <v>45475</v>
      </c>
      <c r="H223" s="26">
        <v>730</v>
      </c>
      <c r="I223" s="27" t="e">
        <f ca="1">INDIRECT(Satış!D:D,'kapı siparişleri'!H65)</f>
        <v>#REF!</v>
      </c>
      <c r="J223" s="27" t="str">
        <f>INDEX('kapı kodları'!$D$2:$F$44,MATCH(siparis[[#This Row],[kod]],'kapı kodları'!$D:$D,0),3)</f>
        <v>iki göbek</v>
      </c>
      <c r="M223" s="27">
        <v>76</v>
      </c>
    </row>
    <row r="224" spans="3:15" x14ac:dyDescent="0.25">
      <c r="D224">
        <v>273</v>
      </c>
      <c r="F224" s="25">
        <v>45475</v>
      </c>
      <c r="G224" s="26">
        <f>_xlfn.DAYS(siparis[[#This Row],[Depoya Giriş Tarihi]],siparis[[#This Row],[sipariş verilme tarihi]])</f>
        <v>45475</v>
      </c>
      <c r="H224" s="26">
        <v>700</v>
      </c>
      <c r="I224" s="27" t="e">
        <f ca="1">INDIRECT(Satış!D:D,'kapı siparişleri'!H66)</f>
        <v>#REF!</v>
      </c>
      <c r="J224" s="27" t="str">
        <f>INDEX('kapı kodları'!$D$2:$F$44,MATCH(siparis[[#This Row],[kod]],'kapı kodları'!$D:$D,0),3)</f>
        <v>yavru kanat</v>
      </c>
      <c r="O224" s="27">
        <v>72</v>
      </c>
    </row>
    <row r="225" spans="4:15" x14ac:dyDescent="0.25">
      <c r="D225">
        <v>275</v>
      </c>
      <c r="F225" s="25">
        <v>45475</v>
      </c>
      <c r="G225" s="26">
        <f>_xlfn.DAYS(siparis[[#This Row],[Depoya Giriş Tarihi]],siparis[[#This Row],[sipariş verilme tarihi]])</f>
        <v>45475</v>
      </c>
      <c r="H225" s="26">
        <v>260</v>
      </c>
      <c r="I225" s="27" t="e">
        <f ca="1">INDIRECT(Satış!D:D,'kapı siparişleri'!H67)</f>
        <v>#REF!</v>
      </c>
      <c r="J225" s="27" t="str">
        <f>INDEX('kapı kodları'!$D$2:$F$44,MATCH(siparis[[#This Row],[kod]],'kapı kodları'!$D:$D,0),3)</f>
        <v>madra</v>
      </c>
      <c r="L225" s="27">
        <v>31</v>
      </c>
      <c r="M225" s="27">
        <v>18</v>
      </c>
      <c r="N225" s="27">
        <v>19</v>
      </c>
    </row>
    <row r="226" spans="4:15" x14ac:dyDescent="0.25">
      <c r="D226">
        <v>275</v>
      </c>
      <c r="F226" s="25">
        <v>45475</v>
      </c>
      <c r="G226" s="26">
        <f>_xlfn.DAYS(siparis[[#This Row],[Depoya Giriş Tarihi]],siparis[[#This Row],[sipariş verilme tarihi]])</f>
        <v>45475</v>
      </c>
      <c r="H226" s="26">
        <v>310</v>
      </c>
      <c r="I226" s="27" t="e">
        <f ca="1">INDIRECT(Satış!D:D,'kapı siparişleri'!H68)</f>
        <v>#REF!</v>
      </c>
      <c r="J226" s="27" t="str">
        <f>INDEX('kapı kodları'!$D$2:$F$44,MATCH(siparis[[#This Row],[kod]],'kapı kodları'!$D:$D,0),3)</f>
        <v>baklava</v>
      </c>
      <c r="K226" s="27">
        <v>21</v>
      </c>
    </row>
    <row r="227" spans="4:15" x14ac:dyDescent="0.25">
      <c r="D227">
        <v>275</v>
      </c>
      <c r="F227" s="25">
        <v>45475</v>
      </c>
      <c r="G227" s="26">
        <f>_xlfn.DAYS(siparis[[#This Row],[Depoya Giriş Tarihi]],siparis[[#This Row],[sipariş verilme tarihi]])</f>
        <v>45475</v>
      </c>
      <c r="H227" s="26">
        <v>360</v>
      </c>
      <c r="I227" s="27" t="e">
        <f ca="1">INDIRECT(Satış!D:D,'kapı siparişleri'!H69)</f>
        <v>#REF!</v>
      </c>
      <c r="J227" s="27" t="str">
        <f>INDEX('kapı kodları'!$D$2:$F$44,MATCH(siparis[[#This Row],[kod]],'kapı kodları'!$D:$D,0),3)</f>
        <v>madra</v>
      </c>
      <c r="K227" s="27">
        <v>7</v>
      </c>
    </row>
    <row r="228" spans="4:15" x14ac:dyDescent="0.25">
      <c r="D228">
        <v>275</v>
      </c>
      <c r="F228" s="25">
        <v>45475</v>
      </c>
      <c r="G228" s="26">
        <f>_xlfn.DAYS(siparis[[#This Row],[Depoya Giriş Tarihi]],siparis[[#This Row],[sipariş verilme tarihi]])</f>
        <v>45475</v>
      </c>
      <c r="H228" s="26">
        <v>960</v>
      </c>
      <c r="I228" s="27" t="e">
        <f ca="1">INDIRECT(Satış!D:D,'kapı siparişleri'!H70)</f>
        <v>#REF!</v>
      </c>
      <c r="J228" s="27" t="str">
        <f>INDEX('kapı kodları'!$D$2:$F$44,MATCH(siparis[[#This Row],[kod]],'kapı kodları'!$D:$D,0),3)</f>
        <v>yavru kanat</v>
      </c>
      <c r="K228" s="27">
        <v>15</v>
      </c>
    </row>
    <row r="229" spans="4:15" x14ac:dyDescent="0.25">
      <c r="D229">
        <v>275</v>
      </c>
      <c r="F229" s="25">
        <v>45475</v>
      </c>
      <c r="G229" s="26">
        <f>_xlfn.DAYS(siparis[[#This Row],[Depoya Giriş Tarihi]],siparis[[#This Row],[sipariş verilme tarihi]])</f>
        <v>45475</v>
      </c>
      <c r="H229" s="26">
        <v>430</v>
      </c>
      <c r="I229" s="27" t="e">
        <f ca="1">INDIRECT(Satış!D:D,'kapı siparişleri'!H71)</f>
        <v>#REF!</v>
      </c>
      <c r="J229" s="27" t="str">
        <f>INDEX('kapı kodları'!$D$2:$F$44,MATCH(siparis[[#This Row],[kod]],'kapı kodları'!$D:$D,0),3)</f>
        <v>iki göbek</v>
      </c>
      <c r="K229" s="27">
        <v>21</v>
      </c>
    </row>
    <row r="230" spans="4:15" x14ac:dyDescent="0.25">
      <c r="D230">
        <v>275</v>
      </c>
      <c r="F230" s="25">
        <v>45475</v>
      </c>
      <c r="G230" s="26">
        <f>_xlfn.DAYS(siparis[[#This Row],[Depoya Giriş Tarihi]],siparis[[#This Row],[sipariş verilme tarihi]])</f>
        <v>45475</v>
      </c>
      <c r="H230" s="26">
        <v>530</v>
      </c>
      <c r="I230" s="27" t="e">
        <f ca="1">INDIRECT(Satış!D:D,'kapı siparişleri'!H72)</f>
        <v>#REF!</v>
      </c>
      <c r="J230" s="27" t="str">
        <f>INDEX('kapı kodları'!$D$2:$F$44,MATCH(siparis[[#This Row],[kod]],'kapı kodları'!$D:$D,0),3)</f>
        <v>iki göbek</v>
      </c>
      <c r="K230" s="27">
        <v>18</v>
      </c>
    </row>
    <row r="231" spans="4:15" x14ac:dyDescent="0.25">
      <c r="D231">
        <v>275</v>
      </c>
      <c r="F231" s="25">
        <v>45475</v>
      </c>
      <c r="G231" s="26">
        <f>_xlfn.DAYS(siparis[[#This Row],[Depoya Giriş Tarihi]],siparis[[#This Row],[sipariş verilme tarihi]])</f>
        <v>45475</v>
      </c>
      <c r="H231" s="26">
        <v>660</v>
      </c>
      <c r="I231" s="27" t="e">
        <f ca="1">INDIRECT(Satış!D:D,'kapı siparişleri'!H73)</f>
        <v>#REF!</v>
      </c>
      <c r="J231" s="27" t="str">
        <f>INDEX('kapı kodları'!$D$2:$F$44,MATCH(siparis[[#This Row],[kod]],'kapı kodları'!$D:$D,0),3)</f>
        <v>baklava</v>
      </c>
      <c r="N231" s="27">
        <v>29</v>
      </c>
    </row>
    <row r="232" spans="4:15" x14ac:dyDescent="0.25">
      <c r="D232">
        <v>275</v>
      </c>
      <c r="F232" s="25">
        <v>45475</v>
      </c>
      <c r="G232" s="26">
        <f>_xlfn.DAYS(siparis[[#This Row],[Depoya Giriş Tarihi]],siparis[[#This Row],[sipariş verilme tarihi]])</f>
        <v>45475</v>
      </c>
      <c r="H232" s="26">
        <v>230</v>
      </c>
      <c r="I232" s="27" t="e">
        <f ca="1">INDIRECT(Satış!D:D,'kapı siparişleri'!H74)</f>
        <v>#REF!</v>
      </c>
      <c r="J232" s="27" t="str">
        <f>INDEX('kapı kodları'!$D$2:$F$44,MATCH(siparis[[#This Row],[kod]],'kapı kodları'!$D:$D,0),3)</f>
        <v>iki göbek</v>
      </c>
      <c r="K232" s="27">
        <v>101</v>
      </c>
    </row>
    <row r="233" spans="4:15" x14ac:dyDescent="0.25">
      <c r="D233">
        <v>275</v>
      </c>
      <c r="F233" s="25">
        <v>45475</v>
      </c>
      <c r="G233" s="26">
        <f>_xlfn.DAYS(siparis[[#This Row],[Depoya Giriş Tarihi]],siparis[[#This Row],[sipariş verilme tarihi]])</f>
        <v>45475</v>
      </c>
      <c r="H233" s="26">
        <v>420</v>
      </c>
      <c r="I233" s="27" t="e">
        <f ca="1">INDIRECT(Satış!D:D,'kapı siparişleri'!H75)</f>
        <v>#REF!</v>
      </c>
      <c r="J233" s="27" t="str">
        <f>INDEX('kapı kodları'!$D$2:$F$44,MATCH(siparis[[#This Row],[kod]],'kapı kodları'!$D:$D,0),3)</f>
        <v>karışık çizgi</v>
      </c>
      <c r="M233" s="27">
        <v>18</v>
      </c>
    </row>
    <row r="234" spans="4:15" x14ac:dyDescent="0.25">
      <c r="D234">
        <v>275</v>
      </c>
      <c r="F234" s="25">
        <v>45475</v>
      </c>
      <c r="G234" s="26">
        <f>_xlfn.DAYS(siparis[[#This Row],[Depoya Giriş Tarihi]],siparis[[#This Row],[sipariş verilme tarihi]])</f>
        <v>45475</v>
      </c>
      <c r="H234" s="26">
        <v>110</v>
      </c>
      <c r="I234" s="27" t="e">
        <f ca="1">INDIRECT(Satış!D:D,'kapı siparişleri'!H76)</f>
        <v>#REF!</v>
      </c>
      <c r="J234" s="27" t="str">
        <f>INDEX('kapı kodları'!$D$2:$F$44,MATCH(siparis[[#This Row],[kod]],'kapı kodları'!$D:$D,0),3)</f>
        <v>baklava</v>
      </c>
      <c r="K234" s="27">
        <v>8</v>
      </c>
    </row>
    <row r="235" spans="4:15" x14ac:dyDescent="0.25">
      <c r="D235">
        <v>275</v>
      </c>
      <c r="F235" s="25">
        <v>45475</v>
      </c>
      <c r="G235" s="26">
        <f>_xlfn.DAYS(siparis[[#This Row],[Depoya Giriş Tarihi]],siparis[[#This Row],[sipariş verilme tarihi]])</f>
        <v>45475</v>
      </c>
      <c r="H235" s="26">
        <v>800</v>
      </c>
      <c r="I235" s="27" t="e">
        <f ca="1">INDIRECT(Satış!D:D,'kapı siparişleri'!H77)</f>
        <v>#REF!</v>
      </c>
      <c r="J235" s="27" t="str">
        <f>INDEX('kapı kodları'!$D$2:$F$44,MATCH(siparis[[#This Row],[kod]],'kapı kodları'!$D:$D,0),3)</f>
        <v>yavru kanat</v>
      </c>
      <c r="O235" s="27">
        <v>40</v>
      </c>
    </row>
    <row r="236" spans="4:15" x14ac:dyDescent="0.25">
      <c r="D236">
        <v>275</v>
      </c>
      <c r="F236" s="25">
        <v>45475</v>
      </c>
      <c r="G236" s="26">
        <f>_xlfn.DAYS(siparis[[#This Row],[Depoya Giriş Tarihi]],siparis[[#This Row],[sipariş verilme tarihi]])</f>
        <v>45475</v>
      </c>
      <c r="H236" s="26">
        <v>600</v>
      </c>
      <c r="I236" s="27" t="e">
        <f ca="1">INDIRECT(Satış!D:D,'kapı siparişleri'!H78)</f>
        <v>#REF!</v>
      </c>
      <c r="J236" s="27" t="str">
        <f>INDEX('kapı kodları'!$D$2:$F$44,MATCH(siparis[[#This Row],[kod]],'kapı kodları'!$D:$D,0),3)</f>
        <v>yavru kanat</v>
      </c>
      <c r="O236" s="27">
        <v>30</v>
      </c>
    </row>
    <row r="237" spans="4:15" x14ac:dyDescent="0.25">
      <c r="D237">
        <v>275</v>
      </c>
      <c r="F237" s="25">
        <v>45475</v>
      </c>
      <c r="G237" s="26">
        <f>_xlfn.DAYS(siparis[[#This Row],[Depoya Giriş Tarihi]],siparis[[#This Row],[sipariş verilme tarihi]])</f>
        <v>45475</v>
      </c>
      <c r="H237" s="26">
        <v>200</v>
      </c>
      <c r="I237" s="27" t="e">
        <f ca="1">INDIRECT(Satış!D:D,'kapı siparişleri'!H79)</f>
        <v>#REF!</v>
      </c>
      <c r="J237" s="27" t="str">
        <f>INDEX('kapı kodları'!$D$2:$F$44,MATCH(siparis[[#This Row],[kod]],'kapı kodları'!$D:$D,0),3)</f>
        <v>yavru kanat</v>
      </c>
      <c r="O237" s="27">
        <v>51</v>
      </c>
    </row>
    <row r="238" spans="4:15" x14ac:dyDescent="0.25">
      <c r="D238">
        <v>276</v>
      </c>
      <c r="F238" s="25">
        <v>45476</v>
      </c>
      <c r="G238" s="26">
        <f>_xlfn.DAYS(siparis[[#This Row],[Depoya Giriş Tarihi]],siparis[[#This Row],[sipariş verilme tarihi]])</f>
        <v>45476</v>
      </c>
      <c r="H238" s="26">
        <v>660</v>
      </c>
      <c r="I238" s="27" t="e">
        <f ca="1">INDIRECT(Satış!D:D,'kapı siparişleri'!H80)</f>
        <v>#REF!</v>
      </c>
      <c r="J238" s="27" t="str">
        <f>INDEX('kapı kodları'!$D$2:$F$44,MATCH(siparis[[#This Row],[kod]],'kapı kodları'!$D:$D,0),3)</f>
        <v>baklava</v>
      </c>
      <c r="K238" s="27">
        <v>118</v>
      </c>
      <c r="N238" s="27">
        <v>72</v>
      </c>
    </row>
    <row r="239" spans="4:15" x14ac:dyDescent="0.25">
      <c r="D239">
        <v>276</v>
      </c>
      <c r="F239" s="25">
        <v>45476</v>
      </c>
      <c r="G239" s="26">
        <f>_xlfn.DAYS(siparis[[#This Row],[Depoya Giriş Tarihi]],siparis[[#This Row],[sipariş verilme tarihi]])</f>
        <v>45476</v>
      </c>
      <c r="H239" s="26">
        <v>730</v>
      </c>
      <c r="I239" s="27" t="e">
        <f ca="1">INDIRECT(Satış!D:D,'kapı siparişleri'!H81)</f>
        <v>#REF!</v>
      </c>
      <c r="J239" s="27" t="str">
        <f>INDEX('kapı kodları'!$D$2:$F$44,MATCH(siparis[[#This Row],[kod]],'kapı kodları'!$D:$D,0),3)</f>
        <v>iki göbek</v>
      </c>
      <c r="K239" s="27">
        <v>101</v>
      </c>
      <c r="M239" s="27">
        <v>27</v>
      </c>
    </row>
    <row r="240" spans="4:15" x14ac:dyDescent="0.25">
      <c r="D240">
        <v>276</v>
      </c>
      <c r="F240" s="25">
        <v>45476</v>
      </c>
      <c r="G240" s="26">
        <f>_xlfn.DAYS(siparis[[#This Row],[Depoya Giriş Tarihi]],siparis[[#This Row],[sipariş verilme tarihi]])</f>
        <v>45476</v>
      </c>
      <c r="H240" s="26">
        <v>630</v>
      </c>
      <c r="I240" s="27" t="e">
        <f ca="1">INDIRECT(Satış!D:D,'kapı siparişleri'!H82)</f>
        <v>#REF!</v>
      </c>
      <c r="J240" s="27" t="str">
        <f>INDEX('kapı kodları'!$D$2:$F$44,MATCH(siparis[[#This Row],[kod]],'kapı kodları'!$D:$D,0),3)</f>
        <v>iki göbek</v>
      </c>
      <c r="K240" s="27">
        <v>54</v>
      </c>
    </row>
    <row r="241" spans="3:16" x14ac:dyDescent="0.25">
      <c r="D241">
        <v>276</v>
      </c>
      <c r="F241" s="25">
        <v>45476</v>
      </c>
      <c r="G241" s="26">
        <f>_xlfn.DAYS(siparis[[#This Row],[Depoya Giriş Tarihi]],siparis[[#This Row],[sipariş verilme tarihi]])</f>
        <v>45476</v>
      </c>
      <c r="H241" s="26">
        <v>310</v>
      </c>
      <c r="I241" s="27" t="e">
        <f ca="1">INDIRECT(Satış!D:D,'kapı siparişleri'!H83)</f>
        <v>#REF!</v>
      </c>
      <c r="J241" s="27" t="str">
        <f>INDEX('kapı kodları'!$D$2:$F$44,MATCH(siparis[[#This Row],[kod]],'kapı kodları'!$D:$D,0),3)</f>
        <v>baklava</v>
      </c>
      <c r="K241" s="27">
        <v>49</v>
      </c>
    </row>
    <row r="242" spans="3:16" x14ac:dyDescent="0.25">
      <c r="D242">
        <v>276</v>
      </c>
      <c r="F242" s="25">
        <v>45476</v>
      </c>
      <c r="G242" s="26">
        <f>_xlfn.DAYS(siparis[[#This Row],[Depoya Giriş Tarihi]],siparis[[#This Row],[sipariş verilme tarihi]])</f>
        <v>45476</v>
      </c>
      <c r="H242" s="26">
        <v>800</v>
      </c>
      <c r="I242" s="27" t="e">
        <f ca="1">INDIRECT(Satış!D:D,'kapı siparişleri'!H84)</f>
        <v>#REF!</v>
      </c>
      <c r="J242" s="27" t="str">
        <f>INDEX('kapı kodları'!$D$2:$F$44,MATCH(siparis[[#This Row],[kod]],'kapı kodları'!$D:$D,0),3)</f>
        <v>yavru kanat</v>
      </c>
      <c r="O242" s="27">
        <v>40</v>
      </c>
    </row>
    <row r="243" spans="3:16" x14ac:dyDescent="0.25">
      <c r="D243">
        <v>277</v>
      </c>
      <c r="F243" s="25">
        <v>45476</v>
      </c>
      <c r="G243" s="26">
        <f>_xlfn.DAYS(siparis[[#This Row],[Depoya Giriş Tarihi]],siparis[[#This Row],[sipariş verilme tarihi]])</f>
        <v>45476</v>
      </c>
      <c r="H243" s="26">
        <v>630</v>
      </c>
      <c r="I243" s="27" t="e">
        <f ca="1">INDIRECT(Satış!D:D,'kapı siparişleri'!H85)</f>
        <v>#REF!</v>
      </c>
      <c r="J243" s="27" t="str">
        <f>INDEX('kapı kodları'!$D$2:$F$44,MATCH(siparis[[#This Row],[kod]],'kapı kodları'!$D:$D,0),3)</f>
        <v>iki göbek</v>
      </c>
      <c r="M243" s="27">
        <v>2</v>
      </c>
    </row>
    <row r="244" spans="3:16" x14ac:dyDescent="0.25">
      <c r="D244">
        <v>277</v>
      </c>
      <c r="F244" s="25">
        <v>45476</v>
      </c>
      <c r="G244" s="26">
        <f>_xlfn.DAYS(siparis[[#This Row],[Depoya Giriş Tarihi]],siparis[[#This Row],[sipariş verilme tarihi]])</f>
        <v>45476</v>
      </c>
      <c r="H244" s="26">
        <v>460</v>
      </c>
      <c r="I244" s="27" t="e">
        <f ca="1">INDIRECT(Satış!D:D,'kapı siparişleri'!H86)</f>
        <v>#REF!</v>
      </c>
      <c r="J244" s="27" t="str">
        <f>INDEX('kapı kodları'!$D$2:$F$44,MATCH(siparis[[#This Row],[kod]],'kapı kodları'!$D:$D,0),3)</f>
        <v>baklava</v>
      </c>
      <c r="N244" s="27">
        <v>1</v>
      </c>
    </row>
    <row r="245" spans="3:16" x14ac:dyDescent="0.25">
      <c r="D245">
        <v>277</v>
      </c>
      <c r="F245" s="25">
        <v>45476</v>
      </c>
      <c r="G245" s="26">
        <f>_xlfn.DAYS(siparis[[#This Row],[Depoya Giriş Tarihi]],siparis[[#This Row],[sipariş verilme tarihi]])</f>
        <v>45476</v>
      </c>
      <c r="H245" s="26">
        <v>830</v>
      </c>
      <c r="I245" s="27" t="e">
        <f ca="1">INDIRECT(Satış!D:D,'kapı siparişleri'!H87)</f>
        <v>#REF!</v>
      </c>
      <c r="J245" s="27" t="str">
        <f>INDEX('kapı kodları'!$D$2:$F$44,MATCH(siparis[[#This Row],[kod]],'kapı kodları'!$D:$D,0),3)</f>
        <v>iki göbek</v>
      </c>
      <c r="K245" s="27">
        <v>1</v>
      </c>
    </row>
    <row r="246" spans="3:16" x14ac:dyDescent="0.25">
      <c r="D246">
        <v>277</v>
      </c>
      <c r="F246" s="25">
        <v>45476</v>
      </c>
      <c r="G246" s="26">
        <f>_xlfn.DAYS(siparis[[#This Row],[Depoya Giriş Tarihi]],siparis[[#This Row],[sipariş verilme tarihi]])</f>
        <v>45476</v>
      </c>
      <c r="H246" s="26">
        <v>100</v>
      </c>
      <c r="I246" s="27" t="e">
        <f ca="1">INDIRECT(Satış!D:D,'kapı siparişleri'!H88)</f>
        <v>#REF!</v>
      </c>
      <c r="J246" s="27" t="str">
        <f>INDEX('kapı kodları'!$D$2:$F$44,MATCH(siparis[[#This Row],[kod]],'kapı kodları'!$D:$D,0),3)</f>
        <v>yavru kanat</v>
      </c>
      <c r="O246" s="27">
        <v>30</v>
      </c>
    </row>
    <row r="247" spans="3:16" x14ac:dyDescent="0.25">
      <c r="D247">
        <v>277</v>
      </c>
      <c r="F247" s="25">
        <v>45476</v>
      </c>
      <c r="G247" s="26">
        <f>_xlfn.DAYS(siparis[[#This Row],[Depoya Giriş Tarihi]],siparis[[#This Row],[sipariş verilme tarihi]])</f>
        <v>45476</v>
      </c>
      <c r="H247" s="26">
        <v>700</v>
      </c>
      <c r="I247" s="27" t="e">
        <f ca="1">INDIRECT(Satış!D:D,'kapı siparişleri'!H89)</f>
        <v>#REF!</v>
      </c>
      <c r="J247" s="27" t="str">
        <f>INDEX('kapı kodları'!$D$2:$F$44,MATCH(siparis[[#This Row],[kod]],'kapı kodları'!$D:$D,0),3)</f>
        <v>yavru kanat</v>
      </c>
      <c r="O247" s="27">
        <v>28</v>
      </c>
    </row>
    <row r="248" spans="3:16" x14ac:dyDescent="0.25">
      <c r="D248">
        <v>277</v>
      </c>
      <c r="F248" s="25">
        <v>45476</v>
      </c>
      <c r="G248" s="26">
        <f>_xlfn.DAYS(siparis[[#This Row],[Depoya Giriş Tarihi]],siparis[[#This Row],[sipariş verilme tarihi]])</f>
        <v>45476</v>
      </c>
      <c r="H248" s="26">
        <v>400</v>
      </c>
      <c r="I248" s="27" t="e">
        <f ca="1">INDIRECT(Satış!D:D,'kapı siparişleri'!H90)</f>
        <v>#REF!</v>
      </c>
      <c r="J248" s="27" t="str">
        <f>INDEX('kapı kodları'!$D$2:$F$44,MATCH(siparis[[#This Row],[kod]],'kapı kodları'!$D:$D,0),3)</f>
        <v>yavru kanat</v>
      </c>
      <c r="O248" s="27">
        <v>28</v>
      </c>
    </row>
    <row r="249" spans="3:16" x14ac:dyDescent="0.25">
      <c r="D249">
        <v>279</v>
      </c>
      <c r="F249" s="25">
        <v>45493</v>
      </c>
      <c r="G249" s="26">
        <f>_xlfn.DAYS(siparis[[#This Row],[Depoya Giriş Tarihi]],siparis[[#This Row],[sipariş verilme tarihi]])</f>
        <v>45493</v>
      </c>
      <c r="H249" s="26">
        <v>660</v>
      </c>
      <c r="I249" s="27" t="e">
        <f ca="1">INDIRECT(Satış!D:D,'kapı siparişleri'!H100)</f>
        <v>#REF!</v>
      </c>
      <c r="J249" s="27" t="str">
        <f>INDEX('kapı kodları'!$D$2:$F$44,MATCH(siparis[[#This Row],[kod]],'kapı kodları'!$D:$D,0),3)</f>
        <v>baklava</v>
      </c>
      <c r="K249" s="27">
        <v>203</v>
      </c>
      <c r="L249" s="27">
        <v>43</v>
      </c>
      <c r="M249" s="27">
        <v>144</v>
      </c>
      <c r="N249" s="27">
        <v>44</v>
      </c>
    </row>
    <row r="250" spans="3:16" x14ac:dyDescent="0.25">
      <c r="D250">
        <v>280</v>
      </c>
      <c r="F250" s="25">
        <v>45493</v>
      </c>
      <c r="G250" s="26">
        <f>_xlfn.DAYS(siparis[[#This Row],[Depoya Giriş Tarihi]],siparis[[#This Row],[sipariş verilme tarihi]])</f>
        <v>45493</v>
      </c>
      <c r="H250" s="26">
        <v>730</v>
      </c>
      <c r="I250" s="27" t="str">
        <f>INDEX('kapı kodları'!$D$2:$F$42,MATCH(siparis[[#This Row],[kod]],'kapı kodları'!$D$2:$D$42,0),2)</f>
        <v>küp akça</v>
      </c>
      <c r="J250" s="27" t="str">
        <f>INDEX('kapı kodları'!$D$2:$F$42,MATCH(siparis[[#This Row],[kod]],'kapı kodları'!$D$2:$D$42,0),3)</f>
        <v>karışık çizgi</v>
      </c>
      <c r="K250" s="27">
        <v>237</v>
      </c>
      <c r="L250" s="27">
        <v>30</v>
      </c>
      <c r="M250" s="27">
        <v>71</v>
      </c>
      <c r="N250" s="27">
        <v>50</v>
      </c>
    </row>
    <row r="251" spans="3:16" x14ac:dyDescent="0.25">
      <c r="D251">
        <v>281</v>
      </c>
      <c r="F251" s="25">
        <v>45493</v>
      </c>
      <c r="G251" s="26">
        <f>_xlfn.DAYS(siparis[[#This Row],[Depoya Giriş Tarihi]],siparis[[#This Row],[sipariş verilme tarihi]])</f>
        <v>45493</v>
      </c>
      <c r="H251" s="26">
        <v>600</v>
      </c>
      <c r="I251" s="27" t="str">
        <f>INDEX('kapı kodları'!$D$2:$F$42,MATCH(siparis[[#This Row],[kod]],'kapı kodları'!$D$2:$D$42,0),2)</f>
        <v>bute beyaz</v>
      </c>
      <c r="J251" s="27" t="str">
        <f>INDEX('kapı kodları'!$D$2:$F$42,MATCH(siparis[[#This Row],[kod]],'kapı kodları'!$D$2:$D$42,0),3)</f>
        <v>yavru kanat</v>
      </c>
      <c r="O251" s="27">
        <v>32</v>
      </c>
    </row>
    <row r="252" spans="3:16" x14ac:dyDescent="0.25">
      <c r="C252" s="4"/>
      <c r="D252">
        <v>281</v>
      </c>
      <c r="F252" s="25">
        <v>45493</v>
      </c>
      <c r="G252" s="26">
        <f>_xlfn.DAYS(siparis[[#This Row],[Depoya Giriş Tarihi]],siparis[[#This Row],[sipariş verilme tarihi]])</f>
        <v>45493</v>
      </c>
      <c r="H252" s="26">
        <v>360</v>
      </c>
      <c r="I252" s="27" t="str">
        <f>INDEX('kapı kodları'!$D$2:$F$42,MATCH(siparis[[#This Row],[kod]],'kapı kodları'!$D$2:$D$42,0),2)</f>
        <v>gold ceviz</v>
      </c>
      <c r="J252" s="27" t="str">
        <f>INDEX('kapı kodları'!$D$2:$F$42,MATCH(siparis[[#This Row],[kod]],'kapı kodları'!$D$2:$D$42,0),3)</f>
        <v>iki göbek</v>
      </c>
      <c r="O252" s="27">
        <v>50</v>
      </c>
    </row>
    <row r="253" spans="3:16" x14ac:dyDescent="0.25">
      <c r="D253">
        <v>281</v>
      </c>
      <c r="F253" s="25">
        <v>45493</v>
      </c>
      <c r="G253" s="26">
        <f>_xlfn.DAYS(siparis[[#This Row],[Depoya Giriş Tarihi]],siparis[[#This Row],[sipariş verilme tarihi]])</f>
        <v>45493</v>
      </c>
      <c r="H253" s="26">
        <v>160</v>
      </c>
      <c r="I253" s="27" t="str">
        <f>INDEX('kapı kodları'!$D$2:$F$42,MATCH(siparis[[#This Row],[kod]],'kapı kodları'!$D$2:$D$42,0),2)</f>
        <v>italyan ceviz</v>
      </c>
      <c r="J253" s="27" t="str">
        <f>INDEX('kapı kodları'!$D$2:$F$42,MATCH(siparis[[#This Row],[kod]],'kapı kodları'!$D$2:$D$42,0),3)</f>
        <v>iki göbek</v>
      </c>
      <c r="O253" s="27">
        <v>15</v>
      </c>
    </row>
    <row r="254" spans="3:16" x14ac:dyDescent="0.25">
      <c r="D254">
        <v>281</v>
      </c>
      <c r="F254" s="25">
        <v>45493</v>
      </c>
      <c r="G254" s="26">
        <f>_xlfn.DAYS(siparis[[#This Row],[Depoya Giriş Tarihi]],siparis[[#This Row],[sipariş verilme tarihi]])</f>
        <v>45493</v>
      </c>
      <c r="H254" s="26">
        <v>260</v>
      </c>
      <c r="I254" s="27" t="str">
        <f>INDEX('kapı kodları'!$D$2:$F$42,MATCH(siparis[[#This Row],[kod]],'kapı kodları'!$D$2:$D$42,0),2)</f>
        <v>koyu ceviz</v>
      </c>
      <c r="J254" s="27" t="str">
        <f>INDEX('kapı kodları'!$D$2:$F$42,MATCH(siparis[[#This Row],[kod]],'kapı kodları'!$D$2:$D$42,0),3)</f>
        <v>iki göbek</v>
      </c>
      <c r="O254" s="27">
        <v>20</v>
      </c>
    </row>
    <row r="255" spans="3:16" x14ac:dyDescent="0.25">
      <c r="C255">
        <v>1</v>
      </c>
      <c r="D255">
        <v>282</v>
      </c>
      <c r="E255" s="2">
        <v>45446</v>
      </c>
      <c r="F255" s="25">
        <v>45493</v>
      </c>
      <c r="G255" s="26">
        <f>_xlfn.DAYS(siparis[[#This Row],[Depoya Giriş Tarihi]],siparis[[#This Row],[sipariş verilme tarihi]])</f>
        <v>47</v>
      </c>
      <c r="H255" s="26">
        <v>110</v>
      </c>
      <c r="I255" s="27" t="str">
        <f>INDEX('kapı kodları'!$D$2:$F$42,MATCH(siparis[[#This Row],[kod]],'kapı kodları'!$D$2:$D$42,0),2)</f>
        <v>italyan ceviz</v>
      </c>
      <c r="J255" s="27" t="str">
        <f>INDEX('kapı kodları'!$D$2:$F$42,MATCH(siparis[[#This Row],[kod]],'kapı kodları'!$D$2:$D$42,0),3)</f>
        <v>madra</v>
      </c>
      <c r="P255" s="27">
        <v>25</v>
      </c>
    </row>
    <row r="256" spans="3:16" x14ac:dyDescent="0.25">
      <c r="C256">
        <v>1</v>
      </c>
      <c r="D256">
        <v>282</v>
      </c>
      <c r="E256" s="2">
        <v>45446</v>
      </c>
      <c r="F256" s="25">
        <v>45493</v>
      </c>
      <c r="G256" s="26">
        <f>_xlfn.DAYS(siparis[[#This Row],[Depoya Giriş Tarihi]],siparis[[#This Row],[sipariş verilme tarihi]])</f>
        <v>47</v>
      </c>
      <c r="H256" s="26">
        <v>120</v>
      </c>
      <c r="I256" s="27" t="str">
        <f>INDEX('kapı kodları'!$D$2:$F$42,MATCH(siparis[[#This Row],[kod]],'kapı kodları'!$D$2:$D$42,0),2)</f>
        <v>italyan ceviz</v>
      </c>
      <c r="J256" s="27" t="str">
        <f>INDEX('kapı kodları'!$D$2:$F$42,MATCH(siparis[[#This Row],[kod]],'kapı kodları'!$D$2:$D$42,0),3)</f>
        <v>baklava</v>
      </c>
      <c r="P256" s="27">
        <v>24</v>
      </c>
    </row>
    <row r="257" spans="3:16" x14ac:dyDescent="0.25">
      <c r="C257">
        <v>1</v>
      </c>
      <c r="D257">
        <v>282</v>
      </c>
      <c r="E257" s="2">
        <v>45446</v>
      </c>
      <c r="F257" s="25">
        <v>45493</v>
      </c>
      <c r="G257" s="26">
        <f>_xlfn.DAYS(siparis[[#This Row],[Depoya Giriş Tarihi]],siparis[[#This Row],[sipariş verilme tarihi]])</f>
        <v>47</v>
      </c>
      <c r="H257" s="26">
        <v>130</v>
      </c>
      <c r="I257" s="27" t="str">
        <f>INDEX('kapı kodları'!$D$2:$F$42,MATCH(siparis[[#This Row],[kod]],'kapı kodları'!$D$2:$D$42,0),2)</f>
        <v>italyan ceviz</v>
      </c>
      <c r="J257" s="27" t="str">
        <f>INDEX('kapı kodları'!$D$2:$F$42,MATCH(siparis[[#This Row],[kod]],'kapı kodları'!$D$2:$D$42,0),3)</f>
        <v>karışık çizgi</v>
      </c>
      <c r="P257" s="27">
        <v>25</v>
      </c>
    </row>
    <row r="258" spans="3:16" x14ac:dyDescent="0.25">
      <c r="C258">
        <v>1</v>
      </c>
      <c r="D258">
        <v>282</v>
      </c>
      <c r="E258" s="2">
        <v>45446</v>
      </c>
      <c r="F258" s="25">
        <v>45493</v>
      </c>
      <c r="G258" s="26">
        <f>_xlfn.DAYS(siparis[[#This Row],[Depoya Giriş Tarihi]],siparis[[#This Row],[sipariş verilme tarihi]])</f>
        <v>47</v>
      </c>
      <c r="H258" s="26">
        <v>160</v>
      </c>
      <c r="I258" s="27" t="str">
        <f>INDEX('kapı kodları'!$D$2:$F$42,MATCH(siparis[[#This Row],[kod]],'kapı kodları'!$D$2:$D$42,0),2)</f>
        <v>italyan ceviz</v>
      </c>
      <c r="J258" s="27" t="str">
        <f>INDEX('kapı kodları'!$D$2:$F$42,MATCH(siparis[[#This Row],[kod]],'kapı kodları'!$D$2:$D$42,0),3)</f>
        <v>iki göbek</v>
      </c>
      <c r="P258" s="27">
        <v>20</v>
      </c>
    </row>
    <row r="259" spans="3:16" x14ac:dyDescent="0.25">
      <c r="C259">
        <v>1</v>
      </c>
      <c r="D259">
        <v>282</v>
      </c>
      <c r="E259" s="2">
        <v>45446</v>
      </c>
      <c r="F259" s="25">
        <v>45493</v>
      </c>
      <c r="G259" s="26">
        <f>_xlfn.DAYS(siparis[[#This Row],[Depoya Giriş Tarihi]],siparis[[#This Row],[sipariş verilme tarihi]])</f>
        <v>47</v>
      </c>
      <c r="H259" s="26">
        <v>230</v>
      </c>
      <c r="I259" s="27" t="str">
        <f>INDEX('kapı kodları'!$D$2:$F$42,MATCH(siparis[[#This Row],[kod]],'kapı kodları'!$D$2:$D$42,0),2)</f>
        <v>koyu ceviz</v>
      </c>
      <c r="J259" s="27" t="str">
        <f>INDEX('kapı kodları'!$D$2:$F$42,MATCH(siparis[[#This Row],[kod]],'kapı kodları'!$D$2:$D$42,0),3)</f>
        <v>karışık çizgi</v>
      </c>
      <c r="P259" s="27">
        <v>25</v>
      </c>
    </row>
    <row r="260" spans="3:16" x14ac:dyDescent="0.25">
      <c r="C260">
        <v>1</v>
      </c>
      <c r="D260">
        <v>282</v>
      </c>
      <c r="E260" s="2">
        <v>45446</v>
      </c>
      <c r="F260" s="25">
        <v>45493</v>
      </c>
      <c r="G260" s="26">
        <f>_xlfn.DAYS(siparis[[#This Row],[Depoya Giriş Tarihi]],siparis[[#This Row],[sipariş verilme tarihi]])</f>
        <v>47</v>
      </c>
      <c r="H260" s="26">
        <v>260</v>
      </c>
      <c r="I260" s="27" t="str">
        <f>INDEX('kapı kodları'!$D$2:$F$42,MATCH(siparis[[#This Row],[kod]],'kapı kodları'!$D$2:$D$42,0),2)</f>
        <v>koyu ceviz</v>
      </c>
      <c r="J260" s="27" t="str">
        <f>INDEX('kapı kodları'!$D$2:$F$42,MATCH(siparis[[#This Row],[kod]],'kapı kodları'!$D$2:$D$42,0),3)</f>
        <v>iki göbek</v>
      </c>
      <c r="P260" s="27">
        <v>10</v>
      </c>
    </row>
    <row r="261" spans="3:16" x14ac:dyDescent="0.25">
      <c r="C261">
        <v>1</v>
      </c>
      <c r="D261">
        <v>282</v>
      </c>
      <c r="E261" s="2">
        <v>45446</v>
      </c>
      <c r="F261" s="25">
        <v>45493</v>
      </c>
      <c r="G261" s="26">
        <f>_xlfn.DAYS(siparis[[#This Row],[Depoya Giriş Tarihi]],siparis[[#This Row],[sipariş verilme tarihi]])</f>
        <v>47</v>
      </c>
      <c r="H261" s="26">
        <v>310</v>
      </c>
      <c r="I261" s="27" t="str">
        <f>INDEX('kapı kodları'!$D$2:$F$42,MATCH(siparis[[#This Row],[kod]],'kapı kodları'!$D$2:$D$42,0),2)</f>
        <v>gold ceviz</v>
      </c>
      <c r="J261" s="27" t="str">
        <f>INDEX('kapı kodları'!$D$2:$F$42,MATCH(siparis[[#This Row],[kod]],'kapı kodları'!$D$2:$D$42,0),3)</f>
        <v>madra</v>
      </c>
      <c r="P261" s="27">
        <v>25</v>
      </c>
    </row>
    <row r="262" spans="3:16" x14ac:dyDescent="0.25">
      <c r="C262">
        <v>1</v>
      </c>
      <c r="D262">
        <v>282</v>
      </c>
      <c r="E262" s="2">
        <v>45446</v>
      </c>
      <c r="F262" s="25">
        <v>45493</v>
      </c>
      <c r="G262" s="26">
        <f>_xlfn.DAYS(siparis[[#This Row],[Depoya Giriş Tarihi]],siparis[[#This Row],[sipariş verilme tarihi]])</f>
        <v>47</v>
      </c>
      <c r="H262" s="26">
        <v>320</v>
      </c>
      <c r="I262" s="27" t="str">
        <f>INDEX('kapı kodları'!$D$2:$F$42,MATCH(siparis[[#This Row],[kod]],'kapı kodları'!$D$2:$D$42,0),2)</f>
        <v>gold ceviz</v>
      </c>
      <c r="J262" s="27" t="str">
        <f>INDEX('kapı kodları'!$D$2:$F$42,MATCH(siparis[[#This Row],[kod]],'kapı kodları'!$D$2:$D$42,0),3)</f>
        <v>baklava</v>
      </c>
      <c r="P262" s="27">
        <v>7</v>
      </c>
    </row>
    <row r="263" spans="3:16" x14ac:dyDescent="0.25">
      <c r="C263">
        <v>1</v>
      </c>
      <c r="D263">
        <v>282</v>
      </c>
      <c r="E263" s="2">
        <v>45446</v>
      </c>
      <c r="F263" s="25">
        <v>45493</v>
      </c>
      <c r="G263" s="26">
        <f>_xlfn.DAYS(siparis[[#This Row],[Depoya Giriş Tarihi]],siparis[[#This Row],[sipariş verilme tarihi]])</f>
        <v>47</v>
      </c>
      <c r="H263" s="26">
        <v>330</v>
      </c>
      <c r="I263" s="27" t="str">
        <f>INDEX('kapı kodları'!$D$2:$F$42,MATCH(siparis[[#This Row],[kod]],'kapı kodları'!$D$2:$D$42,0),2)</f>
        <v>gold ceviz</v>
      </c>
      <c r="J263" s="27" t="str">
        <f>INDEX('kapı kodları'!$D$2:$F$42,MATCH(siparis[[#This Row],[kod]],'kapı kodları'!$D$2:$D$42,0),3)</f>
        <v>karışık çizgi</v>
      </c>
      <c r="P263" s="27">
        <v>24</v>
      </c>
    </row>
    <row r="264" spans="3:16" x14ac:dyDescent="0.25">
      <c r="C264">
        <v>1</v>
      </c>
      <c r="D264">
        <v>282</v>
      </c>
      <c r="E264" s="2">
        <v>45446</v>
      </c>
      <c r="F264" s="25">
        <v>45493</v>
      </c>
      <c r="G264" s="26">
        <f>_xlfn.DAYS(siparis[[#This Row],[Depoya Giriş Tarihi]],siparis[[#This Row],[sipariş verilme tarihi]])</f>
        <v>47</v>
      </c>
      <c r="H264" s="26">
        <v>410</v>
      </c>
      <c r="I264" s="27" t="str">
        <f>INDEX('kapı kodları'!$D$2:$F$42,MATCH(siparis[[#This Row],[kod]],'kapı kodları'!$D$2:$D$42,0),2)</f>
        <v>ABD ceviz</v>
      </c>
      <c r="J264" s="27" t="str">
        <f>INDEX('kapı kodları'!$D$2:$F$42,MATCH(siparis[[#This Row],[kod]],'kapı kodları'!$D$2:$D$42,0),3)</f>
        <v>madra</v>
      </c>
      <c r="P264" s="27">
        <v>25</v>
      </c>
    </row>
    <row r="265" spans="3:16" x14ac:dyDescent="0.25">
      <c r="C265">
        <v>1</v>
      </c>
      <c r="D265">
        <v>282</v>
      </c>
      <c r="E265" s="2">
        <v>45446</v>
      </c>
      <c r="F265" s="25">
        <v>45493</v>
      </c>
      <c r="G265" s="26">
        <f>_xlfn.DAYS(siparis[[#This Row],[Depoya Giriş Tarihi]],siparis[[#This Row],[sipariş verilme tarihi]])</f>
        <v>47</v>
      </c>
      <c r="H265" s="26">
        <v>420</v>
      </c>
      <c r="I265" s="27" t="str">
        <f>INDEX('kapı kodları'!$D$2:$F$42,MATCH(siparis[[#This Row],[kod]],'kapı kodları'!$D$2:$D$42,0),2)</f>
        <v>ABD ceviz</v>
      </c>
      <c r="J265" s="27" t="str">
        <f>INDEX('kapı kodları'!$D$2:$F$42,MATCH(siparis[[#This Row],[kod]],'kapı kodları'!$D$2:$D$42,0),3)</f>
        <v>baklava</v>
      </c>
      <c r="P265" s="27">
        <v>25</v>
      </c>
    </row>
    <row r="266" spans="3:16" x14ac:dyDescent="0.25">
      <c r="C266">
        <v>1</v>
      </c>
      <c r="D266">
        <v>282</v>
      </c>
      <c r="E266" s="2">
        <v>45446</v>
      </c>
      <c r="F266" s="25">
        <v>45493</v>
      </c>
      <c r="G266" s="26">
        <f>_xlfn.DAYS(siparis[[#This Row],[Depoya Giriş Tarihi]],siparis[[#This Row],[sipariş verilme tarihi]])</f>
        <v>47</v>
      </c>
      <c r="H266" s="26">
        <v>430</v>
      </c>
      <c r="I266" s="27" t="str">
        <f>INDEX('kapı kodları'!$D$2:$F$42,MATCH(siparis[[#This Row],[kod]],'kapı kodları'!$D$2:$D$42,0),2)</f>
        <v>ABD ceviz</v>
      </c>
      <c r="J266" s="27" t="str">
        <f>INDEX('kapı kodları'!$D$2:$F$42,MATCH(siparis[[#This Row],[kod]],'kapı kodları'!$D$2:$D$42,0),3)</f>
        <v>karışık çizgi</v>
      </c>
      <c r="P266" s="27">
        <v>25</v>
      </c>
    </row>
    <row r="267" spans="3:16" x14ac:dyDescent="0.25">
      <c r="C267">
        <v>1</v>
      </c>
      <c r="D267">
        <v>282</v>
      </c>
      <c r="E267" s="2">
        <v>45446</v>
      </c>
      <c r="F267" s="25">
        <v>45493</v>
      </c>
      <c r="G267" s="26">
        <f>_xlfn.DAYS(siparis[[#This Row],[Depoya Giriş Tarihi]],siparis[[#This Row],[sipariş verilme tarihi]])</f>
        <v>47</v>
      </c>
      <c r="H267" s="26">
        <v>460</v>
      </c>
      <c r="I267" s="27" t="str">
        <f>INDEX('kapı kodları'!$D$2:$F$42,MATCH(siparis[[#This Row],[kod]],'kapı kodları'!$D$2:$D$42,0),2)</f>
        <v>ABD ceviz</v>
      </c>
      <c r="J267" s="27" t="str">
        <f>INDEX('kapı kodları'!$D$2:$F$42,MATCH(siparis[[#This Row],[kod]],'kapı kodları'!$D$2:$D$42,0),3)</f>
        <v>iki göbek</v>
      </c>
      <c r="P267" s="27">
        <v>49</v>
      </c>
    </row>
    <row r="268" spans="3:16" x14ac:dyDescent="0.25">
      <c r="C268">
        <v>1</v>
      </c>
      <c r="D268">
        <v>282</v>
      </c>
      <c r="E268" s="2">
        <v>45446</v>
      </c>
      <c r="F268" s="25">
        <v>45493</v>
      </c>
      <c r="G268" s="26">
        <f>_xlfn.DAYS(siparis[[#This Row],[Depoya Giriş Tarihi]],siparis[[#This Row],[sipariş verilme tarihi]])</f>
        <v>47</v>
      </c>
      <c r="H268" s="26">
        <v>520</v>
      </c>
      <c r="I268" s="27" t="str">
        <f>INDEX('kapı kodları'!$D$2:$F$42,MATCH(siparis[[#This Row],[kod]],'kapı kodları'!$D$2:$D$42,0),2)</f>
        <v>wenge</v>
      </c>
      <c r="J268" s="27" t="str">
        <f>INDEX('kapı kodları'!$D$2:$F$42,MATCH(siparis[[#This Row],[kod]],'kapı kodları'!$D$2:$D$42,0),3)</f>
        <v>baklava</v>
      </c>
      <c r="P268" s="27">
        <v>16</v>
      </c>
    </row>
    <row r="269" spans="3:16" x14ac:dyDescent="0.25">
      <c r="C269">
        <v>1</v>
      </c>
      <c r="D269">
        <v>282</v>
      </c>
      <c r="E269" s="2">
        <v>45446</v>
      </c>
      <c r="F269" s="25">
        <v>45493</v>
      </c>
      <c r="G269" s="26">
        <f>_xlfn.DAYS(siparis[[#This Row],[Depoya Giriş Tarihi]],siparis[[#This Row],[sipariş verilme tarihi]])</f>
        <v>47</v>
      </c>
      <c r="H269" s="26">
        <v>530</v>
      </c>
      <c r="I269" s="27" t="str">
        <f>INDEX('kapı kodları'!$D$2:$F$42,MATCH(siparis[[#This Row],[kod]],'kapı kodları'!$D$2:$D$42,0),2)</f>
        <v>wenge</v>
      </c>
      <c r="J269" s="27" t="str">
        <f>INDEX('kapı kodları'!$D$2:$F$42,MATCH(siparis[[#This Row],[kod]],'kapı kodları'!$D$2:$D$42,0),3)</f>
        <v>karışık çizgi</v>
      </c>
      <c r="P269" s="27">
        <v>20</v>
      </c>
    </row>
    <row r="270" spans="3:16" x14ac:dyDescent="0.25">
      <c r="C270">
        <v>1</v>
      </c>
      <c r="D270">
        <v>282</v>
      </c>
      <c r="E270" s="2">
        <v>45446</v>
      </c>
      <c r="F270" s="25">
        <v>45493</v>
      </c>
      <c r="G270" s="26">
        <f>_xlfn.DAYS(siparis[[#This Row],[Depoya Giriş Tarihi]],siparis[[#This Row],[sipariş verilme tarihi]])</f>
        <v>47</v>
      </c>
      <c r="H270" s="26">
        <v>560</v>
      </c>
      <c r="I270" s="27" t="str">
        <f>INDEX('kapı kodları'!$D$2:$F$42,MATCH(siparis[[#This Row],[kod]],'kapı kodları'!$D$2:$D$42,0),2)</f>
        <v>wenge</v>
      </c>
      <c r="J270" s="27" t="str">
        <f>INDEX('kapı kodları'!$D$2:$F$42,MATCH(siparis[[#This Row],[kod]],'kapı kodları'!$D$2:$D$42,0),3)</f>
        <v>iki göbek</v>
      </c>
      <c r="P270" s="27">
        <v>48</v>
      </c>
    </row>
    <row r="271" spans="3:16" x14ac:dyDescent="0.25">
      <c r="C271">
        <v>1</v>
      </c>
      <c r="D271">
        <v>282</v>
      </c>
      <c r="E271" s="2">
        <v>45446</v>
      </c>
      <c r="F271" s="25">
        <v>45493</v>
      </c>
      <c r="G271" s="26">
        <f>_xlfn.DAYS(siparis[[#This Row],[Depoya Giriş Tarihi]],siparis[[#This Row],[sipariş verilme tarihi]])</f>
        <v>47</v>
      </c>
      <c r="H271" s="26">
        <v>600</v>
      </c>
      <c r="I271" s="27" t="e">
        <f ca="1">INDIRECT(Satış!D:D,'kapı siparişleri'!H270)</f>
        <v>#REF!</v>
      </c>
      <c r="J271" s="27" t="str">
        <f>INDEX('kapı kodları'!$D$2:$F$44,MATCH(siparis[[#This Row],[kod]],'kapı kodları'!$D:$D,0),3)</f>
        <v>yavru kanat</v>
      </c>
      <c r="P271" s="27">
        <v>171</v>
      </c>
    </row>
    <row r="272" spans="3:16" x14ac:dyDescent="0.25">
      <c r="C272">
        <v>1</v>
      </c>
      <c r="D272">
        <v>282</v>
      </c>
      <c r="E272" s="2">
        <v>45446</v>
      </c>
      <c r="F272" s="25">
        <v>45493</v>
      </c>
      <c r="G272" s="26">
        <f>_xlfn.DAYS(siparis[[#This Row],[Depoya Giriş Tarihi]],siparis[[#This Row],[sipariş verilme tarihi]])</f>
        <v>47</v>
      </c>
      <c r="H272" s="26">
        <v>610</v>
      </c>
      <c r="I272" s="27" t="str">
        <f>INDEX('kapı kodları'!$D$2:$F$42,MATCH(siparis[[#This Row],[kod]],'kapı kodları'!$D$2:$D$42,0),2)</f>
        <v>bute beyaz</v>
      </c>
      <c r="J272" s="27" t="str">
        <f>INDEX('kapı kodları'!$D$2:$F$42,MATCH(siparis[[#This Row],[kod]],'kapı kodları'!$D$2:$D$42,0),3)</f>
        <v>madra</v>
      </c>
      <c r="O272" s="27">
        <v>200</v>
      </c>
      <c r="P272" s="27">
        <v>25</v>
      </c>
    </row>
    <row r="273" spans="3:16" x14ac:dyDescent="0.25">
      <c r="C273">
        <v>1</v>
      </c>
      <c r="D273">
        <v>282</v>
      </c>
      <c r="E273" s="2">
        <v>45446</v>
      </c>
      <c r="F273" s="25">
        <v>45493</v>
      </c>
      <c r="G273" s="26">
        <f>_xlfn.DAYS(siparis[[#This Row],[Depoya Giriş Tarihi]],siparis[[#This Row],[sipariş verilme tarihi]])</f>
        <v>47</v>
      </c>
      <c r="H273" s="26">
        <v>620</v>
      </c>
      <c r="I273" s="27" t="str">
        <f>INDEX('kapı kodları'!$D$2:$F$42,MATCH(siparis[[#This Row],[kod]],'kapı kodları'!$D$2:$D$42,0),2)</f>
        <v>bute beyaz</v>
      </c>
      <c r="J273" s="27" t="str">
        <f>INDEX('kapı kodları'!$D$2:$F$42,MATCH(siparis[[#This Row],[kod]],'kapı kodları'!$D$2:$D$42,0),3)</f>
        <v>baklava</v>
      </c>
      <c r="P273" s="27">
        <v>25</v>
      </c>
    </row>
    <row r="274" spans="3:16" x14ac:dyDescent="0.25">
      <c r="C274">
        <v>1</v>
      </c>
      <c r="D274">
        <v>282</v>
      </c>
      <c r="E274" s="2">
        <v>45446</v>
      </c>
      <c r="F274" s="25">
        <v>45493</v>
      </c>
      <c r="G274" s="26">
        <f>_xlfn.DAYS(siparis[[#This Row],[Depoya Giriş Tarihi]],siparis[[#This Row],[sipariş verilme tarihi]])</f>
        <v>47</v>
      </c>
      <c r="H274" s="26">
        <v>630</v>
      </c>
      <c r="I274" s="27" t="str">
        <f>INDEX('kapı kodları'!$D$2:$F$42,MATCH(siparis[[#This Row],[kod]],'kapı kodları'!$D$2:$D$42,0),2)</f>
        <v>bute beyaz</v>
      </c>
      <c r="J274" s="27" t="str">
        <f>INDEX('kapı kodları'!$D$2:$F$42,MATCH(siparis[[#This Row],[kod]],'kapı kodları'!$D$2:$D$42,0),3)</f>
        <v>karışık çizgi</v>
      </c>
      <c r="P274" s="27">
        <v>99</v>
      </c>
    </row>
    <row r="275" spans="3:16" x14ac:dyDescent="0.25">
      <c r="C275">
        <v>1</v>
      </c>
      <c r="D275">
        <v>282</v>
      </c>
      <c r="E275" s="2">
        <v>45446</v>
      </c>
      <c r="F275" s="25">
        <v>45493</v>
      </c>
      <c r="G275" s="26">
        <f>_xlfn.DAYS(siparis[[#This Row],[Depoya Giriş Tarihi]],siparis[[#This Row],[sipariş verilme tarihi]])</f>
        <v>47</v>
      </c>
      <c r="H275" s="26">
        <v>660</v>
      </c>
      <c r="I275" s="27" t="str">
        <f>INDEX('kapı kodları'!$D$2:$F$42,MATCH(siparis[[#This Row],[kod]],'kapı kodları'!$D$2:$D$42,0),2)</f>
        <v>bute beyaz</v>
      </c>
      <c r="J275" s="27" t="str">
        <f>INDEX('kapı kodları'!$D$2:$F$42,MATCH(siparis[[#This Row],[kod]],'kapı kodları'!$D$2:$D$42,0),3)</f>
        <v>iki göbek</v>
      </c>
      <c r="P275" s="27">
        <v>253</v>
      </c>
    </row>
    <row r="276" spans="3:16" x14ac:dyDescent="0.25">
      <c r="C276">
        <v>1</v>
      </c>
      <c r="D276">
        <v>282</v>
      </c>
      <c r="E276" s="2">
        <v>45446</v>
      </c>
      <c r="F276" s="25">
        <v>45493</v>
      </c>
      <c r="G276" s="26">
        <f>_xlfn.DAYS(siparis[[#This Row],[Depoya Giriş Tarihi]],siparis[[#This Row],[sipariş verilme tarihi]])</f>
        <v>47</v>
      </c>
      <c r="H276" s="26">
        <v>720</v>
      </c>
      <c r="I276" s="27" t="str">
        <f>INDEX('kapı kodları'!$D$2:$F$42,MATCH(siparis[[#This Row],[kod]],'kapı kodları'!$D$2:$D$42,0),2)</f>
        <v>küp akça</v>
      </c>
      <c r="J276" s="27" t="str">
        <f>INDEX('kapı kodları'!$D$2:$F$42,MATCH(siparis[[#This Row],[kod]],'kapı kodları'!$D$2:$D$42,0),3)</f>
        <v>baklava</v>
      </c>
      <c r="P276" s="27">
        <v>23</v>
      </c>
    </row>
    <row r="277" spans="3:16" x14ac:dyDescent="0.25">
      <c r="C277">
        <v>1</v>
      </c>
      <c r="D277">
        <v>282</v>
      </c>
      <c r="E277" s="2">
        <v>45446</v>
      </c>
      <c r="F277" s="25">
        <v>45493</v>
      </c>
      <c r="G277" s="26">
        <f>_xlfn.DAYS(siparis[[#This Row],[Depoya Giriş Tarihi]],siparis[[#This Row],[sipariş verilme tarihi]])</f>
        <v>47</v>
      </c>
      <c r="H277" s="26">
        <v>730</v>
      </c>
      <c r="I277" s="27" t="str">
        <f>INDEX('kapı kodları'!$D$2:$F$42,MATCH(siparis[[#This Row],[kod]],'kapı kodları'!$D$2:$D$42,0),2)</f>
        <v>küp akça</v>
      </c>
      <c r="J277" s="27" t="str">
        <f>INDEX('kapı kodları'!$D$2:$F$42,MATCH(siparis[[#This Row],[kod]],'kapı kodları'!$D$2:$D$42,0),3)</f>
        <v>karışık çizgi</v>
      </c>
      <c r="P277" s="27">
        <v>48</v>
      </c>
    </row>
    <row r="278" spans="3:16" x14ac:dyDescent="0.25">
      <c r="C278">
        <v>1</v>
      </c>
      <c r="D278">
        <v>282</v>
      </c>
      <c r="E278" s="2">
        <v>45446</v>
      </c>
      <c r="F278" s="25">
        <v>45493</v>
      </c>
      <c r="G278" s="26">
        <f>_xlfn.DAYS(siparis[[#This Row],[Depoya Giriş Tarihi]],siparis[[#This Row],[sipariş verilme tarihi]])</f>
        <v>47</v>
      </c>
      <c r="H278" s="26">
        <v>760</v>
      </c>
      <c r="I278" s="27" t="str">
        <f>INDEX('kapı kodları'!$D$2:$F$42,MATCH(siparis[[#This Row],[kod]],'kapı kodları'!$D$2:$D$42,0),2)</f>
        <v>küp akça</v>
      </c>
      <c r="J278" s="27" t="str">
        <f>INDEX('kapı kodları'!$D$2:$F$42,MATCH(siparis[[#This Row],[kod]],'kapı kodları'!$D$2:$D$42,0),3)</f>
        <v>iki göbek</v>
      </c>
      <c r="P278" s="27">
        <v>100</v>
      </c>
    </row>
    <row r="279" spans="3:16" x14ac:dyDescent="0.25">
      <c r="C279">
        <v>1</v>
      </c>
      <c r="D279">
        <v>282</v>
      </c>
      <c r="E279" s="2">
        <v>45446</v>
      </c>
      <c r="F279" s="25">
        <v>45493</v>
      </c>
      <c r="G279" s="26">
        <f>_xlfn.DAYS(siparis[[#This Row],[Depoya Giriş Tarihi]],siparis[[#This Row],[sipariş verilme tarihi]])</f>
        <v>47</v>
      </c>
      <c r="H279" s="26">
        <v>800</v>
      </c>
      <c r="I279" s="27" t="e">
        <f ca="1">INDIRECT(Satış!D:D,'kapı siparişleri'!H278)</f>
        <v>#REF!</v>
      </c>
      <c r="J279" s="27" t="str">
        <f>INDEX('kapı kodları'!$D$2:$F$44,MATCH(siparis[[#This Row],[kod]],'kapı kodları'!$D:$D,0),3)</f>
        <v>yavru kanat</v>
      </c>
      <c r="P279" s="27">
        <v>101</v>
      </c>
    </row>
    <row r="280" spans="3:16" x14ac:dyDescent="0.25">
      <c r="C280">
        <v>1</v>
      </c>
      <c r="D280">
        <v>282</v>
      </c>
      <c r="E280" s="2">
        <v>45446</v>
      </c>
      <c r="F280" s="25">
        <v>45493</v>
      </c>
      <c r="G280" s="26">
        <f>_xlfn.DAYS(siparis[[#This Row],[Depoya Giriş Tarihi]],siparis[[#This Row],[sipariş verilme tarihi]])</f>
        <v>47</v>
      </c>
      <c r="H280" s="26">
        <v>810</v>
      </c>
      <c r="I280" s="27" t="str">
        <f>INDEX('kapı kodları'!$D$2:$F$42,MATCH(siparis[[#This Row],[kod]],'kapı kodları'!$D$2:$D$42,0),2)</f>
        <v>ardahan gri</v>
      </c>
      <c r="J280" s="27" t="str">
        <f>INDEX('kapı kodları'!$D$2:$F$42,MATCH(siparis[[#This Row],[kod]],'kapı kodları'!$D$2:$D$42,0),3)</f>
        <v>madra</v>
      </c>
      <c r="O280" s="27">
        <v>50</v>
      </c>
      <c r="P280" s="27">
        <v>30</v>
      </c>
    </row>
    <row r="281" spans="3:16" x14ac:dyDescent="0.25">
      <c r="C281">
        <v>1</v>
      </c>
      <c r="D281">
        <v>282</v>
      </c>
      <c r="E281" s="2">
        <v>45446</v>
      </c>
      <c r="F281" s="25">
        <v>45493</v>
      </c>
      <c r="G281" s="26">
        <f>_xlfn.DAYS(siparis[[#This Row],[Depoya Giriş Tarihi]],siparis[[#This Row],[sipariş verilme tarihi]])</f>
        <v>47</v>
      </c>
      <c r="H281" s="26">
        <v>820</v>
      </c>
      <c r="I281" s="27" t="str">
        <f>INDEX('kapı kodları'!$D$2:$F$42,MATCH(siparis[[#This Row],[kod]],'kapı kodları'!$D$2:$D$42,0),2)</f>
        <v>ardahan gri</v>
      </c>
      <c r="J281" s="27" t="str">
        <f>INDEX('kapı kodları'!$D$2:$F$42,MATCH(siparis[[#This Row],[kod]],'kapı kodları'!$D$2:$D$42,0),3)</f>
        <v>baklava</v>
      </c>
      <c r="P281" s="27">
        <v>18</v>
      </c>
    </row>
    <row r="282" spans="3:16" x14ac:dyDescent="0.25">
      <c r="C282">
        <v>1</v>
      </c>
      <c r="D282">
        <v>282</v>
      </c>
      <c r="E282" s="2">
        <v>45446</v>
      </c>
      <c r="F282" s="25">
        <v>45493</v>
      </c>
      <c r="G282" s="26">
        <f>_xlfn.DAYS(siparis[[#This Row],[Depoya Giriş Tarihi]],siparis[[#This Row],[sipariş verilme tarihi]])</f>
        <v>47</v>
      </c>
      <c r="H282" s="26">
        <v>830</v>
      </c>
      <c r="I282" s="27" t="str">
        <f>INDEX('kapı kodları'!$D$2:$F$42,MATCH(siparis[[#This Row],[kod]],'kapı kodları'!$D$2:$D$42,0),2)</f>
        <v>ardahan gri</v>
      </c>
      <c r="J282" s="27" t="str">
        <f>INDEX('kapı kodları'!$D$2:$F$42,MATCH(siparis[[#This Row],[kod]],'kapı kodları'!$D$2:$D$42,0),3)</f>
        <v>karışık çizgi</v>
      </c>
      <c r="P282" s="27">
        <v>48</v>
      </c>
    </row>
    <row r="283" spans="3:16" x14ac:dyDescent="0.25">
      <c r="C283">
        <v>1</v>
      </c>
      <c r="D283">
        <v>282</v>
      </c>
      <c r="E283" s="2">
        <v>45446</v>
      </c>
      <c r="F283" s="25">
        <v>45493</v>
      </c>
      <c r="G283" s="26">
        <f>_xlfn.DAYS(siparis[[#This Row],[Depoya Giriş Tarihi]],siparis[[#This Row],[sipariş verilme tarihi]])</f>
        <v>47</v>
      </c>
      <c r="H283" s="26">
        <v>860</v>
      </c>
      <c r="I283" s="27" t="str">
        <f>INDEX('kapı kodları'!$D$2:$F$42,MATCH(siparis[[#This Row],[kod]],'kapı kodları'!$D$2:$D$42,0),2)</f>
        <v>ardahan gri</v>
      </c>
      <c r="J283" s="27" t="str">
        <f>INDEX('kapı kodları'!$D$2:$F$42,MATCH(siparis[[#This Row],[kod]],'kapı kodları'!$D$2:$D$42,0),3)</f>
        <v>iki göbek</v>
      </c>
      <c r="P283" s="27">
        <v>98</v>
      </c>
    </row>
    <row r="284" spans="3:16" x14ac:dyDescent="0.25">
      <c r="C284">
        <v>1</v>
      </c>
      <c r="D284">
        <v>282</v>
      </c>
      <c r="E284" s="2">
        <v>45446</v>
      </c>
      <c r="F284" s="25">
        <v>45493</v>
      </c>
      <c r="G284" s="26">
        <f>_xlfn.DAYS(siparis[[#This Row],[Depoya Giriş Tarihi]],siparis[[#This Row],[sipariş verilme tarihi]])</f>
        <v>47</v>
      </c>
      <c r="H284" s="26">
        <v>920</v>
      </c>
      <c r="I284" s="27" t="str">
        <f>INDEX('kapı kodları'!$D$2:$F$42,MATCH(siparis[[#This Row],[kod]],'kapı kodları'!$D$2:$D$42,0),2)</f>
        <v>pvc gri</v>
      </c>
      <c r="J284" s="27" t="str">
        <f>INDEX('kapı kodları'!$D$2:$F$42,MATCH(siparis[[#This Row],[kod]],'kapı kodları'!$D$2:$D$42,0),3)</f>
        <v>baklava</v>
      </c>
      <c r="O284" s="27">
        <v>50</v>
      </c>
      <c r="P284" s="27">
        <v>9</v>
      </c>
    </row>
    <row r="285" spans="3:16" x14ac:dyDescent="0.25">
      <c r="C285">
        <v>1</v>
      </c>
      <c r="D285">
        <v>282</v>
      </c>
      <c r="E285" s="2">
        <v>45446</v>
      </c>
      <c r="F285" s="25">
        <v>45493</v>
      </c>
      <c r="G285" s="26">
        <f>_xlfn.DAYS(siparis[[#This Row],[Depoya Giriş Tarihi]],siparis[[#This Row],[sipariş verilme tarihi]])</f>
        <v>47</v>
      </c>
      <c r="H285" s="26">
        <v>930</v>
      </c>
      <c r="I285" s="27" t="str">
        <f>INDEX('kapı kodları'!$D$2:$F$42,MATCH(siparis[[#This Row],[kod]],'kapı kodları'!$D$2:$D$42,0),2)</f>
        <v>pvc gri</v>
      </c>
      <c r="J285" s="27" t="str">
        <f>INDEX('kapı kodları'!$D$2:$F$42,MATCH(siparis[[#This Row],[kod]],'kapı kodları'!$D$2:$D$42,0),3)</f>
        <v>karışık çizgi</v>
      </c>
      <c r="M285" s="27">
        <v>98</v>
      </c>
      <c r="P285" s="27">
        <v>50</v>
      </c>
    </row>
    <row r="286" spans="3:16" x14ac:dyDescent="0.25">
      <c r="C286">
        <v>1</v>
      </c>
      <c r="D286">
        <v>282</v>
      </c>
      <c r="E286" s="2">
        <v>45446</v>
      </c>
      <c r="F286" s="25">
        <v>45493</v>
      </c>
      <c r="G286" s="26">
        <f>_xlfn.DAYS(siparis[[#This Row],[Depoya Giriş Tarihi]],siparis[[#This Row],[sipariş verilme tarihi]])</f>
        <v>47</v>
      </c>
      <c r="H286" s="26">
        <v>960</v>
      </c>
      <c r="I286" s="27" t="str">
        <f>INDEX('kapı kodları'!$D$2:$F$42,MATCH(siparis[[#This Row],[kod]],'kapı kodları'!$D$2:$D$42,0),2)</f>
        <v>pvc gri</v>
      </c>
      <c r="J286" s="27" t="str">
        <f>INDEX('kapı kodları'!$D$2:$F$42,MATCH(siparis[[#This Row],[kod]],'kapı kodları'!$D$2:$D$42,0),3)</f>
        <v>iki göbek</v>
      </c>
      <c r="P286" s="27">
        <v>99</v>
      </c>
    </row>
    <row r="287" spans="3:16" x14ac:dyDescent="0.25">
      <c r="C287">
        <v>7</v>
      </c>
      <c r="D287">
        <v>283</v>
      </c>
      <c r="E287" s="2">
        <v>45446</v>
      </c>
      <c r="F287" s="25">
        <v>45501</v>
      </c>
      <c r="G287" s="26">
        <f>_xlfn.DAYS(siparis[[#This Row],[Depoya Giriş Tarihi]],siparis[[#This Row],[sipariş verilme tarihi]])</f>
        <v>55</v>
      </c>
      <c r="H287" s="26">
        <v>660</v>
      </c>
      <c r="I287" s="27" t="str">
        <f>INDEX('kapı kodları'!$D$2:$F$42,MATCH(siparis[[#This Row],[kod]],'kapı kodları'!$D$2:$D$42,0),2)</f>
        <v>bute beyaz</v>
      </c>
      <c r="J287" s="27" t="str">
        <f>INDEX('kapı kodları'!$D$2:$F$42,MATCH(siparis[[#This Row],[kod]],'kapı kodları'!$D$2:$D$42,0),3)</f>
        <v>iki göbek</v>
      </c>
      <c r="K287" s="27">
        <v>98</v>
      </c>
      <c r="M287" s="27">
        <v>150</v>
      </c>
      <c r="N287" s="27">
        <v>50</v>
      </c>
    </row>
    <row r="288" spans="3:16" x14ac:dyDescent="0.25">
      <c r="C288">
        <v>7</v>
      </c>
      <c r="D288">
        <v>283</v>
      </c>
      <c r="E288" s="2">
        <v>45446</v>
      </c>
      <c r="F288" s="25">
        <v>45501</v>
      </c>
      <c r="G288" s="26">
        <f>_xlfn.DAYS(siparis[[#This Row],[Depoya Giriş Tarihi]],siparis[[#This Row],[sipariş verilme tarihi]])</f>
        <v>55</v>
      </c>
      <c r="H288" s="26">
        <v>960</v>
      </c>
      <c r="I288" s="27" t="str">
        <f>INDEX('kapı kodları'!$D$2:$F$42,MATCH(siparis[[#This Row],[kod]],'kapı kodları'!$D$2:$D$42,0),2)</f>
        <v>pvc gri</v>
      </c>
      <c r="J288" s="27" t="str">
        <f>INDEX('kapı kodları'!$D$2:$F$42,MATCH(siparis[[#This Row],[kod]],'kapı kodları'!$D$2:$D$42,0),3)</f>
        <v>iki göbek</v>
      </c>
      <c r="K288" s="27">
        <v>104</v>
      </c>
    </row>
    <row r="289" spans="3:15" x14ac:dyDescent="0.25">
      <c r="C289" s="4">
        <v>6</v>
      </c>
      <c r="D289">
        <v>284</v>
      </c>
      <c r="E289" s="2">
        <v>45446</v>
      </c>
      <c r="F289" s="25">
        <v>45501</v>
      </c>
      <c r="G289" s="26">
        <f>_xlfn.DAYS(siparis[[#This Row],[Depoya Giriş Tarihi]],siparis[[#This Row],[sipariş verilme tarihi]])</f>
        <v>55</v>
      </c>
      <c r="H289" s="26">
        <v>130</v>
      </c>
      <c r="I289" s="27" t="str">
        <f>INDEX('kapı kodları'!$D$2:$F$42,MATCH(siparis[[#This Row],[kod]],'kapı kodları'!$D$2:$D$42,0),2)</f>
        <v>italyan ceviz</v>
      </c>
      <c r="J289" s="27" t="str">
        <f>INDEX('kapı kodları'!$D$2:$F$42,MATCH(siparis[[#This Row],[kod]],'kapı kodları'!$D$2:$D$42,0),3)</f>
        <v>karışık çizgi</v>
      </c>
      <c r="M289" s="27">
        <v>50</v>
      </c>
      <c r="N289" s="27">
        <v>18</v>
      </c>
    </row>
    <row r="290" spans="3:15" x14ac:dyDescent="0.25">
      <c r="C290" s="4">
        <v>6</v>
      </c>
      <c r="D290">
        <v>284</v>
      </c>
      <c r="E290" s="2">
        <v>45446</v>
      </c>
      <c r="F290" s="25">
        <v>45501</v>
      </c>
      <c r="G290" s="26">
        <f>_xlfn.DAYS(siparis[[#This Row],[Depoya Giriş Tarihi]],siparis[[#This Row],[sipariş verilme tarihi]])</f>
        <v>55</v>
      </c>
      <c r="H290" s="26">
        <v>160</v>
      </c>
      <c r="I290" s="27" t="str">
        <f>INDEX('kapı kodları'!$D$2:$F$42,MATCH(siparis[[#This Row],[kod]],'kapı kodları'!$D$2:$D$42,0),2)</f>
        <v>italyan ceviz</v>
      </c>
      <c r="J290" s="27" t="str">
        <f>INDEX('kapı kodları'!$D$2:$F$42,MATCH(siparis[[#This Row],[kod]],'kapı kodları'!$D$2:$D$42,0),3)</f>
        <v>iki göbek</v>
      </c>
      <c r="M290" s="27">
        <v>25</v>
      </c>
      <c r="N290" s="27">
        <v>25</v>
      </c>
    </row>
    <row r="291" spans="3:15" x14ac:dyDescent="0.25">
      <c r="C291">
        <v>6</v>
      </c>
      <c r="D291">
        <v>284</v>
      </c>
      <c r="E291" s="2">
        <v>45446</v>
      </c>
      <c r="F291" s="25">
        <v>45501</v>
      </c>
      <c r="G291" s="26">
        <f>_xlfn.DAYS(siparis[[#This Row],[Depoya Giriş Tarihi]],siparis[[#This Row],[sipariş verilme tarihi]])</f>
        <v>55</v>
      </c>
      <c r="H291" s="26">
        <v>420</v>
      </c>
      <c r="I291" s="27" t="str">
        <f>INDEX('kapı kodları'!$D$2:$F$42,MATCH(siparis[[#This Row],[kod]],'kapı kodları'!$D$2:$D$42,0),2)</f>
        <v>ABD ceviz</v>
      </c>
      <c r="J291" s="27" t="str">
        <f>INDEX('kapı kodları'!$D$2:$F$42,MATCH(siparis[[#This Row],[kod]],'kapı kodları'!$D$2:$D$42,0),3)</f>
        <v>baklava</v>
      </c>
      <c r="M291" s="27">
        <v>20</v>
      </c>
    </row>
    <row r="292" spans="3:15" x14ac:dyDescent="0.25">
      <c r="C292">
        <v>6</v>
      </c>
      <c r="D292">
        <v>284</v>
      </c>
      <c r="E292" s="2">
        <v>45446</v>
      </c>
      <c r="F292" s="25">
        <v>45501</v>
      </c>
      <c r="G292" s="26">
        <f>_xlfn.DAYS(siparis[[#This Row],[Depoya Giriş Tarihi]],siparis[[#This Row],[sipariş verilme tarihi]])</f>
        <v>55</v>
      </c>
      <c r="H292" s="26">
        <v>520</v>
      </c>
      <c r="I292" s="27" t="str">
        <f>INDEX('kapı kodları'!$D$2:$F$42,MATCH(siparis[[#This Row],[kod]],'kapı kodları'!$D$2:$D$42,0),2)</f>
        <v>wenge</v>
      </c>
      <c r="J292" s="27" t="str">
        <f>INDEX('kapı kodları'!$D$2:$F$42,MATCH(siparis[[#This Row],[kod]],'kapı kodları'!$D$2:$D$42,0),3)</f>
        <v>baklava</v>
      </c>
      <c r="K292" s="27">
        <v>22</v>
      </c>
    </row>
    <row r="293" spans="3:15" x14ac:dyDescent="0.25">
      <c r="C293">
        <v>6</v>
      </c>
      <c r="D293">
        <v>284</v>
      </c>
      <c r="E293" s="2">
        <v>45446</v>
      </c>
      <c r="F293" s="25">
        <v>45501</v>
      </c>
      <c r="G293" s="26">
        <f>_xlfn.DAYS(siparis[[#This Row],[Depoya Giriş Tarihi]],siparis[[#This Row],[sipariş verilme tarihi]])</f>
        <v>55</v>
      </c>
      <c r="H293" s="26">
        <v>530</v>
      </c>
      <c r="I293" s="27" t="str">
        <f>INDEX('kapı kodları'!$D$2:$F$42,MATCH(siparis[[#This Row],[kod]],'kapı kodları'!$D$2:$D$42,0),2)</f>
        <v>wenge</v>
      </c>
      <c r="J293" s="27" t="str">
        <f>INDEX('kapı kodları'!$D$2:$F$42,MATCH(siparis[[#This Row],[kod]],'kapı kodları'!$D$2:$D$42,0),3)</f>
        <v>karışık çizgi</v>
      </c>
      <c r="K293" s="27">
        <v>30</v>
      </c>
    </row>
    <row r="294" spans="3:15" x14ac:dyDescent="0.25">
      <c r="C294">
        <v>6</v>
      </c>
      <c r="D294">
        <v>284</v>
      </c>
      <c r="E294" s="2">
        <v>45446</v>
      </c>
      <c r="F294" s="25">
        <v>45501</v>
      </c>
      <c r="G294" s="26">
        <f>_xlfn.DAYS(siparis[[#This Row],[Depoya Giriş Tarihi]],siparis[[#This Row],[sipariş verilme tarihi]])</f>
        <v>55</v>
      </c>
      <c r="H294" s="26">
        <v>620</v>
      </c>
      <c r="I294" s="27" t="str">
        <f>INDEX('kapı kodları'!$D$2:$F$42,MATCH(siparis[[#This Row],[kod]],'kapı kodları'!$D$2:$D$42,0),2)</f>
        <v>bute beyaz</v>
      </c>
      <c r="J294" s="27" t="str">
        <f>INDEX('kapı kodları'!$D$2:$F$42,MATCH(siparis[[#This Row],[kod]],'kapı kodları'!$D$2:$D$42,0),3)</f>
        <v>baklava</v>
      </c>
      <c r="K294" s="27">
        <v>30</v>
      </c>
    </row>
    <row r="295" spans="3:15" x14ac:dyDescent="0.25">
      <c r="C295">
        <v>6</v>
      </c>
      <c r="D295">
        <v>284</v>
      </c>
      <c r="E295" s="2">
        <v>45446</v>
      </c>
      <c r="F295" s="25">
        <v>45501</v>
      </c>
      <c r="G295" s="26">
        <f>_xlfn.DAYS(siparis[[#This Row],[Depoya Giriş Tarihi]],siparis[[#This Row],[sipariş verilme tarihi]])</f>
        <v>55</v>
      </c>
      <c r="H295" s="26">
        <v>630</v>
      </c>
      <c r="I295" s="27" t="str">
        <f>INDEX('kapı kodları'!$D$2:$F$42,MATCH(siparis[[#This Row],[kod]],'kapı kodları'!$D$2:$D$42,0),2)</f>
        <v>bute beyaz</v>
      </c>
      <c r="J295" s="27" t="str">
        <f>INDEX('kapı kodları'!$D$2:$F$42,MATCH(siparis[[#This Row],[kod]],'kapı kodları'!$D$2:$D$42,0),3)</f>
        <v>karışık çizgi</v>
      </c>
      <c r="L295" s="27">
        <v>52</v>
      </c>
      <c r="M295" s="27">
        <v>99</v>
      </c>
      <c r="N295" s="27">
        <v>38</v>
      </c>
    </row>
    <row r="296" spans="3:15" x14ac:dyDescent="0.25">
      <c r="C296">
        <v>4</v>
      </c>
      <c r="D296">
        <v>285</v>
      </c>
      <c r="E296" s="2">
        <v>45446</v>
      </c>
      <c r="F296" s="25">
        <v>45502</v>
      </c>
      <c r="G296" s="26">
        <f>_xlfn.DAYS(siparis[[#This Row],[Depoya Giriş Tarihi]],siparis[[#This Row],[sipariş verilme tarihi]])</f>
        <v>56</v>
      </c>
      <c r="H296" s="26">
        <v>260</v>
      </c>
      <c r="I296" s="27" t="e">
        <f ca="1">INDIRECT(Satış!D:D,'kapı siparişleri'!H295)</f>
        <v>#REF!</v>
      </c>
      <c r="J296" s="27" t="str">
        <f>INDEX('kapı kodları'!$D$2:$F$44,MATCH(siparis[[#This Row],[kod]],'kapı kodları'!$D:$D,0),3)</f>
        <v>madra</v>
      </c>
      <c r="O296" s="27">
        <v>20</v>
      </c>
    </row>
    <row r="297" spans="3:15" x14ac:dyDescent="0.25">
      <c r="C297">
        <v>4</v>
      </c>
      <c r="D297">
        <v>285</v>
      </c>
      <c r="E297" s="2">
        <v>45446</v>
      </c>
      <c r="F297" s="25">
        <v>45502</v>
      </c>
      <c r="G297" s="26">
        <f>_xlfn.DAYS(siparis[[#This Row],[Depoya Giriş Tarihi]],siparis[[#This Row],[sipariş verilme tarihi]])</f>
        <v>56</v>
      </c>
      <c r="H297" s="26">
        <v>830</v>
      </c>
      <c r="I297" s="27" t="str">
        <f>INDEX('kapı kodları'!$D$2:$F$42,MATCH(siparis[[#This Row],[kod]],'kapı kodları'!$D$2:$D$42,0),2)</f>
        <v>ardahan gri</v>
      </c>
      <c r="J297" s="27" t="str">
        <f>INDEX('kapı kodları'!$D$2:$F$42,MATCH(siparis[[#This Row],[kod]],'kapı kodları'!$D$2:$D$42,0),3)</f>
        <v>karışık çizgi</v>
      </c>
      <c r="K297" s="27">
        <v>195</v>
      </c>
      <c r="M297" s="27">
        <v>83</v>
      </c>
      <c r="N297" s="27">
        <v>50</v>
      </c>
    </row>
    <row r="298" spans="3:15" x14ac:dyDescent="0.25">
      <c r="C298">
        <v>4</v>
      </c>
      <c r="D298">
        <v>285</v>
      </c>
      <c r="E298" s="2">
        <v>45446</v>
      </c>
      <c r="F298" s="25">
        <v>45502</v>
      </c>
      <c r="G298" s="26">
        <f>_xlfn.DAYS(siparis[[#This Row],[Depoya Giriş Tarihi]],siparis[[#This Row],[sipariş verilme tarihi]])</f>
        <v>56</v>
      </c>
      <c r="H298" s="26">
        <v>860</v>
      </c>
      <c r="I298" s="27" t="str">
        <f>INDEX('kapı kodları'!$D$2:$F$42,MATCH(siparis[[#This Row],[kod]],'kapı kodları'!$D$2:$D$42,0),2)</f>
        <v>ardahan gri</v>
      </c>
      <c r="J298" s="27" t="str">
        <f>INDEX('kapı kodları'!$D$2:$F$42,MATCH(siparis[[#This Row],[kod]],'kapı kodları'!$D$2:$D$42,0),3)</f>
        <v>iki göbek</v>
      </c>
      <c r="K298" s="27">
        <v>95</v>
      </c>
    </row>
    <row r="299" spans="3:15" x14ac:dyDescent="0.25">
      <c r="C299" s="4">
        <v>5</v>
      </c>
      <c r="D299">
        <v>287</v>
      </c>
      <c r="E299" s="2">
        <v>45446</v>
      </c>
      <c r="F299" s="25">
        <v>45502</v>
      </c>
      <c r="G299" s="26">
        <f>_xlfn.DAYS(siparis[[#This Row],[Depoya Giriş Tarihi]],siparis[[#This Row],[sipariş verilme tarihi]])</f>
        <v>56</v>
      </c>
      <c r="H299" s="26">
        <v>960</v>
      </c>
      <c r="I299" s="27" t="str">
        <f>INDEX('kapı kodları'!$D$2:$F$42,MATCH(siparis[[#This Row],[kod]],'kapı kodları'!$D$2:$D$42,0),2)</f>
        <v>pvc gri</v>
      </c>
      <c r="J299" s="27" t="str">
        <f>INDEX('kapı kodları'!$D$2:$F$42,MATCH(siparis[[#This Row],[kod]],'kapı kodları'!$D$2:$D$42,0),3)</f>
        <v>iki göbek</v>
      </c>
      <c r="K299" s="27">
        <v>185</v>
      </c>
      <c r="L299" s="27">
        <v>47</v>
      </c>
      <c r="M299" s="27">
        <v>137</v>
      </c>
      <c r="N299" s="27">
        <v>47</v>
      </c>
    </row>
    <row r="300" spans="3:15" x14ac:dyDescent="0.25">
      <c r="C300" s="4">
        <v>9</v>
      </c>
      <c r="D300">
        <v>289</v>
      </c>
      <c r="E300" s="2">
        <v>45446</v>
      </c>
      <c r="F300" s="25">
        <v>45508</v>
      </c>
      <c r="G300" s="26">
        <f>_xlfn.DAYS(siparis[[#This Row],[Depoya Giriş Tarihi]],siparis[[#This Row],[sipariş verilme tarihi]])</f>
        <v>62</v>
      </c>
      <c r="H300" s="26">
        <v>860</v>
      </c>
      <c r="I300" s="27" t="str">
        <f>INDEX('kapı kodları'!$D$2:$F$42,MATCH(siparis[[#This Row],[kod]],'kapı kodları'!$D$2:$D$42,0),2)</f>
        <v>ardahan gri</v>
      </c>
      <c r="J300" s="27" t="str">
        <f>INDEX('kapı kodları'!$D$2:$F$42,MATCH(siparis[[#This Row],[kod]],'kapı kodları'!$D$2:$D$42,0),3)</f>
        <v>iki göbek</v>
      </c>
      <c r="K300" s="27">
        <v>178</v>
      </c>
      <c r="L300" s="27">
        <v>46</v>
      </c>
      <c r="M300" s="27">
        <v>145</v>
      </c>
      <c r="N300" s="27">
        <v>39</v>
      </c>
    </row>
    <row r="301" spans="3:15" x14ac:dyDescent="0.25">
      <c r="D301">
        <v>290</v>
      </c>
      <c r="E301" s="2">
        <v>45446</v>
      </c>
      <c r="F301" s="25">
        <v>45508</v>
      </c>
      <c r="G301" s="26">
        <f>_xlfn.DAYS(siparis[[#This Row],[Depoya Giriş Tarihi]],siparis[[#This Row],[sipariş verilme tarihi]])</f>
        <v>62</v>
      </c>
      <c r="H301" s="26">
        <v>660</v>
      </c>
      <c r="I301" s="27" t="e">
        <f ca="1">INDIRECT(Satış!D:D,'kapı siparişleri'!H306)</f>
        <v>#REF!</v>
      </c>
      <c r="J301" s="27" t="str">
        <f>INDEX('kapı kodları'!$D$2:$F$44,MATCH(siparis[[#This Row],[kod]],'kapı kodları'!$D:$D,0),3)</f>
        <v>baklava</v>
      </c>
      <c r="L301" s="27">
        <v>14</v>
      </c>
    </row>
    <row r="302" spans="3:15" x14ac:dyDescent="0.25">
      <c r="C302" s="4">
        <v>12</v>
      </c>
      <c r="D302">
        <v>290</v>
      </c>
      <c r="E302" s="2">
        <v>45446</v>
      </c>
      <c r="F302" s="25">
        <v>45508</v>
      </c>
      <c r="G302" s="26">
        <f>_xlfn.DAYS(siparis[[#This Row],[Depoya Giriş Tarihi]],siparis[[#This Row],[sipariş verilme tarihi]])</f>
        <v>62</v>
      </c>
      <c r="H302" s="26">
        <v>760</v>
      </c>
      <c r="I302" s="27" t="str">
        <f>INDEX('kapı kodları'!$D$2:$F$42,MATCH(siparis[[#This Row],[kod]],'kapı kodları'!$D$2:$D$42,0),2)</f>
        <v>küp akça</v>
      </c>
      <c r="J302" s="27" t="str">
        <f>INDEX('kapı kodları'!$D$2:$F$42,MATCH(siparis[[#This Row],[kod]],'kapı kodları'!$D$2:$D$42,0),3)</f>
        <v>iki göbek</v>
      </c>
      <c r="K302" s="27">
        <v>178</v>
      </c>
      <c r="L302" s="27">
        <v>48</v>
      </c>
      <c r="M302" s="27">
        <v>98</v>
      </c>
      <c r="N302" s="27">
        <v>87</v>
      </c>
    </row>
    <row r="303" spans="3:15" x14ac:dyDescent="0.25">
      <c r="C303" s="4">
        <v>10</v>
      </c>
      <c r="D303">
        <v>291</v>
      </c>
      <c r="E303" s="2">
        <v>45446</v>
      </c>
      <c r="F303" s="25">
        <v>45508</v>
      </c>
      <c r="G303" s="26">
        <f>_xlfn.DAYS(siparis[[#This Row],[Depoya Giriş Tarihi]],siparis[[#This Row],[sipariş verilme tarihi]])</f>
        <v>62</v>
      </c>
      <c r="H303" s="26">
        <v>930</v>
      </c>
      <c r="I303" s="27" t="str">
        <f>INDEX('kapı kodları'!$D$2:$F$42,MATCH(siparis[[#This Row],[kod]],'kapı kodları'!$D$2:$D$42,0),2)</f>
        <v>pvc gri</v>
      </c>
      <c r="J303" s="27" t="str">
        <f>INDEX('kapı kodları'!$D$2:$F$42,MATCH(siparis[[#This Row],[kod]],'kapı kodları'!$D$2:$D$42,0),3)</f>
        <v>karışık çizgi</v>
      </c>
      <c r="K303" s="27">
        <v>172</v>
      </c>
      <c r="L303" s="27">
        <v>28</v>
      </c>
      <c r="M303" s="27">
        <v>30</v>
      </c>
      <c r="N303" s="27">
        <v>35</v>
      </c>
    </row>
    <row r="304" spans="3:15" x14ac:dyDescent="0.25">
      <c r="C304">
        <v>10</v>
      </c>
      <c r="D304">
        <v>291</v>
      </c>
      <c r="E304" s="2">
        <v>45446</v>
      </c>
      <c r="F304" s="25">
        <v>45508</v>
      </c>
      <c r="G304" s="26">
        <f>_xlfn.DAYS(siparis[[#This Row],[Depoya Giriş Tarihi]],siparis[[#This Row],[sipariş verilme tarihi]])</f>
        <v>62</v>
      </c>
      <c r="H304" s="26">
        <v>960</v>
      </c>
      <c r="I304" s="27" t="str">
        <f>INDEX('kapı kodları'!$D$2:$F$42,MATCH(siparis[[#This Row],[kod]],'kapı kodları'!$D$2:$D$42,0),2)</f>
        <v>pvc gri</v>
      </c>
      <c r="J304" s="27" t="str">
        <f>INDEX('kapı kodları'!$D$2:$F$42,MATCH(siparis[[#This Row],[kod]],'kapı kodları'!$D$2:$D$42,0),3)</f>
        <v>iki göbek</v>
      </c>
      <c r="K304" s="27">
        <v>129</v>
      </c>
      <c r="N304" s="27">
        <v>3</v>
      </c>
    </row>
    <row r="305" spans="3:15" x14ac:dyDescent="0.25">
      <c r="D305">
        <v>291</v>
      </c>
      <c r="E305" s="2">
        <v>45446</v>
      </c>
      <c r="F305" s="25">
        <v>45508</v>
      </c>
      <c r="G305" s="26">
        <f>_xlfn.DAYS(siparis[[#This Row],[Depoya Giriş Tarihi]],siparis[[#This Row],[sipariş verilme tarihi]])</f>
        <v>62</v>
      </c>
      <c r="H305" s="26">
        <v>260</v>
      </c>
      <c r="I305" s="27" t="e">
        <f ca="1">INDIRECT(Satış!D:D,'kapı siparişleri'!H305)</f>
        <v>#REF!</v>
      </c>
      <c r="J305" s="27" t="str">
        <f>INDEX('kapı kodları'!$D$2:$F$44,MATCH(siparis[[#This Row],[kod]],'kapı kodları'!$D:$D,0),3)</f>
        <v>madra</v>
      </c>
      <c r="N305" s="27">
        <v>20</v>
      </c>
    </row>
    <row r="306" spans="3:15" x14ac:dyDescent="0.25">
      <c r="C306" s="4">
        <v>11</v>
      </c>
      <c r="D306">
        <v>292</v>
      </c>
      <c r="E306" s="2">
        <v>45446</v>
      </c>
      <c r="F306" s="25">
        <v>45511</v>
      </c>
      <c r="G306" s="26">
        <f>_xlfn.DAYS(siparis[[#This Row],[Depoya Giriş Tarihi]],siparis[[#This Row],[sipariş verilme tarihi]])</f>
        <v>65</v>
      </c>
      <c r="H306" s="26">
        <v>660</v>
      </c>
      <c r="I306" s="27" t="str">
        <f>INDEX('kapı kodları'!$D$2:$F$42,MATCH(siparis[[#This Row],[kod]],'kapı kodları'!$D$2:$D$42,0),2)</f>
        <v>bute beyaz</v>
      </c>
      <c r="J306" s="27" t="str">
        <f>INDEX('kapı kodları'!$D$2:$F$42,MATCH(siparis[[#This Row],[kod]],'kapı kodları'!$D$2:$D$42,0),3)</f>
        <v>iki göbek</v>
      </c>
      <c r="K306" s="27">
        <v>222</v>
      </c>
      <c r="L306" s="27">
        <v>38</v>
      </c>
      <c r="M306" s="27">
        <v>100</v>
      </c>
      <c r="N306" s="27">
        <v>49</v>
      </c>
    </row>
    <row r="307" spans="3:15" x14ac:dyDescent="0.25">
      <c r="C307" s="4">
        <v>8</v>
      </c>
      <c r="D307">
        <v>294</v>
      </c>
      <c r="E307" s="2">
        <v>45446</v>
      </c>
      <c r="F307" s="25">
        <v>45519</v>
      </c>
      <c r="G307" s="26">
        <f>_xlfn.DAYS(siparis[[#This Row],[Depoya Giriş Tarihi]],siparis[[#This Row],[sipariş verilme tarihi]])</f>
        <v>73</v>
      </c>
      <c r="H307" s="26">
        <v>760</v>
      </c>
      <c r="I307" s="27" t="str">
        <f>INDEX('kapı kodları'!$D$2:$F$42,MATCH(siparis[[#This Row],[kod]],'kapı kodları'!$D$2:$D$42,0),2)</f>
        <v>küp akça</v>
      </c>
      <c r="J307" s="27" t="str">
        <f>INDEX('kapı kodları'!$D$2:$F$42,MATCH(siparis[[#This Row],[kod]],'kapı kodları'!$D$2:$D$42,0),3)</f>
        <v>iki göbek</v>
      </c>
      <c r="K307" s="27">
        <v>189</v>
      </c>
      <c r="M307" s="27">
        <v>148</v>
      </c>
      <c r="N307" s="27">
        <v>85</v>
      </c>
    </row>
    <row r="308" spans="3:15" x14ac:dyDescent="0.25">
      <c r="C308" s="4"/>
      <c r="D308">
        <v>294</v>
      </c>
      <c r="E308" s="2">
        <v>45446</v>
      </c>
      <c r="F308" s="25">
        <v>45519</v>
      </c>
      <c r="G308" s="26">
        <f>_xlfn.DAYS(siparis[[#This Row],[Depoya Giriş Tarihi]],siparis[[#This Row],[sipariş verilme tarihi]])</f>
        <v>73</v>
      </c>
      <c r="H308" s="26">
        <v>330</v>
      </c>
      <c r="I308" s="27" t="e">
        <f ca="1">INDIRECT(Satış!D:D,'kapı siparişleri'!H301)</f>
        <v>#REF!</v>
      </c>
      <c r="J308" s="27" t="str">
        <f>INDEX('kapı kodları'!$D$2:$F$44,MATCH(siparis[[#This Row],[kod]],'kapı kodları'!$D:$D,0),3)</f>
        <v>iki göbek</v>
      </c>
      <c r="O308" s="27">
        <v>18</v>
      </c>
    </row>
    <row r="309" spans="3:15" x14ac:dyDescent="0.25">
      <c r="C309" s="4"/>
      <c r="D309">
        <v>294</v>
      </c>
      <c r="E309" s="2">
        <v>45446</v>
      </c>
      <c r="F309" s="25">
        <v>45519</v>
      </c>
      <c r="G309" s="26">
        <f>_xlfn.DAYS(siparis[[#This Row],[Depoya Giriş Tarihi]],siparis[[#This Row],[sipariş verilme tarihi]])</f>
        <v>73</v>
      </c>
      <c r="H309" s="26">
        <v>160</v>
      </c>
      <c r="I309" s="27" t="e">
        <f ca="1">INDIRECT(Satış!D:D,'kapı siparişleri'!H302)</f>
        <v>#REF!</v>
      </c>
      <c r="J309" s="27" t="str">
        <f>INDEX('kapı kodları'!$D$2:$F$44,MATCH(siparis[[#This Row],[kod]],'kapı kodları'!$D:$D,0),3)</f>
        <v>baklava</v>
      </c>
      <c r="O309" s="27">
        <v>8</v>
      </c>
    </row>
    <row r="310" spans="3:15" x14ac:dyDescent="0.25">
      <c r="C310" s="4">
        <v>13</v>
      </c>
      <c r="D310">
        <v>295</v>
      </c>
      <c r="E310" s="2">
        <v>45446</v>
      </c>
      <c r="F310" s="25">
        <v>45519</v>
      </c>
      <c r="G310" s="26">
        <f>_xlfn.DAYS(siparis[[#This Row],[Depoya Giriş Tarihi]],siparis[[#This Row],[sipariş verilme tarihi]])</f>
        <v>73</v>
      </c>
      <c r="H310" s="26">
        <v>860</v>
      </c>
      <c r="I310" s="27" t="str">
        <f>INDEX('kapı kodları'!$D$2:$F$42,MATCH(siparis[[#This Row],[kod]],'kapı kodları'!$D$2:$D$42,0),2)</f>
        <v>ardahan gri</v>
      </c>
      <c r="J310" s="27" t="str">
        <f>INDEX('kapı kodları'!$D$2:$F$42,MATCH(siparis[[#This Row],[kod]],'kapı kodları'!$D$2:$D$42,0),3)</f>
        <v>iki göbek</v>
      </c>
      <c r="K310" s="27">
        <v>177</v>
      </c>
      <c r="M310" s="27">
        <v>98</v>
      </c>
      <c r="N310" s="27">
        <v>59</v>
      </c>
    </row>
    <row r="311" spans="3:15" x14ac:dyDescent="0.25">
      <c r="D311">
        <v>295</v>
      </c>
      <c r="E311" s="2">
        <v>45446</v>
      </c>
      <c r="F311" s="25">
        <v>45519</v>
      </c>
      <c r="G311" s="26">
        <f>_xlfn.DAYS(siparis[[#This Row],[Depoya Giriş Tarihi]],siparis[[#This Row],[sipariş verilme tarihi]])</f>
        <v>73</v>
      </c>
      <c r="H311" s="26">
        <v>960</v>
      </c>
      <c r="I311" s="27" t="str">
        <f>INDEX('kapı kodları'!$D$2:$F$42,MATCH(siparis[[#This Row],[kod]],'kapı kodları'!$D$2:$D$42,0),2)</f>
        <v>pvc gri</v>
      </c>
      <c r="J311" s="27" t="str">
        <f>INDEX('kapı kodları'!$D$2:$F$42,MATCH(siparis[[#This Row],[kod]],'kapı kodları'!$D$2:$D$42,0),3)</f>
        <v>iki göbek</v>
      </c>
      <c r="M311" s="27">
        <v>24</v>
      </c>
      <c r="N311" s="27">
        <v>50</v>
      </c>
    </row>
    <row r="312" spans="3:15" x14ac:dyDescent="0.25">
      <c r="D312">
        <v>295</v>
      </c>
      <c r="E312" s="2">
        <v>45446</v>
      </c>
      <c r="F312" s="25">
        <v>45519</v>
      </c>
      <c r="G312" s="26">
        <f>_xlfn.DAYS(siparis[[#This Row],[Depoya Giriş Tarihi]],siparis[[#This Row],[sipariş verilme tarihi]])</f>
        <v>73</v>
      </c>
      <c r="H312" s="26">
        <v>660</v>
      </c>
      <c r="I312" s="27" t="e">
        <f ca="1">INDIRECT(Satış!D:D,'kapı siparişleri'!H312)</f>
        <v>#REF!</v>
      </c>
      <c r="J312" s="27" t="str">
        <f>INDEX('kapı kodları'!$D$2:$F$44,MATCH(siparis[[#This Row],[kod]],'kapı kodları'!$D:$D,0),3)</f>
        <v>baklava</v>
      </c>
      <c r="M312" s="27">
        <v>1</v>
      </c>
    </row>
    <row r="313" spans="3:15" x14ac:dyDescent="0.25">
      <c r="D313">
        <v>295</v>
      </c>
      <c r="E313" s="2">
        <v>45446</v>
      </c>
      <c r="F313" s="25">
        <v>45519</v>
      </c>
      <c r="G313" s="26">
        <f>_xlfn.DAYS(siparis[[#This Row],[Depoya Giriş Tarihi]],siparis[[#This Row],[sipariş verilme tarihi]])</f>
        <v>73</v>
      </c>
      <c r="H313" s="26">
        <v>160</v>
      </c>
      <c r="I313" s="27" t="e">
        <f ca="1">INDIRECT(Satış!D:D,'kapı siparişleri'!H313)</f>
        <v>#REF!</v>
      </c>
      <c r="J313" s="27" t="str">
        <f>INDEX('kapı kodları'!$D$2:$F$44,MATCH(siparis[[#This Row],[kod]],'kapı kodları'!$D:$D,0),3)</f>
        <v>baklava</v>
      </c>
      <c r="O313" s="27">
        <v>7</v>
      </c>
    </row>
    <row r="314" spans="3:15" x14ac:dyDescent="0.25">
      <c r="D314">
        <v>295</v>
      </c>
      <c r="E314" s="2">
        <v>45446</v>
      </c>
      <c r="F314" s="25">
        <v>45519</v>
      </c>
      <c r="G314" s="26">
        <f>_xlfn.DAYS(siparis[[#This Row],[Depoya Giriş Tarihi]],siparis[[#This Row],[sipariş verilme tarihi]])</f>
        <v>73</v>
      </c>
      <c r="H314" s="26">
        <v>220</v>
      </c>
      <c r="I314" s="27" t="e">
        <f ca="1">INDIRECT(Satış!D:D,'kapı siparişleri'!H314)</f>
        <v>#REF!</v>
      </c>
      <c r="J314" s="27" t="str">
        <f>INDEX('kapı kodları'!$D$2:$F$44,MATCH(siparis[[#This Row],[kod]],'kapı kodları'!$D:$D,0),3)</f>
        <v>karışık çizgi</v>
      </c>
      <c r="O314" s="27">
        <v>23</v>
      </c>
    </row>
    <row r="315" spans="3:15" x14ac:dyDescent="0.25">
      <c r="C315" s="4">
        <v>14</v>
      </c>
      <c r="D315">
        <v>296</v>
      </c>
      <c r="E315" s="2">
        <v>45446</v>
      </c>
      <c r="F315" s="25">
        <v>45530</v>
      </c>
      <c r="G315" s="26">
        <f>_xlfn.DAYS(siparis[[#This Row],[Depoya Giriş Tarihi]],siparis[[#This Row],[sipariş verilme tarihi]])</f>
        <v>84</v>
      </c>
      <c r="H315" s="26">
        <v>660</v>
      </c>
      <c r="I315" s="27" t="str">
        <f>INDEX('kapı kodları'!$D$2:$F$42,MATCH(siparis[[#This Row],[kod]],'kapı kodları'!$D$2:$D$42,0),2)</f>
        <v>bute beyaz</v>
      </c>
      <c r="J315" s="27" t="str">
        <f>INDEX('kapı kodları'!$D$2:$F$42,MATCH(siparis[[#This Row],[kod]],'kapı kodları'!$D$2:$D$42,0),3)</f>
        <v>iki göbek</v>
      </c>
      <c r="K315" s="27">
        <v>221</v>
      </c>
      <c r="L315" s="27">
        <v>20</v>
      </c>
      <c r="N315" s="27">
        <v>48</v>
      </c>
    </row>
    <row r="316" spans="3:15" x14ac:dyDescent="0.25">
      <c r="C316" s="4">
        <v>14</v>
      </c>
      <c r="D316">
        <v>296</v>
      </c>
      <c r="E316" s="2">
        <v>45446</v>
      </c>
      <c r="F316" s="25">
        <v>45530</v>
      </c>
      <c r="G316" s="26">
        <f>_xlfn.DAYS(siparis[[#This Row],[Depoya Giriş Tarihi]],siparis[[#This Row],[sipariş verilme tarihi]])</f>
        <v>84</v>
      </c>
      <c r="H316" s="26">
        <v>760</v>
      </c>
      <c r="I316" s="27" t="str">
        <f>INDEX('kapı kodları'!$D$2:$F$42,MATCH(siparis[[#This Row],[kod]],'kapı kodları'!$D$2:$D$42,0),2)</f>
        <v>küp akça</v>
      </c>
      <c r="J316" s="27" t="str">
        <f>INDEX('kapı kodları'!$D$2:$F$42,MATCH(siparis[[#This Row],[kod]],'kapı kodları'!$D$2:$D$42,0),3)</f>
        <v>iki göbek</v>
      </c>
      <c r="K316" s="27">
        <v>128</v>
      </c>
    </row>
    <row r="317" spans="3:15" x14ac:dyDescent="0.25">
      <c r="C317" s="4"/>
      <c r="D317">
        <v>297</v>
      </c>
      <c r="E317" s="2">
        <v>45446</v>
      </c>
      <c r="F317" s="25">
        <v>45530</v>
      </c>
      <c r="G317" s="26">
        <f>_xlfn.DAYS(siparis[[#This Row],[Depoya Giriş Tarihi]],siparis[[#This Row],[sipariş verilme tarihi]])</f>
        <v>84</v>
      </c>
      <c r="H317" s="26">
        <v>160</v>
      </c>
      <c r="I317" s="27" t="e">
        <f ca="1">INDIRECT(Satış!D:D,'kapı siparişleri'!H317)</f>
        <v>#REF!</v>
      </c>
      <c r="J317" s="27" t="str">
        <f>INDEX('kapı kodları'!$D$2:$F$44,MATCH(siparis[[#This Row],[kod]],'kapı kodları'!$D:$D,0),3)</f>
        <v>baklava</v>
      </c>
      <c r="K317" s="27">
        <v>105</v>
      </c>
    </row>
    <row r="318" spans="3:15" x14ac:dyDescent="0.25">
      <c r="C318" s="4"/>
      <c r="D318">
        <v>297</v>
      </c>
      <c r="E318" s="2">
        <v>45446</v>
      </c>
      <c r="F318" s="25">
        <v>45530</v>
      </c>
      <c r="G318" s="26">
        <f>_xlfn.DAYS(siparis[[#This Row],[Depoya Giriş Tarihi]],siparis[[#This Row],[sipariş verilme tarihi]])</f>
        <v>84</v>
      </c>
      <c r="H318" s="26">
        <v>660</v>
      </c>
      <c r="I318" s="27" t="e">
        <f ca="1">INDIRECT(Satış!D:D,'kapı siparişleri'!H318)</f>
        <v>#REF!</v>
      </c>
      <c r="J318" s="27" t="str">
        <f>INDEX('kapı kodları'!$D$2:$F$44,MATCH(siparis[[#This Row],[kod]],'kapı kodları'!$D:$D,0),3)</f>
        <v>baklava</v>
      </c>
      <c r="K318" s="27">
        <v>50</v>
      </c>
      <c r="L318" s="27">
        <v>34</v>
      </c>
    </row>
    <row r="319" spans="3:15" x14ac:dyDescent="0.25">
      <c r="C319" s="4"/>
      <c r="D319">
        <v>297</v>
      </c>
      <c r="E319" s="2">
        <v>45446</v>
      </c>
      <c r="F319" s="25">
        <v>45530</v>
      </c>
      <c r="G319" s="26">
        <f>_xlfn.DAYS(siparis[[#This Row],[Depoya Giriş Tarihi]],siparis[[#This Row],[sipariş verilme tarihi]])</f>
        <v>84</v>
      </c>
      <c r="H319" s="26">
        <v>760</v>
      </c>
      <c r="I319" s="27" t="e">
        <f ca="1">INDIRECT(Satış!D:D,'kapı siparişleri'!H319)</f>
        <v>#REF!</v>
      </c>
      <c r="J319" s="27" t="str">
        <f>INDEX('kapı kodları'!$D$2:$F$44,MATCH(siparis[[#This Row],[kod]],'kapı kodları'!$D:$D,0),3)</f>
        <v>madra</v>
      </c>
      <c r="K319" s="27">
        <v>27</v>
      </c>
    </row>
    <row r="320" spans="3:15" x14ac:dyDescent="0.25">
      <c r="C320" s="4"/>
      <c r="D320">
        <v>297</v>
      </c>
      <c r="E320" s="2">
        <v>45446</v>
      </c>
      <c r="F320" s="25">
        <v>45530</v>
      </c>
      <c r="G320" s="26">
        <f>_xlfn.DAYS(siparis[[#This Row],[Depoya Giriş Tarihi]],siparis[[#This Row],[sipariş verilme tarihi]])</f>
        <v>84</v>
      </c>
      <c r="H320" s="26">
        <v>730</v>
      </c>
      <c r="I320" s="27" t="e">
        <f ca="1">INDIRECT(Satış!D:D,'kapı siparişleri'!H320)</f>
        <v>#REF!</v>
      </c>
      <c r="J320" s="27" t="str">
        <f>INDEX('kapı kodları'!$D$2:$F$44,MATCH(siparis[[#This Row],[kod]],'kapı kodları'!$D:$D,0),3)</f>
        <v>iki göbek</v>
      </c>
      <c r="K320" s="27">
        <v>47</v>
      </c>
    </row>
    <row r="321" spans="3:14" x14ac:dyDescent="0.25">
      <c r="C321" s="4"/>
      <c r="D321">
        <v>297</v>
      </c>
      <c r="E321" s="2">
        <v>45446</v>
      </c>
      <c r="F321" s="25">
        <v>45530</v>
      </c>
      <c r="G321" s="26">
        <f>_xlfn.DAYS(siparis[[#This Row],[Depoya Giriş Tarihi]],siparis[[#This Row],[sipariş verilme tarihi]])</f>
        <v>84</v>
      </c>
      <c r="H321" s="26">
        <v>930</v>
      </c>
      <c r="I321" s="27" t="e">
        <f ca="1">INDIRECT(Satış!D:D,'kapı siparişleri'!H321)</f>
        <v>#REF!</v>
      </c>
      <c r="J321" s="27" t="str">
        <f>INDEX('kapı kodları'!$D$2:$F$44,MATCH(siparis[[#This Row],[kod]],'kapı kodları'!$D:$D,0),3)</f>
        <v>iki göbek</v>
      </c>
      <c r="N321" s="27">
        <v>11</v>
      </c>
    </row>
    <row r="322" spans="3:14" x14ac:dyDescent="0.25">
      <c r="C322" s="4"/>
      <c r="D322">
        <v>298</v>
      </c>
      <c r="E322" s="2">
        <v>45446</v>
      </c>
      <c r="F322" s="25">
        <v>45530</v>
      </c>
      <c r="G322" s="26">
        <f>_xlfn.DAYS(siparis[[#This Row],[Depoya Giriş Tarihi]],siparis[[#This Row],[sipariş verilme tarihi]])</f>
        <v>84</v>
      </c>
      <c r="H322" s="26">
        <v>860</v>
      </c>
      <c r="I322" s="27" t="e">
        <f ca="1">INDIRECT(Satış!D:D,'kapı siparişleri'!H322)</f>
        <v>#REF!</v>
      </c>
      <c r="J322" s="27" t="str">
        <f>INDEX('kapı kodları'!$D$2:$F$44,MATCH(siparis[[#This Row],[kod]],'kapı kodları'!$D:$D,0),3)</f>
        <v>baklava</v>
      </c>
      <c r="M322" s="27">
        <v>4</v>
      </c>
    </row>
    <row r="323" spans="3:14" x14ac:dyDescent="0.25">
      <c r="C323" s="4"/>
      <c r="D323">
        <v>298</v>
      </c>
      <c r="E323" s="2">
        <v>45446</v>
      </c>
      <c r="F323" s="25">
        <v>45530</v>
      </c>
      <c r="G323" s="26">
        <f>_xlfn.DAYS(siparis[[#This Row],[Depoya Giriş Tarihi]],siparis[[#This Row],[sipariş verilme tarihi]])</f>
        <v>84</v>
      </c>
      <c r="H323" s="26">
        <v>730</v>
      </c>
      <c r="I323" s="27" t="e">
        <f ca="1">INDIRECT(Satış!D:D,'kapı siparişleri'!H323)</f>
        <v>#REF!</v>
      </c>
      <c r="J323" s="27" t="str">
        <f>INDEX('kapı kodları'!$D$2:$F$44,MATCH(siparis[[#This Row],[kod]],'kapı kodları'!$D:$D,0),3)</f>
        <v>iki göbek</v>
      </c>
      <c r="M323" s="27">
        <v>3</v>
      </c>
    </row>
    <row r="324" spans="3:14" x14ac:dyDescent="0.25">
      <c r="C324" s="4"/>
      <c r="D324">
        <v>298</v>
      </c>
      <c r="E324" s="2">
        <v>45446</v>
      </c>
      <c r="F324" s="25">
        <v>45530</v>
      </c>
      <c r="G324" s="26">
        <f>_xlfn.DAYS(siparis[[#This Row],[Depoya Giriş Tarihi]],siparis[[#This Row],[sipariş verilme tarihi]])</f>
        <v>84</v>
      </c>
      <c r="H324" s="26">
        <v>960</v>
      </c>
      <c r="I324" s="27" t="e">
        <f ca="1">INDIRECT(Satış!D:D,'kapı siparişleri'!H324)</f>
        <v>#REF!</v>
      </c>
      <c r="J324" s="27" t="str">
        <f>INDEX('kapı kodları'!$D$2:$F$44,MATCH(siparis[[#This Row],[kod]],'kapı kodları'!$D:$D,0),3)</f>
        <v>yavru kanat</v>
      </c>
      <c r="K324" s="27">
        <v>10</v>
      </c>
    </row>
    <row r="325" spans="3:14" x14ac:dyDescent="0.25">
      <c r="C325" s="4"/>
      <c r="D325">
        <v>298</v>
      </c>
      <c r="E325" s="2">
        <v>45446</v>
      </c>
      <c r="F325" s="25">
        <v>45530</v>
      </c>
      <c r="G325" s="26">
        <f>_xlfn.DAYS(siparis[[#This Row],[Depoya Giriş Tarihi]],siparis[[#This Row],[sipariş verilme tarihi]])</f>
        <v>84</v>
      </c>
      <c r="H325" s="26">
        <v>760</v>
      </c>
      <c r="I325" s="27" t="e">
        <f ca="1">INDIRECT(Satış!D:D,'kapı siparişleri'!H325)</f>
        <v>#REF!</v>
      </c>
      <c r="J325" s="27" t="str">
        <f>INDEX('kapı kodları'!$D$2:$F$44,MATCH(siparis[[#This Row],[kod]],'kapı kodları'!$D:$D,0),3)</f>
        <v>madra</v>
      </c>
      <c r="M325" s="27">
        <v>4</v>
      </c>
    </row>
    <row r="326" spans="3:14" x14ac:dyDescent="0.25">
      <c r="C326" s="4"/>
      <c r="D326">
        <v>298</v>
      </c>
      <c r="E326" s="2">
        <v>45446</v>
      </c>
      <c r="F326" s="25">
        <v>45530</v>
      </c>
      <c r="G326" s="26">
        <f>_xlfn.DAYS(siparis[[#This Row],[Depoya Giriş Tarihi]],siparis[[#This Row],[sipariş verilme tarihi]])</f>
        <v>84</v>
      </c>
      <c r="H326" s="26">
        <v>660</v>
      </c>
      <c r="I326" s="27" t="e">
        <f ca="1">INDIRECT(Satış!D:D,'kapı siparişleri'!H326)</f>
        <v>#REF!</v>
      </c>
      <c r="J326" s="27" t="str">
        <f>INDEX('kapı kodları'!$D$2:$F$44,MATCH(siparis[[#This Row],[kod]],'kapı kodları'!$D:$D,0),3)</f>
        <v>baklava</v>
      </c>
      <c r="M326" s="27">
        <v>7</v>
      </c>
    </row>
    <row r="327" spans="3:14" x14ac:dyDescent="0.25">
      <c r="C327" s="4"/>
      <c r="D327">
        <v>298</v>
      </c>
      <c r="E327" s="2">
        <v>45446</v>
      </c>
      <c r="F327" s="25">
        <v>45530</v>
      </c>
      <c r="G327" s="26">
        <f>_xlfn.DAYS(siparis[[#This Row],[Depoya Giriş Tarihi]],siparis[[#This Row],[sipariş verilme tarihi]])</f>
        <v>84</v>
      </c>
      <c r="H327" s="26">
        <v>830</v>
      </c>
      <c r="I327" s="27" t="e">
        <f ca="1">INDIRECT(Satış!D:D,'kapı siparişleri'!H327)</f>
        <v>#REF!</v>
      </c>
      <c r="J327" s="27" t="str">
        <f>INDEX('kapı kodları'!$D$2:$F$44,MATCH(siparis[[#This Row],[kod]],'kapı kodları'!$D:$D,0),3)</f>
        <v>iki göbek</v>
      </c>
      <c r="M327" s="27">
        <v>18</v>
      </c>
    </row>
    <row r="328" spans="3:14" x14ac:dyDescent="0.25">
      <c r="C328" s="4"/>
      <c r="D328">
        <v>299</v>
      </c>
      <c r="E328" s="2">
        <v>45446</v>
      </c>
      <c r="F328" s="25">
        <v>45530</v>
      </c>
      <c r="G328" s="26">
        <f>_xlfn.DAYS(siparis[[#This Row],[Depoya Giriş Tarihi]],siparis[[#This Row],[sipariş verilme tarihi]])</f>
        <v>84</v>
      </c>
      <c r="H328" s="26">
        <v>960</v>
      </c>
      <c r="I328" s="27" t="e">
        <f ca="1">INDIRECT(Satış!D:D,'kapı siparişleri'!H328)</f>
        <v>#REF!</v>
      </c>
      <c r="J328" s="27" t="str">
        <f>INDEX('kapı kodları'!$D$2:$F$44,MATCH(siparis[[#This Row],[kod]],'kapı kodları'!$D:$D,0),3)</f>
        <v>yavru kanat</v>
      </c>
      <c r="K328" s="27">
        <v>14</v>
      </c>
    </row>
    <row r="329" spans="3:14" x14ac:dyDescent="0.25">
      <c r="C329" s="4"/>
      <c r="D329">
        <v>299</v>
      </c>
      <c r="E329" s="2">
        <v>45446</v>
      </c>
      <c r="F329" s="25">
        <v>45530</v>
      </c>
      <c r="G329" s="26">
        <f>_xlfn.DAYS(siparis[[#This Row],[Depoya Giriş Tarihi]],siparis[[#This Row],[sipariş verilme tarihi]])</f>
        <v>84</v>
      </c>
      <c r="H329" s="26">
        <v>860</v>
      </c>
      <c r="I329" s="27" t="e">
        <f ca="1">INDIRECT(Satış!D:D,'kapı siparişleri'!H329)</f>
        <v>#REF!</v>
      </c>
      <c r="J329" s="27" t="str">
        <f>INDEX('kapı kodları'!$D$2:$F$44,MATCH(siparis[[#This Row],[kod]],'kapı kodları'!$D:$D,0),3)</f>
        <v>baklava</v>
      </c>
      <c r="K329" s="27">
        <v>48</v>
      </c>
    </row>
    <row r="330" spans="3:14" x14ac:dyDescent="0.25">
      <c r="C330" s="4"/>
      <c r="D330">
        <v>299</v>
      </c>
      <c r="E330" s="2">
        <v>45446</v>
      </c>
      <c r="F330" s="25">
        <v>45530</v>
      </c>
      <c r="G330" s="26">
        <f>_xlfn.DAYS(siparis[[#This Row],[Depoya Giriş Tarihi]],siparis[[#This Row],[sipariş verilme tarihi]])</f>
        <v>84</v>
      </c>
      <c r="H330" s="26">
        <v>520</v>
      </c>
      <c r="I330" s="27" t="e">
        <f ca="1">INDIRECT(Satış!D:D,'kapı siparişleri'!H330)</f>
        <v>#REF!</v>
      </c>
      <c r="J330" s="27" t="str">
        <f>INDEX('kapı kodları'!$D$2:$F$44,MATCH(siparis[[#This Row],[kod]],'kapı kodları'!$D:$D,0),3)</f>
        <v>karışık çizgi</v>
      </c>
      <c r="K330" s="27">
        <v>8</v>
      </c>
    </row>
    <row r="331" spans="3:14" x14ac:dyDescent="0.25">
      <c r="C331" s="4"/>
      <c r="D331">
        <v>299</v>
      </c>
      <c r="E331" s="2">
        <v>45446</v>
      </c>
      <c r="F331" s="25">
        <v>45530</v>
      </c>
      <c r="G331" s="26">
        <f>_xlfn.DAYS(siparis[[#This Row],[Depoya Giriş Tarihi]],siparis[[#This Row],[sipariş verilme tarihi]])</f>
        <v>84</v>
      </c>
      <c r="H331" s="26">
        <v>930</v>
      </c>
      <c r="I331" s="27" t="e">
        <f ca="1">INDIRECT(Satış!D:D,'kapı siparişleri'!H331)</f>
        <v>#REF!</v>
      </c>
      <c r="J331" s="27" t="str">
        <f>INDEX('kapı kodları'!$D$2:$F$44,MATCH(siparis[[#This Row],[kod]],'kapı kodları'!$D:$D,0),3)</f>
        <v>iki göbek</v>
      </c>
      <c r="K331" s="27">
        <v>24</v>
      </c>
    </row>
    <row r="332" spans="3:14" x14ac:dyDescent="0.25">
      <c r="D332">
        <v>300</v>
      </c>
      <c r="F332" s="25">
        <v>45536</v>
      </c>
      <c r="G332" s="26">
        <f>_xlfn.DAYS(siparis[[#This Row],[Depoya Giriş Tarihi]],siparis[[#This Row],[sipariş verilme tarihi]])</f>
        <v>45536</v>
      </c>
      <c r="H332" s="26">
        <v>660</v>
      </c>
      <c r="I332" s="27" t="str">
        <f>INDEX('kapı kodları'!$D$2:$F$42,MATCH(siparis[[#This Row],[kod]],'kapı kodları'!$D$2:$D$42,0),2)</f>
        <v>bute beyaz</v>
      </c>
      <c r="J332" s="27" t="str">
        <f>INDEX('kapı kodları'!$D$2:$F$42,MATCH(siparis[[#This Row],[kod]],'kapı kodları'!$D$2:$D$42,0),3)</f>
        <v>iki göbek</v>
      </c>
      <c r="K332" s="27">
        <v>336</v>
      </c>
    </row>
    <row r="333" spans="3:14" x14ac:dyDescent="0.25">
      <c r="D333">
        <v>300</v>
      </c>
      <c r="F333" s="25">
        <v>45536</v>
      </c>
      <c r="G333" s="26">
        <f>_xlfn.DAYS(siparis[[#This Row],[Depoya Giriş Tarihi]],siparis[[#This Row],[sipariş verilme tarihi]])</f>
        <v>45536</v>
      </c>
      <c r="H333" s="26">
        <v>810</v>
      </c>
      <c r="I333" s="27" t="str">
        <f>INDEX('kapı kodları'!$D$2:$F$42,MATCH(siparis[[#This Row],[kod]],'kapı kodları'!$D$2:$D$42,0),2)</f>
        <v>ardahan gri</v>
      </c>
      <c r="J333" s="27" t="str">
        <f>INDEX('kapı kodları'!$D$2:$F$42,MATCH(siparis[[#This Row],[kod]],'kapı kodları'!$D$2:$D$42,0),3)</f>
        <v>madra</v>
      </c>
      <c r="K333" s="27">
        <v>98</v>
      </c>
    </row>
    <row r="334" spans="3:14" x14ac:dyDescent="0.25">
      <c r="D334">
        <v>301</v>
      </c>
      <c r="F334" s="25">
        <v>45537</v>
      </c>
      <c r="G334" s="26">
        <f>_xlfn.DAYS(siparis[[#This Row],[Depoya Giriş Tarihi]],siparis[[#This Row],[sipariş verilme tarihi]])</f>
        <v>45537</v>
      </c>
      <c r="H334" s="26">
        <v>130</v>
      </c>
      <c r="I334" s="27" t="str">
        <f>INDEX('kapı kodları'!$D$2:$F$42,MATCH(siparis[[#This Row],[kod]],'kapı kodları'!$D$2:$D$42,0),2)</f>
        <v>italyan ceviz</v>
      </c>
      <c r="J334" s="27" t="str">
        <f>INDEX('kapı kodları'!$D$2:$F$42,MATCH(siparis[[#This Row],[kod]],'kapı kodları'!$D$2:$D$42,0),3)</f>
        <v>karışık çizgi</v>
      </c>
      <c r="K334" s="27">
        <v>158</v>
      </c>
      <c r="L334" s="27">
        <v>10</v>
      </c>
    </row>
    <row r="335" spans="3:14" x14ac:dyDescent="0.25">
      <c r="D335">
        <v>301</v>
      </c>
      <c r="F335" s="25">
        <v>45537</v>
      </c>
      <c r="G335" s="26">
        <f>_xlfn.DAYS(siparis[[#This Row],[Depoya Giriş Tarihi]],siparis[[#This Row],[sipariş verilme tarihi]])</f>
        <v>45537</v>
      </c>
      <c r="H335" s="26">
        <v>160</v>
      </c>
      <c r="I335" s="27" t="str">
        <f>INDEX('kapı kodları'!$D$2:$F$42,MATCH(siparis[[#This Row],[kod]],'kapı kodları'!$D$2:$D$42,0),2)</f>
        <v>italyan ceviz</v>
      </c>
      <c r="J335" s="27" t="str">
        <f>INDEX('kapı kodları'!$D$2:$F$42,MATCH(siparis[[#This Row],[kod]],'kapı kodları'!$D$2:$D$42,0),3)</f>
        <v>iki göbek</v>
      </c>
      <c r="K335" s="27">
        <v>103</v>
      </c>
    </row>
    <row r="336" spans="3:14" x14ac:dyDescent="0.25">
      <c r="D336">
        <v>301</v>
      </c>
      <c r="F336" s="25">
        <v>45537</v>
      </c>
      <c r="G336" s="26">
        <f>_xlfn.DAYS(siparis[[#This Row],[Depoya Giriş Tarihi]],siparis[[#This Row],[sipariş verilme tarihi]])</f>
        <v>45537</v>
      </c>
      <c r="H336" s="26">
        <v>330</v>
      </c>
      <c r="I336" s="27" t="str">
        <f>INDEX('kapı kodları'!$D$2:$F$42,MATCH(siparis[[#This Row],[kod]],'kapı kodları'!$D$2:$D$42,0),2)</f>
        <v>gold ceviz</v>
      </c>
      <c r="J336" s="27" t="str">
        <f>INDEX('kapı kodları'!$D$2:$F$42,MATCH(siparis[[#This Row],[kod]],'kapı kodları'!$D$2:$D$42,0),3)</f>
        <v>karışık çizgi</v>
      </c>
      <c r="K336" s="27">
        <v>100</v>
      </c>
    </row>
    <row r="337" spans="4:14" x14ac:dyDescent="0.25">
      <c r="D337">
        <v>301</v>
      </c>
      <c r="F337" s="25">
        <v>45537</v>
      </c>
      <c r="G337" s="26">
        <f>_xlfn.DAYS(siparis[[#This Row],[Depoya Giriş Tarihi]],siparis[[#This Row],[sipariş verilme tarihi]])</f>
        <v>45537</v>
      </c>
      <c r="H337" s="26">
        <v>560</v>
      </c>
      <c r="I337" s="27" t="e">
        <f ca="1">INDIRECT(Satış!D:D,'kapı siparişleri'!H335)</f>
        <v>#REF!</v>
      </c>
      <c r="J337" s="27" t="str">
        <f>INDEX('kapı kodları'!$D$2:$F$44,MATCH(siparis[[#This Row],[kod]],'kapı kodları'!$D:$D,0),3)</f>
        <v>madra</v>
      </c>
      <c r="K337" s="27">
        <v>50</v>
      </c>
    </row>
    <row r="338" spans="4:14" x14ac:dyDescent="0.25">
      <c r="D338">
        <v>302</v>
      </c>
      <c r="F338" s="25">
        <v>45551</v>
      </c>
      <c r="G338" s="26">
        <f>_xlfn.DAYS(siparis[[#This Row],[Depoya Giriş Tarihi]],siparis[[#This Row],[sipariş verilme tarihi]])</f>
        <v>45551</v>
      </c>
      <c r="H338" s="26">
        <v>610</v>
      </c>
      <c r="I338" s="27" t="str">
        <f>INDEX('kapı kodları'!$D$2:$F$42,MATCH(siparis[[#This Row],[kod]],'kapı kodları'!$D$2:$D$42,0),2)</f>
        <v>bute beyaz</v>
      </c>
      <c r="J338" s="27" t="str">
        <f>INDEX('kapı kodları'!$D$2:$F$42,MATCH(siparis[[#This Row],[kod]],'kapı kodları'!$D$2:$D$42,0),3)</f>
        <v>madra</v>
      </c>
      <c r="L338" s="27">
        <v>14</v>
      </c>
    </row>
    <row r="339" spans="4:14" x14ac:dyDescent="0.25">
      <c r="D339">
        <v>302</v>
      </c>
      <c r="F339" s="25">
        <v>45551</v>
      </c>
      <c r="G339" s="26">
        <f>_xlfn.DAYS(siparis[[#This Row],[Depoya Giriş Tarihi]],siparis[[#This Row],[sipariş verilme tarihi]])</f>
        <v>45551</v>
      </c>
      <c r="H339" s="26">
        <v>620</v>
      </c>
      <c r="I339" s="27" t="str">
        <f>INDEX('kapı kodları'!$D$2:$F$42,MATCH(siparis[[#This Row],[kod]],'kapı kodları'!$D$2:$D$42,0),2)</f>
        <v>bute beyaz</v>
      </c>
      <c r="J339" s="27" t="str">
        <f>INDEX('kapı kodları'!$D$2:$F$42,MATCH(siparis[[#This Row],[kod]],'kapı kodları'!$D$2:$D$42,0),3)</f>
        <v>baklava</v>
      </c>
      <c r="K339" s="27">
        <v>60</v>
      </c>
      <c r="M339" s="27">
        <v>30</v>
      </c>
    </row>
    <row r="340" spans="4:14" x14ac:dyDescent="0.25">
      <c r="D340">
        <v>302</v>
      </c>
      <c r="F340" s="25">
        <v>45551</v>
      </c>
      <c r="G340" s="26">
        <f>_xlfn.DAYS(siparis[[#This Row],[Depoya Giriş Tarihi]],siparis[[#This Row],[sipariş verilme tarihi]])</f>
        <v>45551</v>
      </c>
      <c r="H340" s="26">
        <v>720</v>
      </c>
      <c r="I340" s="27" t="str">
        <f>INDEX('kapı kodları'!$D$2:$F$42,MATCH(siparis[[#This Row],[kod]],'kapı kodları'!$D$2:$D$42,0),2)</f>
        <v>küp akça</v>
      </c>
      <c r="J340" s="27" t="str">
        <f>INDEX('kapı kodları'!$D$2:$F$42,MATCH(siparis[[#This Row],[kod]],'kapı kodları'!$D$2:$D$42,0),3)</f>
        <v>baklava</v>
      </c>
      <c r="K340" s="27">
        <v>49</v>
      </c>
    </row>
    <row r="341" spans="4:14" x14ac:dyDescent="0.25">
      <c r="D341">
        <v>302</v>
      </c>
      <c r="F341" s="25">
        <v>45551</v>
      </c>
      <c r="G341" s="26">
        <f>_xlfn.DAYS(siparis[[#This Row],[Depoya Giriş Tarihi]],siparis[[#This Row],[sipariş verilme tarihi]])</f>
        <v>45551</v>
      </c>
      <c r="H341" s="26">
        <v>820</v>
      </c>
      <c r="I341" s="27" t="str">
        <f>INDEX('kapı kodları'!$D$2:$F$42,MATCH(siparis[[#This Row],[kod]],'kapı kodları'!$D$2:$D$42,0),2)</f>
        <v>ardahan gri</v>
      </c>
      <c r="J341" s="27" t="str">
        <f>INDEX('kapı kodları'!$D$2:$F$42,MATCH(siparis[[#This Row],[kod]],'kapı kodları'!$D$2:$D$42,0),3)</f>
        <v>baklava</v>
      </c>
      <c r="K341" s="27">
        <v>102</v>
      </c>
    </row>
    <row r="342" spans="4:14" x14ac:dyDescent="0.25">
      <c r="D342">
        <v>302</v>
      </c>
      <c r="F342" s="25">
        <v>45551</v>
      </c>
      <c r="G342" s="26">
        <f>_xlfn.DAYS(siparis[[#This Row],[Depoya Giriş Tarihi]],siparis[[#This Row],[sipariş verilme tarihi]])</f>
        <v>45551</v>
      </c>
      <c r="H342" s="26">
        <v>920</v>
      </c>
      <c r="I342" s="27" t="str">
        <f>INDEX('kapı kodları'!$D$2:$F$42,MATCH(siparis[[#This Row],[kod]],'kapı kodları'!$D$2:$D$42,0),2)</f>
        <v>pvc gri</v>
      </c>
      <c r="J342" s="27" t="str">
        <f>INDEX('kapı kodları'!$D$2:$F$42,MATCH(siparis[[#This Row],[kod]],'kapı kodları'!$D$2:$D$42,0),3)</f>
        <v>baklava</v>
      </c>
      <c r="K342" s="27">
        <v>101</v>
      </c>
      <c r="M342" s="27">
        <v>44</v>
      </c>
      <c r="N342" s="27">
        <v>25</v>
      </c>
    </row>
    <row r="343" spans="4:14" x14ac:dyDescent="0.25">
      <c r="I343" s="27" t="e">
        <f>INDEX('kapı kodları'!$D$2:$F$42,MATCH(siparis[[#This Row],[kod]],'kapı kodları'!$D$2:$D$42,0),2)</f>
        <v>#VALUE!</v>
      </c>
      <c r="J343" s="27" t="e">
        <f>INDEX('kapı kodları'!$D$2:$F$42,MATCH(siparis[[#This Row],[kod]],'kapı kodları'!$D$2:$D$42,0),3)</f>
        <v>#VALUE!</v>
      </c>
    </row>
    <row r="344" spans="4:14" x14ac:dyDescent="0.25">
      <c r="I344" s="27" t="e">
        <f>INDEX('kapı kodları'!$D$2:$F$42,MATCH(siparis[[#This Row],[kod]],'kapı kodları'!$D$2:$D$42,0),2)</f>
        <v>#VALUE!</v>
      </c>
      <c r="J344" s="27" t="e">
        <f>INDEX('kapı kodları'!$D$2:$F$42,MATCH(siparis[[#This Row],[kod]],'kapı kodları'!$D$2:$D$42,0),3)</f>
        <v>#VALUE!</v>
      </c>
    </row>
    <row r="345" spans="4:14" x14ac:dyDescent="0.25">
      <c r="I345" s="27" t="e">
        <f>INDEX('kapı kodları'!$D$2:$F$42,MATCH(siparis[[#This Row],[kod]],'kapı kodları'!$D$2:$D$42,0),2)</f>
        <v>#VALUE!</v>
      </c>
      <c r="J345" s="27" t="e">
        <f>INDEX('kapı kodları'!$D$2:$F$42,MATCH(siparis[[#This Row],[kod]],'kapı kodları'!$D$2:$D$42,0),3)</f>
        <v>#VALUE!</v>
      </c>
    </row>
    <row r="346" spans="4:14" x14ac:dyDescent="0.25">
      <c r="I346" s="27" t="e">
        <f>INDEX('kapı kodları'!$D$2:$F$42,MATCH(siparis[[#This Row],[kod]],'kapı kodları'!$D$2:$D$42,0),2)</f>
        <v>#VALUE!</v>
      </c>
      <c r="J346" s="27" t="e">
        <f>INDEX('kapı kodları'!$D$2:$F$42,MATCH(siparis[[#This Row],[kod]],'kapı kodları'!$D$2:$D$42,0),3)</f>
        <v>#VALUE!</v>
      </c>
    </row>
    <row r="347" spans="4:14" x14ac:dyDescent="0.25">
      <c r="I347" s="27" t="e">
        <f>INDEX('kapı kodları'!$D$2:$F$42,MATCH(siparis[[#This Row],[kod]],'kapı kodları'!$D$2:$D$42,0),2)</f>
        <v>#VALUE!</v>
      </c>
      <c r="J347" s="27" t="e">
        <f>INDEX('kapı kodları'!$D$2:$F$42,MATCH(siparis[[#This Row],[kod]],'kapı kodları'!$D$2:$D$42,0),3)</f>
        <v>#VALUE!</v>
      </c>
    </row>
    <row r="348" spans="4:14" x14ac:dyDescent="0.25">
      <c r="I348" s="27" t="e">
        <f>INDEX('kapı kodları'!$D$2:$F$42,MATCH(siparis[[#This Row],[kod]],'kapı kodları'!$D$2:$D$42,0),2)</f>
        <v>#VALUE!</v>
      </c>
      <c r="J348" s="27" t="e">
        <f>INDEX('kapı kodları'!$D$2:$F$42,MATCH(siparis[[#This Row],[kod]],'kapı kodları'!$D$2:$D$42,0),3)</f>
        <v>#VALUE!</v>
      </c>
    </row>
    <row r="349" spans="4:14" x14ac:dyDescent="0.25">
      <c r="I349" s="27" t="e">
        <f>INDEX('kapı kodları'!$D$2:$F$42,MATCH(siparis[[#This Row],[kod]],'kapı kodları'!$D$2:$D$42,0),2)</f>
        <v>#VALUE!</v>
      </c>
      <c r="J349" s="27" t="e">
        <f>INDEX('kapı kodları'!$D$2:$F$42,MATCH(siparis[[#This Row],[kod]],'kapı kodları'!$D$2:$D$42,0),3)</f>
        <v>#VALUE!</v>
      </c>
    </row>
    <row r="350" spans="4:14" x14ac:dyDescent="0.25">
      <c r="I350" s="27" t="e">
        <f>INDEX('kapı kodları'!$D$2:$F$42,MATCH(siparis[[#This Row],[kod]],'kapı kodları'!$D$2:$D$42,0),2)</f>
        <v>#VALUE!</v>
      </c>
      <c r="J350" s="27" t="e">
        <f>INDEX('kapı kodları'!$D$2:$F$42,MATCH(siparis[[#This Row],[kod]],'kapı kodları'!$D$2:$D$42,0),3)</f>
        <v>#VALUE!</v>
      </c>
    </row>
    <row r="351" spans="4:14" x14ac:dyDescent="0.25">
      <c r="I351" s="27" t="e">
        <f>INDEX('kapı kodları'!$D$2:$F$42,MATCH(siparis[[#This Row],[kod]],'kapı kodları'!$D$2:$D$42,0),2)</f>
        <v>#VALUE!</v>
      </c>
      <c r="J351" s="27" t="e">
        <f>INDEX('kapı kodları'!$D$2:$F$42,MATCH(siparis[[#This Row],[kod]],'kapı kodları'!$D$2:$D$42,0),3)</f>
        <v>#VALUE!</v>
      </c>
    </row>
    <row r="352" spans="4:14" x14ac:dyDescent="0.25">
      <c r="I352" s="27" t="e">
        <f>INDEX('kapı kodları'!$D$2:$F$42,MATCH(siparis[[#This Row],[kod]],'kapı kodları'!$D$2:$D$42,0),2)</f>
        <v>#VALUE!</v>
      </c>
      <c r="J352" s="27" t="e">
        <f>INDEX('kapı kodları'!$D$2:$F$42,MATCH(siparis[[#This Row],[kod]],'kapı kodları'!$D$2:$D$42,0),3)</f>
        <v>#VALUE!</v>
      </c>
    </row>
    <row r="353" spans="9:10" x14ac:dyDescent="0.25">
      <c r="I353" s="27" t="e">
        <f>INDEX('kapı kodları'!$D$2:$F$42,MATCH(siparis[[#This Row],[kod]],'kapı kodları'!$D$2:$D$42,0),2)</f>
        <v>#VALUE!</v>
      </c>
      <c r="J353" s="27" t="e">
        <f>INDEX('kapı kodları'!$D$2:$F$42,MATCH(siparis[[#This Row],[kod]],'kapı kodları'!$D$2:$D$42,0),3)</f>
        <v>#VALUE!</v>
      </c>
    </row>
    <row r="354" spans="9:10" x14ac:dyDescent="0.25">
      <c r="I354" s="27" t="e">
        <f>INDEX('kapı kodları'!$D$2:$F$42,MATCH(siparis[[#This Row],[kod]],'kapı kodları'!$D$2:$D$42,0),2)</f>
        <v>#VALUE!</v>
      </c>
      <c r="J354" s="27" t="e">
        <f>INDEX('kapı kodları'!$D$2:$F$42,MATCH(siparis[[#This Row],[kod]],'kapı kodları'!$D$2:$D$42,0),3)</f>
        <v>#VALUE!</v>
      </c>
    </row>
    <row r="355" spans="9:10" x14ac:dyDescent="0.25">
      <c r="I355" s="27" t="e">
        <f>INDEX('kapı kodları'!$D$2:$F$42,MATCH(siparis[[#This Row],[kod]],'kapı kodları'!$D$2:$D$42,0),2)</f>
        <v>#VALUE!</v>
      </c>
      <c r="J355" s="27" t="e">
        <f>INDEX('kapı kodları'!$D$2:$F$42,MATCH(siparis[[#This Row],[kod]],'kapı kodları'!$D$2:$D$42,0),3)</f>
        <v>#VALUE!</v>
      </c>
    </row>
    <row r="356" spans="9:10" x14ac:dyDescent="0.25">
      <c r="I356" s="27" t="e">
        <f>INDEX('kapı kodları'!$D$2:$F$42,MATCH(siparis[[#This Row],[kod]],'kapı kodları'!$D$2:$D$42,0),2)</f>
        <v>#VALUE!</v>
      </c>
      <c r="J356" s="27" t="e">
        <f>INDEX('kapı kodları'!$D$2:$F$42,MATCH(siparis[[#This Row],[kod]],'kapı kodları'!$D$2:$D$42,0),3)</f>
        <v>#VALUE!</v>
      </c>
    </row>
    <row r="357" spans="9:10" x14ac:dyDescent="0.25">
      <c r="I357" s="27" t="e">
        <f>INDEX('kapı kodları'!$D$2:$F$42,MATCH(siparis[[#This Row],[kod]],'kapı kodları'!$D$2:$D$42,0),2)</f>
        <v>#VALUE!</v>
      </c>
      <c r="J357" s="27" t="e">
        <f>INDEX('kapı kodları'!$D$2:$F$42,MATCH(siparis[[#This Row],[kod]],'kapı kodları'!$D$2:$D$42,0),3)</f>
        <v>#VALUE!</v>
      </c>
    </row>
    <row r="358" spans="9:10" x14ac:dyDescent="0.25">
      <c r="I358" s="27" t="e">
        <f>INDEX('kapı kodları'!$D$2:$F$42,MATCH(siparis[[#This Row],[kod]],'kapı kodları'!$D$2:$D$42,0),2)</f>
        <v>#VALUE!</v>
      </c>
      <c r="J358" s="27" t="e">
        <f>INDEX('kapı kodları'!$D$2:$F$42,MATCH(siparis[[#This Row],[kod]],'kapı kodları'!$D$2:$D$42,0),3)</f>
        <v>#VALUE!</v>
      </c>
    </row>
    <row r="359" spans="9:10" x14ac:dyDescent="0.25">
      <c r="I359" s="27" t="e">
        <f>INDEX('kapı kodları'!$D$2:$F$42,MATCH(siparis[[#This Row],[kod]],'kapı kodları'!$D$2:$D$42,0),2)</f>
        <v>#VALUE!</v>
      </c>
      <c r="J359" s="27" t="e">
        <f>INDEX('kapı kodları'!$D$2:$F$42,MATCH(siparis[[#This Row],[kod]],'kapı kodları'!$D$2:$D$42,0),3)</f>
        <v>#VALUE!</v>
      </c>
    </row>
    <row r="360" spans="9:10" x14ac:dyDescent="0.25">
      <c r="I360" s="27" t="e">
        <f>INDEX('kapı kodları'!$D$2:$F$42,MATCH(siparis[[#This Row],[kod]],'kapı kodları'!$D$2:$D$42,0),2)</f>
        <v>#VALUE!</v>
      </c>
      <c r="J360" s="27" t="e">
        <f>INDEX('kapı kodları'!$D$2:$F$42,MATCH(siparis[[#This Row],[kod]],'kapı kodları'!$D$2:$D$42,0),3)</f>
        <v>#VALUE!</v>
      </c>
    </row>
    <row r="361" spans="9:10" x14ac:dyDescent="0.25">
      <c r="I361" s="27" t="e">
        <f>INDEX('kapı kodları'!$D$2:$F$42,MATCH(siparis[[#This Row],[kod]],'kapı kodları'!$D$2:$D$42,0),2)</f>
        <v>#VALUE!</v>
      </c>
      <c r="J361" s="27" t="e">
        <f>INDEX('kapı kodları'!$D$2:$F$42,MATCH(siparis[[#This Row],[kod]],'kapı kodları'!$D$2:$D$42,0),3)</f>
        <v>#VALUE!</v>
      </c>
    </row>
    <row r="362" spans="9:10" x14ac:dyDescent="0.25">
      <c r="I362" s="27" t="e">
        <f>INDEX('kapı kodları'!$D$2:$F$42,MATCH(siparis[[#This Row],[kod]],'kapı kodları'!$D$2:$D$42,0),2)</f>
        <v>#VALUE!</v>
      </c>
      <c r="J362" s="27" t="e">
        <f>INDEX('kapı kodları'!$D$2:$F$42,MATCH(siparis[[#This Row],[kod]],'kapı kodları'!$D$2:$D$42,0),3)</f>
        <v>#VALUE!</v>
      </c>
    </row>
    <row r="363" spans="9:10" x14ac:dyDescent="0.25">
      <c r="I363" s="27" t="e">
        <f>INDEX('kapı kodları'!$D$2:$F$42,MATCH(siparis[[#This Row],[kod]],'kapı kodları'!$D$2:$D$42,0),2)</f>
        <v>#VALUE!</v>
      </c>
      <c r="J363" s="27" t="e">
        <f>INDEX('kapı kodları'!$D$2:$F$42,MATCH(siparis[[#This Row],[kod]],'kapı kodları'!$D$2:$D$42,0),3)</f>
        <v>#VALUE!</v>
      </c>
    </row>
    <row r="364" spans="9:10" x14ac:dyDescent="0.25">
      <c r="I364" s="27" t="e">
        <f>INDEX('kapı kodları'!$D$2:$F$42,MATCH(siparis[[#This Row],[kod]],'kapı kodları'!$D$2:$D$42,0),2)</f>
        <v>#VALUE!</v>
      </c>
      <c r="J364" s="27" t="e">
        <f>INDEX('kapı kodları'!$D$2:$F$42,MATCH(siparis[[#This Row],[kod]],'kapı kodları'!$D$2:$D$42,0),3)</f>
        <v>#VALUE!</v>
      </c>
    </row>
    <row r="365" spans="9:10" x14ac:dyDescent="0.25">
      <c r="I365" s="27" t="e">
        <f>INDEX('kapı kodları'!$D$2:$F$42,MATCH(siparis[[#This Row],[kod]],'kapı kodları'!$D$2:$D$42,0),2)</f>
        <v>#VALUE!</v>
      </c>
      <c r="J365" s="27" t="e">
        <f>INDEX('kapı kodları'!$D$2:$F$42,MATCH(siparis[[#This Row],[kod]],'kapı kodları'!$D$2:$D$42,0),3)</f>
        <v>#VALUE!</v>
      </c>
    </row>
    <row r="366" spans="9:10" x14ac:dyDescent="0.25">
      <c r="I366" s="27" t="e">
        <f>INDEX('kapı kodları'!$D$2:$F$42,MATCH(siparis[[#This Row],[kod]],'kapı kodları'!$D$2:$D$42,0),2)</f>
        <v>#VALUE!</v>
      </c>
      <c r="J366" s="27" t="e">
        <f>INDEX('kapı kodları'!$D$2:$F$42,MATCH(siparis[[#This Row],[kod]],'kapı kodları'!$D$2:$D$42,0),3)</f>
        <v>#VALUE!</v>
      </c>
    </row>
    <row r="367" spans="9:10" x14ac:dyDescent="0.25">
      <c r="I367" s="27" t="e">
        <f>INDEX('kapı kodları'!$D$2:$F$42,MATCH(siparis[[#This Row],[kod]],'kapı kodları'!$D$2:$D$42,0),2)</f>
        <v>#VALUE!</v>
      </c>
      <c r="J367" s="27" t="e">
        <f>INDEX('kapı kodları'!$D$2:$F$42,MATCH(siparis[[#This Row],[kod]],'kapı kodları'!$D$2:$D$42,0),3)</f>
        <v>#VALUE!</v>
      </c>
    </row>
    <row r="368" spans="9:10" x14ac:dyDescent="0.25">
      <c r="I368" s="27" t="e">
        <f>INDEX('kapı kodları'!$D$2:$F$42,MATCH(siparis[[#This Row],[kod]],'kapı kodları'!$D$2:$D$42,0),2)</f>
        <v>#VALUE!</v>
      </c>
      <c r="J368" s="27" t="e">
        <f>INDEX('kapı kodları'!$D$2:$F$42,MATCH(siparis[[#This Row],[kod]],'kapı kodları'!$D$2:$D$42,0),3)</f>
        <v>#VALUE!</v>
      </c>
    </row>
    <row r="369" spans="9:10" x14ac:dyDescent="0.25">
      <c r="I369" s="27" t="e">
        <f>INDEX('kapı kodları'!$D$2:$F$42,MATCH(siparis[[#This Row],[kod]],'kapı kodları'!$D$2:$D$42,0),2)</f>
        <v>#VALUE!</v>
      </c>
      <c r="J369" s="27" t="e">
        <f>INDEX('kapı kodları'!$D$2:$F$42,MATCH(siparis[[#This Row],[kod]],'kapı kodları'!$D$2:$D$42,0),3)</f>
        <v>#VALUE!</v>
      </c>
    </row>
    <row r="370" spans="9:10" x14ac:dyDescent="0.25">
      <c r="I370" s="27" t="e">
        <f>INDEX('kapı kodları'!$D$2:$F$42,MATCH(siparis[[#This Row],[kod]],'kapı kodları'!$D$2:$D$42,0),2)</f>
        <v>#VALUE!</v>
      </c>
      <c r="J370" s="27" t="e">
        <f>INDEX('kapı kodları'!$D$2:$F$42,MATCH(siparis[[#This Row],[kod]],'kapı kodları'!$D$2:$D$42,0),3)</f>
        <v>#VALUE!</v>
      </c>
    </row>
    <row r="371" spans="9:10" x14ac:dyDescent="0.25">
      <c r="I371" s="27" t="e">
        <f>INDEX('kapı kodları'!$D$2:$F$42,MATCH(siparis[[#This Row],[kod]],'kapı kodları'!$D$2:$D$42,0),2)</f>
        <v>#VALUE!</v>
      </c>
      <c r="J371" s="27" t="e">
        <f>INDEX('kapı kodları'!$D$2:$F$42,MATCH(siparis[[#This Row],[kod]],'kapı kodları'!$D$2:$D$42,0),3)</f>
        <v>#VALUE!</v>
      </c>
    </row>
    <row r="372" spans="9:10" x14ac:dyDescent="0.25">
      <c r="I372" s="27" t="e">
        <f>INDEX('kapı kodları'!$D$2:$F$42,MATCH(siparis[[#This Row],[kod]],'kapı kodları'!$D$2:$D$42,0),2)</f>
        <v>#VALUE!</v>
      </c>
      <c r="J372" s="27" t="e">
        <f>INDEX('kapı kodları'!$D$2:$F$42,MATCH(siparis[[#This Row],[kod]],'kapı kodları'!$D$2:$D$42,0),3)</f>
        <v>#VALUE!</v>
      </c>
    </row>
    <row r="373" spans="9:10" x14ac:dyDescent="0.25">
      <c r="I373" s="27" t="e">
        <f>INDEX('kapı kodları'!$D$2:$F$42,MATCH(siparis[[#This Row],[kod]],'kapı kodları'!$D$2:$D$42,0),2)</f>
        <v>#VALUE!</v>
      </c>
      <c r="J373" s="27" t="e">
        <f>INDEX('kapı kodları'!$D$2:$F$42,MATCH(siparis[[#This Row],[kod]],'kapı kodları'!$D$2:$D$42,0),3)</f>
        <v>#VALUE!</v>
      </c>
    </row>
    <row r="374" spans="9:10" x14ac:dyDescent="0.25">
      <c r="I374" s="27" t="e">
        <f>INDEX('kapı kodları'!$D$2:$F$42,MATCH(siparis[[#This Row],[kod]],'kapı kodları'!$D$2:$D$42,0),2)</f>
        <v>#VALUE!</v>
      </c>
      <c r="J374" s="27" t="e">
        <f>INDEX('kapı kodları'!$D$2:$F$42,MATCH(siparis[[#This Row],[kod]],'kapı kodları'!$D$2:$D$42,0),3)</f>
        <v>#VALUE!</v>
      </c>
    </row>
    <row r="375" spans="9:10" x14ac:dyDescent="0.25">
      <c r="I375" s="27" t="e">
        <f>INDEX('kapı kodları'!$D$2:$F$42,MATCH(siparis[[#This Row],[kod]],'kapı kodları'!$D$2:$D$42,0),2)</f>
        <v>#VALUE!</v>
      </c>
      <c r="J375" s="27" t="e">
        <f>INDEX('kapı kodları'!$D$2:$F$42,MATCH(siparis[[#This Row],[kod]],'kapı kodları'!$D$2:$D$42,0),3)</f>
        <v>#VALUE!</v>
      </c>
    </row>
    <row r="376" spans="9:10" x14ac:dyDescent="0.25">
      <c r="I376" s="27" t="e">
        <f>INDEX('kapı kodları'!$D$2:$F$42,MATCH(siparis[[#This Row],[kod]],'kapı kodları'!$D$2:$D$42,0),2)</f>
        <v>#VALUE!</v>
      </c>
      <c r="J376" s="27" t="e">
        <f>INDEX('kapı kodları'!$D$2:$F$42,MATCH(siparis[[#This Row],[kod]],'kapı kodları'!$D$2:$D$42,0),3)</f>
        <v>#VALUE!</v>
      </c>
    </row>
    <row r="377" spans="9:10" x14ac:dyDescent="0.25">
      <c r="I377" s="27" t="e">
        <f>INDEX('kapı kodları'!$D$2:$F$42,MATCH(siparis[[#This Row],[kod]],'kapı kodları'!$D$2:$D$42,0),2)</f>
        <v>#VALUE!</v>
      </c>
      <c r="J377" s="27" t="e">
        <f>INDEX('kapı kodları'!$D$2:$F$42,MATCH(siparis[[#This Row],[kod]],'kapı kodları'!$D$2:$D$42,0),3)</f>
        <v>#VALUE!</v>
      </c>
    </row>
    <row r="378" spans="9:10" x14ac:dyDescent="0.25">
      <c r="I378" s="27" t="e">
        <f>INDEX('kapı kodları'!$D$2:$F$42,MATCH(siparis[[#This Row],[kod]],'kapı kodları'!$D$2:$D$42,0),2)</f>
        <v>#VALUE!</v>
      </c>
      <c r="J378" s="27" t="e">
        <f>INDEX('kapı kodları'!$D$2:$F$42,MATCH(siparis[[#This Row],[kod]],'kapı kodları'!$D$2:$D$42,0),3)</f>
        <v>#VALUE!</v>
      </c>
    </row>
    <row r="379" spans="9:10" x14ac:dyDescent="0.25">
      <c r="I379" s="27" t="e">
        <f>INDEX('kapı kodları'!$D$2:$F$42,MATCH(siparis[[#This Row],[kod]],'kapı kodları'!$D$2:$D$42,0),2)</f>
        <v>#VALUE!</v>
      </c>
      <c r="J379" s="27" t="e">
        <f>INDEX('kapı kodları'!$D$2:$F$42,MATCH(siparis[[#This Row],[kod]],'kapı kodları'!$D$2:$D$42,0),3)</f>
        <v>#VALUE!</v>
      </c>
    </row>
    <row r="380" spans="9:10" x14ac:dyDescent="0.25">
      <c r="I380" s="27" t="e">
        <f>INDEX('kapı kodları'!$D$2:$F$42,MATCH(siparis[[#This Row],[kod]],'kapı kodları'!$D$2:$D$42,0),2)</f>
        <v>#VALUE!</v>
      </c>
      <c r="J380" s="27" t="e">
        <f>INDEX('kapı kodları'!$D$2:$F$42,MATCH(siparis[[#This Row],[kod]],'kapı kodları'!$D$2:$D$42,0),3)</f>
        <v>#VALUE!</v>
      </c>
    </row>
    <row r="381" spans="9:10" x14ac:dyDescent="0.25">
      <c r="I381" s="27" t="e">
        <f>INDEX('kapı kodları'!$D$2:$F$42,MATCH(siparis[[#This Row],[kod]],'kapı kodları'!$D$2:$D$42,0),2)</f>
        <v>#VALUE!</v>
      </c>
      <c r="J381" s="27" t="e">
        <f>INDEX('kapı kodları'!$D$2:$F$42,MATCH(siparis[[#This Row],[kod]],'kapı kodları'!$D$2:$D$42,0),3)</f>
        <v>#VALUE!</v>
      </c>
    </row>
  </sheetData>
  <mergeCells count="1">
    <mergeCell ref="F3:N5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B902-2FA9-4F54-8DD5-87C9B3E61EEE}">
  <dimension ref="B1:R1611"/>
  <sheetViews>
    <sheetView topLeftCell="A6" zoomScale="115" zoomScaleNormal="115" workbookViewId="0">
      <selection activeCell="B5" sqref="B5:N1611"/>
    </sheetView>
  </sheetViews>
  <sheetFormatPr defaultRowHeight="15" x14ac:dyDescent="0.25"/>
  <cols>
    <col min="2" max="2" width="19.28515625" style="6" bestFit="1" customWidth="1"/>
    <col min="3" max="3" width="14.85546875" style="6" bestFit="1" customWidth="1"/>
    <col min="4" max="4" width="8.85546875" style="1" bestFit="1" customWidth="1"/>
    <col min="5" max="5" width="11.85546875" style="1" hidden="1" customWidth="1"/>
    <col min="6" max="6" width="11.28515625" style="1" hidden="1" customWidth="1"/>
    <col min="7" max="7" width="11.140625" style="1" bestFit="1" customWidth="1"/>
    <col min="8" max="8" width="16.28515625" style="1" bestFit="1" customWidth="1"/>
    <col min="9" max="9" width="10.140625" style="1" bestFit="1" customWidth="1"/>
    <col min="10" max="10" width="15.28515625" style="1" bestFit="1" customWidth="1"/>
    <col min="11" max="11" width="19" style="1" hidden="1" customWidth="1"/>
    <col min="12" max="12" width="17.140625" style="1" hidden="1" customWidth="1"/>
    <col min="13" max="13" width="0" style="1" hidden="1" customWidth="1"/>
    <col min="14" max="14" width="11.42578125" style="1" hidden="1" customWidth="1"/>
    <col min="17" max="17" width="16.85546875" customWidth="1"/>
  </cols>
  <sheetData>
    <row r="1" spans="2:18" x14ac:dyDescent="0.25">
      <c r="B1" s="31" t="s">
        <v>42</v>
      </c>
      <c r="C1" s="31"/>
      <c r="D1" s="31"/>
      <c r="E1" s="31"/>
      <c r="F1" s="31"/>
      <c r="G1" s="31"/>
      <c r="H1" s="31"/>
      <c r="I1" s="31"/>
      <c r="J1" s="31"/>
    </row>
    <row r="2" spans="2:18" x14ac:dyDescent="0.25">
      <c r="B2" s="31"/>
      <c r="C2" s="31"/>
      <c r="D2" s="31"/>
      <c r="E2" s="31"/>
      <c r="F2" s="31"/>
      <c r="G2" s="31"/>
      <c r="H2" s="31"/>
      <c r="I2" s="31"/>
      <c r="J2" s="31"/>
    </row>
    <row r="3" spans="2:18" x14ac:dyDescent="0.25">
      <c r="B3" s="31"/>
      <c r="C3" s="31"/>
      <c r="D3" s="31"/>
      <c r="E3" s="31"/>
      <c r="F3" s="31"/>
      <c r="G3" s="31"/>
      <c r="H3" s="31"/>
      <c r="I3" s="31"/>
      <c r="J3" s="31"/>
    </row>
    <row r="4" spans="2:18" x14ac:dyDescent="0.25">
      <c r="B4" s="14" t="s">
        <v>38</v>
      </c>
      <c r="C4" s="7" t="s">
        <v>39</v>
      </c>
      <c r="D4" s="8" t="s">
        <v>0</v>
      </c>
      <c r="E4" s="8" t="s">
        <v>1</v>
      </c>
      <c r="F4" s="8" t="s">
        <v>2</v>
      </c>
      <c r="G4" s="8" t="s">
        <v>34</v>
      </c>
      <c r="H4" s="8" t="s">
        <v>35</v>
      </c>
      <c r="I4" s="8" t="s">
        <v>36</v>
      </c>
      <c r="J4" s="8" t="s">
        <v>37</v>
      </c>
      <c r="K4" s="9" t="s">
        <v>17</v>
      </c>
      <c r="L4" s="9" t="s">
        <v>18</v>
      </c>
      <c r="M4" s="8" t="s">
        <v>20</v>
      </c>
      <c r="N4" s="8" t="s">
        <v>21</v>
      </c>
      <c r="Q4" s="10"/>
      <c r="R4" s="11"/>
    </row>
    <row r="5" spans="2:18" hidden="1" x14ac:dyDescent="0.25">
      <c r="B5" s="6">
        <v>45292</v>
      </c>
      <c r="C5" s="6">
        <v>45296</v>
      </c>
      <c r="D5" s="1">
        <v>100</v>
      </c>
      <c r="E5" s="1" t="str">
        <f>INDEX('kapı kodları'!$D$2:$F$42,MATCH(Satıs[[#This Row],[kod]],'kapı kodları'!$D$2:$D$42,0),2)</f>
        <v>italyan ceviz</v>
      </c>
      <c r="F5" s="1" t="str">
        <f>INDEX('kapı kodları'!$D$2:$F$42,MATCH(Satıs[[#This Row],[kod]],'kapı kodları'!$D$2:$D$42,0),3)</f>
        <v>yavru kanat</v>
      </c>
      <c r="G5"/>
      <c r="H5"/>
      <c r="I5"/>
      <c r="J5"/>
      <c r="K5">
        <v>3</v>
      </c>
      <c r="L5"/>
      <c r="Q5" s="10"/>
      <c r="R5" s="11"/>
    </row>
    <row r="6" spans="2:18" x14ac:dyDescent="0.25">
      <c r="B6" s="6">
        <v>45292</v>
      </c>
      <c r="C6" s="6">
        <v>45296</v>
      </c>
      <c r="D6" s="1">
        <v>110</v>
      </c>
      <c r="E6" s="1" t="str">
        <f>INDEX('kapı kodları'!$D$2:$F$42,MATCH(Satıs[[#This Row],[kod]],'kapı kodları'!$D$2:$D$42,0),2)</f>
        <v>italyan ceviz</v>
      </c>
      <c r="F6" s="1" t="str">
        <f>INDEX('kapı kodları'!$D$2:$F$42,MATCH(Satıs[[#This Row],[kod]],'kapı kodları'!$D$2:$D$42,0),3)</f>
        <v>madra</v>
      </c>
      <c r="G6" s="1">
        <v>1</v>
      </c>
      <c r="J6" s="1">
        <v>1</v>
      </c>
      <c r="Q6" s="12"/>
      <c r="R6" s="11"/>
    </row>
    <row r="7" spans="2:18" hidden="1" x14ac:dyDescent="0.25">
      <c r="B7" s="6">
        <v>45292</v>
      </c>
      <c r="C7" s="6">
        <v>45296</v>
      </c>
      <c r="D7" s="1">
        <v>120</v>
      </c>
      <c r="E7" s="1" t="str">
        <f>INDEX('kapı kodları'!$D$2:$F$42,MATCH(Satıs[[#This Row],[kod]],'kapı kodları'!$D$2:$D$42,0),2)</f>
        <v>italyan ceviz</v>
      </c>
      <c r="F7" s="1" t="str">
        <f>INDEX('kapı kodları'!$D$2:$F$42,MATCH(Satıs[[#This Row],[kod]],'kapı kodları'!$D$2:$D$42,0),3)</f>
        <v>baklava</v>
      </c>
      <c r="Q7" s="10"/>
      <c r="R7" s="11"/>
    </row>
    <row r="8" spans="2:18" hidden="1" x14ac:dyDescent="0.25">
      <c r="B8" s="6">
        <v>45292</v>
      </c>
      <c r="C8" s="6">
        <v>45296</v>
      </c>
      <c r="D8" s="1">
        <v>130</v>
      </c>
      <c r="E8" s="1" t="str">
        <f>INDEX('kapı kodları'!$D$2:$F$42,MATCH(Satıs[[#This Row],[kod]],'kapı kodları'!$D$2:$D$42,0),2)</f>
        <v>italyan ceviz</v>
      </c>
      <c r="F8" s="1" t="str">
        <f>INDEX('kapı kodları'!$D$2:$F$42,MATCH(Satıs[[#This Row],[kod]],'kapı kodları'!$D$2:$D$42,0),3)</f>
        <v>karışık çizgi</v>
      </c>
      <c r="G8" s="1">
        <v>4</v>
      </c>
      <c r="J8" s="1">
        <v>1</v>
      </c>
      <c r="Q8" s="10"/>
      <c r="R8" s="11"/>
    </row>
    <row r="9" spans="2:18" hidden="1" x14ac:dyDescent="0.25">
      <c r="B9" s="6">
        <v>45292</v>
      </c>
      <c r="C9" s="6">
        <v>45296</v>
      </c>
      <c r="D9" s="1">
        <v>160</v>
      </c>
      <c r="E9" s="1" t="str">
        <f>INDEX('kapı kodları'!$D$2:$F$42,MATCH(Satıs[[#This Row],[kod]],'kapı kodları'!$D$2:$D$42,0),2)</f>
        <v>italyan ceviz</v>
      </c>
      <c r="F9" s="1" t="str">
        <f>INDEX('kapı kodları'!$D$2:$F$42,MATCH(Satıs[[#This Row],[kod]],'kapı kodları'!$D$2:$D$42,0),3)</f>
        <v>iki göbek</v>
      </c>
      <c r="G9" s="1">
        <v>47</v>
      </c>
      <c r="H9" s="1">
        <v>5</v>
      </c>
      <c r="I9" s="1">
        <v>12</v>
      </c>
      <c r="Q9" s="10"/>
      <c r="R9" s="11"/>
    </row>
    <row r="10" spans="2:18" hidden="1" x14ac:dyDescent="0.25">
      <c r="B10" s="6">
        <v>45292</v>
      </c>
      <c r="C10" s="6">
        <v>45296</v>
      </c>
      <c r="D10" s="1">
        <v>200</v>
      </c>
      <c r="E10" s="1" t="str">
        <f>INDEX('kapı kodları'!$D$2:$F$42,MATCH(Satıs[[#This Row],[kod]],'kapı kodları'!$D$2:$D$42,0),2)</f>
        <v>koyu ceviz</v>
      </c>
      <c r="F10" s="1" t="str">
        <f>INDEX('kapı kodları'!$D$2:$F$42,MATCH(Satıs[[#This Row],[kod]],'kapı kodları'!$D$2:$D$42,0),3)</f>
        <v>yavru kanat</v>
      </c>
      <c r="K10" s="1">
        <v>5</v>
      </c>
      <c r="Q10" s="10"/>
      <c r="R10" s="11"/>
    </row>
    <row r="11" spans="2:18" hidden="1" x14ac:dyDescent="0.25">
      <c r="B11" s="6">
        <v>45292</v>
      </c>
      <c r="C11" s="6">
        <v>45296</v>
      </c>
      <c r="D11" s="1">
        <v>220</v>
      </c>
      <c r="E11" s="1" t="str">
        <f>INDEX('kapı kodları'!$D$2:$F$42,MATCH(Satıs[[#This Row],[kod]],'kapı kodları'!$D$2:$D$42,0),2)</f>
        <v>koyu ceviz</v>
      </c>
      <c r="F11" s="1" t="str">
        <f>INDEX('kapı kodları'!$D$2:$F$42,MATCH(Satıs[[#This Row],[kod]],'kapı kodları'!$D$2:$D$42,0),3)</f>
        <v>baklava</v>
      </c>
      <c r="Q11" s="10"/>
      <c r="R11" s="11"/>
    </row>
    <row r="12" spans="2:18" hidden="1" x14ac:dyDescent="0.25">
      <c r="B12" s="6">
        <v>45292</v>
      </c>
      <c r="C12" s="6">
        <v>45296</v>
      </c>
      <c r="D12" s="1">
        <v>230</v>
      </c>
      <c r="E12" s="1" t="str">
        <f>INDEX('kapı kodları'!$D$2:$F$42,MATCH(Satıs[[#This Row],[kod]],'kapı kodları'!$D$2:$D$42,0),2)</f>
        <v>koyu ceviz</v>
      </c>
      <c r="F12" s="1" t="str">
        <f>INDEX('kapı kodları'!$D$2:$F$42,MATCH(Satıs[[#This Row],[kod]],'kapı kodları'!$D$2:$D$42,0),3)</f>
        <v>karışık çizgi</v>
      </c>
      <c r="G12" s="1">
        <v>10</v>
      </c>
      <c r="I12" s="1">
        <v>4</v>
      </c>
      <c r="Q12" s="12"/>
      <c r="R12" s="11"/>
    </row>
    <row r="13" spans="2:18" hidden="1" x14ac:dyDescent="0.25">
      <c r="B13" s="6">
        <v>45292</v>
      </c>
      <c r="C13" s="6">
        <v>45296</v>
      </c>
      <c r="D13" s="1">
        <v>260</v>
      </c>
      <c r="E13" s="1" t="str">
        <f>INDEX('kapı kodları'!$D$2:$F$42,MATCH(Satıs[[#This Row],[kod]],'kapı kodları'!$D$2:$D$42,0),2)</f>
        <v>koyu ceviz</v>
      </c>
      <c r="F13" s="1" t="str">
        <f>INDEX('kapı kodları'!$D$2:$F$42,MATCH(Satıs[[#This Row],[kod]],'kapı kodları'!$D$2:$D$42,0),3)</f>
        <v>iki göbek</v>
      </c>
      <c r="G13" s="1">
        <v>2</v>
      </c>
      <c r="Q13" s="10"/>
      <c r="R13" s="11"/>
    </row>
    <row r="14" spans="2:18" hidden="1" x14ac:dyDescent="0.25">
      <c r="B14" s="6">
        <v>45292</v>
      </c>
      <c r="C14" s="6">
        <v>45296</v>
      </c>
      <c r="D14" s="1">
        <v>300</v>
      </c>
      <c r="E14" s="1" t="str">
        <f>INDEX('kapı kodları'!$D$2:$F$42,MATCH(Satıs[[#This Row],[kod]],'kapı kodları'!$D$2:$D$42,0),2)</f>
        <v>gold ceviz</v>
      </c>
      <c r="F14" s="1" t="str">
        <f>INDEX('kapı kodları'!$D$2:$F$42,MATCH(Satıs[[#This Row],[kod]],'kapı kodları'!$D$2:$D$42,0),3)</f>
        <v>yavru kanat</v>
      </c>
      <c r="Q14" s="10"/>
      <c r="R14" s="11"/>
    </row>
    <row r="15" spans="2:18" hidden="1" x14ac:dyDescent="0.25">
      <c r="B15" s="6">
        <v>45292</v>
      </c>
      <c r="C15" s="6">
        <v>45296</v>
      </c>
      <c r="D15" s="1">
        <v>310</v>
      </c>
      <c r="E15" s="1" t="str">
        <f>INDEX('kapı kodları'!$D$2:$F$42,MATCH(Satıs[[#This Row],[kod]],'kapı kodları'!$D$2:$D$42,0),2)</f>
        <v>gold ceviz</v>
      </c>
      <c r="F15" s="1" t="str">
        <f>INDEX('kapı kodları'!$D$2:$F$42,MATCH(Satıs[[#This Row],[kod]],'kapı kodları'!$D$2:$D$42,0),3)</f>
        <v>madra</v>
      </c>
      <c r="Q15" s="10"/>
      <c r="R15" s="11"/>
    </row>
    <row r="16" spans="2:18" hidden="1" x14ac:dyDescent="0.25">
      <c r="B16" s="6">
        <v>45292</v>
      </c>
      <c r="C16" s="6">
        <v>45296</v>
      </c>
      <c r="D16" s="1">
        <v>320</v>
      </c>
      <c r="E16" s="1" t="str">
        <f>INDEX('kapı kodları'!$D$2:$F$42,MATCH(Satıs[[#This Row],[kod]],'kapı kodları'!$D$2:$D$42,0),2)</f>
        <v>gold ceviz</v>
      </c>
      <c r="F16" s="1" t="str">
        <f>INDEX('kapı kodları'!$D$2:$F$42,MATCH(Satıs[[#This Row],[kod]],'kapı kodları'!$D$2:$D$42,0),3)</f>
        <v>baklava</v>
      </c>
      <c r="G16" s="1">
        <v>1</v>
      </c>
      <c r="Q16" s="13"/>
      <c r="R16" s="11"/>
    </row>
    <row r="17" spans="2:18" hidden="1" x14ac:dyDescent="0.25">
      <c r="B17" s="6">
        <v>45292</v>
      </c>
      <c r="C17" s="6">
        <v>45296</v>
      </c>
      <c r="D17" s="1">
        <v>330</v>
      </c>
      <c r="E17" s="1" t="str">
        <f>INDEX('kapı kodları'!$D$2:$F$42,MATCH(Satıs[[#This Row],[kod]],'kapı kodları'!$D$2:$D$42,0),2)</f>
        <v>gold ceviz</v>
      </c>
      <c r="F17" s="1" t="str">
        <f>INDEX('kapı kodları'!$D$2:$F$42,MATCH(Satıs[[#This Row],[kod]],'kapı kodları'!$D$2:$D$42,0),3)</f>
        <v>karışık çizgi</v>
      </c>
      <c r="G17" s="1">
        <v>9</v>
      </c>
      <c r="H17" s="1">
        <v>1</v>
      </c>
      <c r="I17" s="1">
        <v>1</v>
      </c>
      <c r="Q17" s="10"/>
      <c r="R17" s="11"/>
    </row>
    <row r="18" spans="2:18" hidden="1" x14ac:dyDescent="0.25">
      <c r="B18" s="6">
        <v>45292</v>
      </c>
      <c r="C18" s="6">
        <v>45296</v>
      </c>
      <c r="D18" s="1">
        <v>360</v>
      </c>
      <c r="E18" s="1" t="str">
        <f>INDEX('kapı kodları'!$D$2:$F$42,MATCH(Satıs[[#This Row],[kod]],'kapı kodları'!$D$2:$D$42,0),2)</f>
        <v>gold ceviz</v>
      </c>
      <c r="F18" s="1" t="str">
        <f>INDEX('kapı kodları'!$D$2:$F$42,MATCH(Satıs[[#This Row],[kod]],'kapı kodları'!$D$2:$D$42,0),3)</f>
        <v>iki göbek</v>
      </c>
      <c r="Q18" s="10"/>
      <c r="R18" s="11"/>
    </row>
    <row r="19" spans="2:18" hidden="1" x14ac:dyDescent="0.25">
      <c r="B19" s="6">
        <v>45292</v>
      </c>
      <c r="C19" s="6">
        <v>45296</v>
      </c>
      <c r="D19" s="1">
        <v>400</v>
      </c>
      <c r="E19" s="1" t="str">
        <f>INDEX('kapı kodları'!$D$2:$F$42,MATCH(Satıs[[#This Row],[kod]],'kapı kodları'!$D$2:$D$42,0),2)</f>
        <v>ABD ceviz</v>
      </c>
      <c r="F19" s="1" t="str">
        <f>INDEX('kapı kodları'!$D$2:$F$42,MATCH(Satıs[[#This Row],[kod]],'kapı kodları'!$D$2:$D$42,0),3)</f>
        <v>yavru kanat</v>
      </c>
      <c r="Q19" s="10"/>
      <c r="R19" s="11"/>
    </row>
    <row r="20" spans="2:18" hidden="1" x14ac:dyDescent="0.25">
      <c r="B20" s="6">
        <v>45292</v>
      </c>
      <c r="C20" s="6">
        <v>45296</v>
      </c>
      <c r="D20" s="1">
        <v>410</v>
      </c>
      <c r="E20" s="1" t="str">
        <f>INDEX('kapı kodları'!$D$2:$F$42,MATCH(Satıs[[#This Row],[kod]],'kapı kodları'!$D$2:$D$42,0),2)</f>
        <v>ABD ceviz</v>
      </c>
      <c r="F20" s="1" t="str">
        <f>INDEX('kapı kodları'!$D$2:$F$42,MATCH(Satıs[[#This Row],[kod]],'kapı kodları'!$D$2:$D$42,0),3)</f>
        <v>madra</v>
      </c>
      <c r="Q20" s="13"/>
      <c r="R20" s="11"/>
    </row>
    <row r="21" spans="2:18" hidden="1" x14ac:dyDescent="0.25">
      <c r="B21" s="6">
        <v>45292</v>
      </c>
      <c r="C21" s="6">
        <v>45296</v>
      </c>
      <c r="D21" s="1">
        <v>420</v>
      </c>
      <c r="E21" s="1" t="str">
        <f>INDEX('kapı kodları'!$D$2:$F$42,MATCH(Satıs[[#This Row],[kod]],'kapı kodları'!$D$2:$D$42,0),2)</f>
        <v>ABD ceviz</v>
      </c>
      <c r="F21" s="1" t="str">
        <f>INDEX('kapı kodları'!$D$2:$F$42,MATCH(Satıs[[#This Row],[kod]],'kapı kodları'!$D$2:$D$42,0),3)</f>
        <v>baklava</v>
      </c>
      <c r="Q21" s="13"/>
      <c r="R21" s="11"/>
    </row>
    <row r="22" spans="2:18" hidden="1" x14ac:dyDescent="0.25">
      <c r="B22" s="6">
        <v>45292</v>
      </c>
      <c r="C22" s="6">
        <v>45296</v>
      </c>
      <c r="D22" s="1">
        <v>430</v>
      </c>
      <c r="E22" s="1" t="str">
        <f>INDEX('kapı kodları'!$D$2:$F$42,MATCH(Satıs[[#This Row],[kod]],'kapı kodları'!$D$2:$D$42,0),2)</f>
        <v>ABD ceviz</v>
      </c>
      <c r="F22" s="1" t="str">
        <f>INDEX('kapı kodları'!$D$2:$F$42,MATCH(Satıs[[#This Row],[kod]],'kapı kodları'!$D$2:$D$42,0),3)</f>
        <v>karışık çizgi</v>
      </c>
      <c r="Q22" s="13"/>
      <c r="R22" s="11"/>
    </row>
    <row r="23" spans="2:18" hidden="1" x14ac:dyDescent="0.25">
      <c r="B23" s="6">
        <v>45292</v>
      </c>
      <c r="C23" s="6">
        <v>45296</v>
      </c>
      <c r="D23" s="1">
        <v>460</v>
      </c>
      <c r="E23" s="1" t="str">
        <f>INDEX('kapı kodları'!$D$2:$F$42,MATCH(Satıs[[#This Row],[kod]],'kapı kodları'!$D$2:$D$42,0),2)</f>
        <v>ABD ceviz</v>
      </c>
      <c r="F23" s="1" t="str">
        <f>INDEX('kapı kodları'!$D$2:$F$42,MATCH(Satıs[[#This Row],[kod]],'kapı kodları'!$D$2:$D$42,0),3)</f>
        <v>iki göbek</v>
      </c>
      <c r="G23" s="1">
        <v>8</v>
      </c>
      <c r="Q23" s="13"/>
      <c r="R23" s="11"/>
    </row>
    <row r="24" spans="2:18" hidden="1" x14ac:dyDescent="0.25">
      <c r="B24" s="6">
        <v>45292</v>
      </c>
      <c r="C24" s="6">
        <v>45296</v>
      </c>
      <c r="D24" s="1">
        <v>500</v>
      </c>
      <c r="E24" s="1" t="str">
        <f>INDEX('kapı kodları'!$D$2:$F$42,MATCH(Satıs[[#This Row],[kod]],'kapı kodları'!$D$2:$D$42,0),2)</f>
        <v>wenge</v>
      </c>
      <c r="F24" s="1" t="str">
        <f>INDEX('kapı kodları'!$D$2:$F$42,MATCH(Satıs[[#This Row],[kod]],'kapı kodları'!$D$2:$D$42,0),3)</f>
        <v>yavru kanat</v>
      </c>
      <c r="Q24" s="10"/>
      <c r="R24" s="11"/>
    </row>
    <row r="25" spans="2:18" hidden="1" x14ac:dyDescent="0.25">
      <c r="B25" s="6">
        <v>45292</v>
      </c>
      <c r="C25" s="6">
        <v>45296</v>
      </c>
      <c r="D25" s="1">
        <v>520</v>
      </c>
      <c r="E25" s="1" t="str">
        <f>INDEX('kapı kodları'!$D$2:$F$42,MATCH(Satıs[[#This Row],[kod]],'kapı kodları'!$D$2:$D$42,0),2)</f>
        <v>wenge</v>
      </c>
      <c r="F25" s="1" t="str">
        <f>INDEX('kapı kodları'!$D$2:$F$42,MATCH(Satıs[[#This Row],[kod]],'kapı kodları'!$D$2:$D$42,0),3)</f>
        <v>baklava</v>
      </c>
      <c r="G25" s="1">
        <v>9</v>
      </c>
      <c r="H25" s="1">
        <v>1</v>
      </c>
      <c r="I25" s="1">
        <v>3</v>
      </c>
      <c r="Q25" s="13"/>
      <c r="R25" s="11"/>
    </row>
    <row r="26" spans="2:18" hidden="1" x14ac:dyDescent="0.25">
      <c r="B26" s="6">
        <v>45292</v>
      </c>
      <c r="C26" s="6">
        <v>45296</v>
      </c>
      <c r="D26" s="1">
        <v>530</v>
      </c>
      <c r="E26" s="1" t="str">
        <f>INDEX('kapı kodları'!$D$2:$F$42,MATCH(Satıs[[#This Row],[kod]],'kapı kodları'!$D$2:$D$42,0),2)</f>
        <v>wenge</v>
      </c>
      <c r="F26" s="1" t="str">
        <f>INDEX('kapı kodları'!$D$2:$F$42,MATCH(Satıs[[#This Row],[kod]],'kapı kodları'!$D$2:$D$42,0),3)</f>
        <v>karışık çizgi</v>
      </c>
      <c r="G26" s="1">
        <v>3</v>
      </c>
      <c r="H26" s="1">
        <v>1</v>
      </c>
      <c r="I26" s="1">
        <v>2</v>
      </c>
      <c r="Q26" s="12"/>
      <c r="R26" s="11"/>
    </row>
    <row r="27" spans="2:18" hidden="1" x14ac:dyDescent="0.25">
      <c r="B27" s="6">
        <v>45292</v>
      </c>
      <c r="C27" s="6">
        <v>45296</v>
      </c>
      <c r="D27" s="1">
        <v>560</v>
      </c>
      <c r="E27" s="1" t="str">
        <f>INDEX('kapı kodları'!$D$2:$F$42,MATCH(Satıs[[#This Row],[kod]],'kapı kodları'!$D$2:$D$42,0),2)</f>
        <v>wenge</v>
      </c>
      <c r="F27" s="1" t="str">
        <f>INDEX('kapı kodları'!$D$2:$F$42,MATCH(Satıs[[#This Row],[kod]],'kapı kodları'!$D$2:$D$42,0),3)</f>
        <v>iki göbek</v>
      </c>
      <c r="G27" s="1">
        <v>8</v>
      </c>
      <c r="I27" s="1">
        <v>1</v>
      </c>
      <c r="Q27" s="13"/>
      <c r="R27" s="11"/>
    </row>
    <row r="28" spans="2:18" hidden="1" x14ac:dyDescent="0.25">
      <c r="B28" s="6">
        <v>45292</v>
      </c>
      <c r="C28" s="6">
        <v>45296</v>
      </c>
      <c r="D28" s="1">
        <v>600</v>
      </c>
      <c r="E28" s="1" t="str">
        <f>INDEX('kapı kodları'!$D$2:$F$42,MATCH(Satıs[[#This Row],[kod]],'kapı kodları'!$D$2:$D$42,0),2)</f>
        <v>bute beyaz</v>
      </c>
      <c r="F28" s="1" t="str">
        <f>INDEX('kapı kodları'!$D$2:$F$42,MATCH(Satıs[[#This Row],[kod]],'kapı kodları'!$D$2:$D$42,0),3)</f>
        <v>yavru kanat</v>
      </c>
      <c r="K28" s="1">
        <v>8</v>
      </c>
      <c r="Q28" s="13"/>
      <c r="R28" s="11"/>
    </row>
    <row r="29" spans="2:18" hidden="1" x14ac:dyDescent="0.25">
      <c r="B29" s="6">
        <v>45292</v>
      </c>
      <c r="C29" s="6">
        <v>45296</v>
      </c>
      <c r="D29" s="1">
        <v>610</v>
      </c>
      <c r="E29" s="1" t="str">
        <f>INDEX('kapı kodları'!$D$2:$F$42,MATCH(Satıs[[#This Row],[kod]],'kapı kodları'!$D$2:$D$42,0),2)</f>
        <v>bute beyaz</v>
      </c>
      <c r="F29" s="1" t="str">
        <f>INDEX('kapı kodları'!$D$2:$F$42,MATCH(Satıs[[#This Row],[kod]],'kapı kodları'!$D$2:$D$42,0),3)</f>
        <v>madra</v>
      </c>
      <c r="G29" s="1">
        <v>5</v>
      </c>
      <c r="Q29" s="10"/>
      <c r="R29" s="11"/>
    </row>
    <row r="30" spans="2:18" hidden="1" x14ac:dyDescent="0.25">
      <c r="B30" s="6">
        <v>45292</v>
      </c>
      <c r="C30" s="6">
        <v>45296</v>
      </c>
      <c r="D30" s="1">
        <v>620</v>
      </c>
      <c r="E30" s="1" t="str">
        <f>INDEX('kapı kodları'!$D$2:$F$42,MATCH(Satıs[[#This Row],[kod]],'kapı kodları'!$D$2:$D$42,0),2)</f>
        <v>bute beyaz</v>
      </c>
      <c r="F30" s="1" t="str">
        <f>INDEX('kapı kodları'!$D$2:$F$42,MATCH(Satıs[[#This Row],[kod]],'kapı kodları'!$D$2:$D$42,0),3)</f>
        <v>baklava</v>
      </c>
      <c r="I30" s="1">
        <v>1</v>
      </c>
      <c r="Q30" s="13"/>
      <c r="R30" s="11"/>
    </row>
    <row r="31" spans="2:18" hidden="1" x14ac:dyDescent="0.25">
      <c r="B31" s="6">
        <v>45292</v>
      </c>
      <c r="C31" s="6">
        <v>45296</v>
      </c>
      <c r="D31" s="1">
        <v>630</v>
      </c>
      <c r="E31" s="1" t="str">
        <f>INDEX('kapı kodları'!$D$2:$F$42,MATCH(Satıs[[#This Row],[kod]],'kapı kodları'!$D$2:$D$42,0),2)</f>
        <v>bute beyaz</v>
      </c>
      <c r="F31" s="1" t="str">
        <f>INDEX('kapı kodları'!$D$2:$F$42,MATCH(Satıs[[#This Row],[kod]],'kapı kodları'!$D$2:$D$42,0),3)</f>
        <v>karışık çizgi</v>
      </c>
      <c r="G31" s="1">
        <v>20</v>
      </c>
      <c r="H31" s="1">
        <v>1</v>
      </c>
      <c r="I31" s="1">
        <v>5</v>
      </c>
      <c r="Q31" s="12"/>
      <c r="R31" s="11"/>
    </row>
    <row r="32" spans="2:18" hidden="1" x14ac:dyDescent="0.25">
      <c r="B32" s="6">
        <v>45292</v>
      </c>
      <c r="C32" s="6">
        <v>45296</v>
      </c>
      <c r="D32" s="1">
        <v>640</v>
      </c>
      <c r="E32" s="1" t="e">
        <f>INDEX('kapı kodları'!$D$2:$F$42,MATCH(Satıs[[#This Row],[kod]],'kapı kodları'!$D$2:$D$42,0),2)</f>
        <v>#N/A</v>
      </c>
      <c r="F32" s="1" t="e">
        <f>INDEX('kapı kodları'!$D$2:$F$42,MATCH(Satıs[[#This Row],[kod]],'kapı kodları'!$D$2:$D$42,0),3)</f>
        <v>#N/A</v>
      </c>
      <c r="G32" s="1">
        <v>1</v>
      </c>
      <c r="Q32" s="12"/>
      <c r="R32" s="11"/>
    </row>
    <row r="33" spans="2:18" hidden="1" x14ac:dyDescent="0.25">
      <c r="B33" s="6">
        <v>45292</v>
      </c>
      <c r="C33" s="6">
        <v>45296</v>
      </c>
      <c r="D33" s="1">
        <v>660</v>
      </c>
      <c r="E33" s="1" t="str">
        <f>INDEX('kapı kodları'!$D$2:$F$42,MATCH(Satıs[[#This Row],[kod]],'kapı kodları'!$D$2:$D$42,0),2)</f>
        <v>bute beyaz</v>
      </c>
      <c r="F33" s="1" t="str">
        <f>INDEX('kapı kodları'!$D$2:$F$42,MATCH(Satıs[[#This Row],[kod]],'kapı kodları'!$D$2:$D$42,0),3)</f>
        <v>iki göbek</v>
      </c>
      <c r="G33" s="1">
        <v>88</v>
      </c>
      <c r="H33" s="1">
        <v>6</v>
      </c>
      <c r="I33" s="1">
        <v>24</v>
      </c>
      <c r="J33" s="1">
        <v>7</v>
      </c>
      <c r="Q33" s="10"/>
      <c r="R33" s="11"/>
    </row>
    <row r="34" spans="2:18" hidden="1" x14ac:dyDescent="0.25">
      <c r="B34" s="6">
        <v>45292</v>
      </c>
      <c r="C34" s="6">
        <v>45296</v>
      </c>
      <c r="D34" s="1">
        <v>700</v>
      </c>
      <c r="E34" s="1" t="str">
        <f>INDEX('kapı kodları'!$D$2:$F$42,MATCH(Satıs[[#This Row],[kod]],'kapı kodları'!$D$2:$D$42,0),2)</f>
        <v>küp akça</v>
      </c>
      <c r="F34" s="1" t="str">
        <f>INDEX('kapı kodları'!$D$2:$F$42,MATCH(Satıs[[#This Row],[kod]],'kapı kodları'!$D$2:$D$42,0),3)</f>
        <v>yavru kanat</v>
      </c>
      <c r="K34" s="1">
        <v>5</v>
      </c>
      <c r="Q34" s="12"/>
      <c r="R34" s="11"/>
    </row>
    <row r="35" spans="2:18" hidden="1" x14ac:dyDescent="0.25">
      <c r="B35" s="6">
        <v>45292</v>
      </c>
      <c r="C35" s="6">
        <v>45296</v>
      </c>
      <c r="D35" s="1">
        <v>720</v>
      </c>
      <c r="E35" s="1" t="str">
        <f>INDEX('kapı kodları'!$D$2:$F$42,MATCH(Satıs[[#This Row],[kod]],'kapı kodları'!$D$2:$D$42,0),2)</f>
        <v>küp akça</v>
      </c>
      <c r="F35" s="1" t="str">
        <f>INDEX('kapı kodları'!$D$2:$F$42,MATCH(Satıs[[#This Row],[kod]],'kapı kodları'!$D$2:$D$42,0),3)</f>
        <v>baklava</v>
      </c>
      <c r="G35" s="1">
        <v>3</v>
      </c>
      <c r="Q35" s="10"/>
      <c r="R35" s="11"/>
    </row>
    <row r="36" spans="2:18" hidden="1" x14ac:dyDescent="0.25">
      <c r="B36" s="6">
        <v>45292</v>
      </c>
      <c r="C36" s="6">
        <v>45296</v>
      </c>
      <c r="D36" s="1">
        <v>730</v>
      </c>
      <c r="E36" s="1" t="str">
        <f>INDEX('kapı kodları'!$D$2:$F$42,MATCH(Satıs[[#This Row],[kod]],'kapı kodları'!$D$2:$D$42,0),2)</f>
        <v>küp akça</v>
      </c>
      <c r="F36" s="1" t="str">
        <f>INDEX('kapı kodları'!$D$2:$F$42,MATCH(Satıs[[#This Row],[kod]],'kapı kodları'!$D$2:$D$42,0),3)</f>
        <v>karışık çizgi</v>
      </c>
      <c r="G36" s="1">
        <v>21</v>
      </c>
      <c r="I36" s="1">
        <v>2</v>
      </c>
      <c r="J36" s="1">
        <v>2</v>
      </c>
      <c r="Q36" s="12"/>
      <c r="R36" s="11"/>
    </row>
    <row r="37" spans="2:18" hidden="1" x14ac:dyDescent="0.25">
      <c r="B37" s="6">
        <v>45292</v>
      </c>
      <c r="C37" s="6">
        <v>45296</v>
      </c>
      <c r="D37" s="1">
        <v>760</v>
      </c>
      <c r="E37" s="1" t="str">
        <f>INDEX('kapı kodları'!$D$2:$F$42,MATCH(Satıs[[#This Row],[kod]],'kapı kodları'!$D$2:$D$42,0),2)</f>
        <v>küp akça</v>
      </c>
      <c r="F37" s="1" t="str">
        <f>INDEX('kapı kodları'!$D$2:$F$42,MATCH(Satıs[[#This Row],[kod]],'kapı kodları'!$D$2:$D$42,0),3)</f>
        <v>iki göbek</v>
      </c>
      <c r="G37" s="1">
        <v>15</v>
      </c>
      <c r="H37" s="1">
        <v>4</v>
      </c>
      <c r="I37" s="1">
        <v>3</v>
      </c>
      <c r="J37" s="1">
        <v>1</v>
      </c>
      <c r="Q37" s="13"/>
      <c r="R37" s="11"/>
    </row>
    <row r="38" spans="2:18" hidden="1" x14ac:dyDescent="0.25">
      <c r="B38" s="6">
        <v>45292</v>
      </c>
      <c r="C38" s="6">
        <v>45296</v>
      </c>
      <c r="D38" s="1">
        <v>800</v>
      </c>
      <c r="E38" s="1" t="str">
        <f>INDEX('kapı kodları'!$D$2:$F$42,MATCH(Satıs[[#This Row],[kod]],'kapı kodları'!$D$2:$D$42,0),2)</f>
        <v>ardahan gri</v>
      </c>
      <c r="F38" s="1" t="str">
        <f>INDEX('kapı kodları'!$D$2:$F$42,MATCH(Satıs[[#This Row],[kod]],'kapı kodları'!$D$2:$D$42,0),3)</f>
        <v>yavru kanat</v>
      </c>
      <c r="K38" s="1">
        <v>1</v>
      </c>
      <c r="Q38" s="12"/>
      <c r="R38" s="11"/>
    </row>
    <row r="39" spans="2:18" hidden="1" x14ac:dyDescent="0.25">
      <c r="B39" s="6">
        <v>45292</v>
      </c>
      <c r="C39" s="6">
        <v>45296</v>
      </c>
      <c r="D39" s="1">
        <v>810</v>
      </c>
      <c r="E39" s="1" t="str">
        <f>INDEX('kapı kodları'!$D$2:$F$42,MATCH(Satıs[[#This Row],[kod]],'kapı kodları'!$D$2:$D$42,0),2)</f>
        <v>ardahan gri</v>
      </c>
      <c r="F39" s="1" t="str">
        <f>INDEX('kapı kodları'!$D$2:$F$42,MATCH(Satıs[[#This Row],[kod]],'kapı kodları'!$D$2:$D$42,0),3)</f>
        <v>madra</v>
      </c>
      <c r="G39" s="1">
        <v>20</v>
      </c>
      <c r="I39" s="1">
        <v>2</v>
      </c>
      <c r="Q39" s="12"/>
      <c r="R39" s="11"/>
    </row>
    <row r="40" spans="2:18" hidden="1" x14ac:dyDescent="0.25">
      <c r="B40" s="6">
        <v>45292</v>
      </c>
      <c r="C40" s="6">
        <v>45296</v>
      </c>
      <c r="D40" s="1">
        <v>820</v>
      </c>
      <c r="E40" s="1" t="str">
        <f>INDEX('kapı kodları'!$D$2:$F$42,MATCH(Satıs[[#This Row],[kod]],'kapı kodları'!$D$2:$D$42,0),2)</f>
        <v>ardahan gri</v>
      </c>
      <c r="F40" s="1" t="str">
        <f>INDEX('kapı kodları'!$D$2:$F$42,MATCH(Satıs[[#This Row],[kod]],'kapı kodları'!$D$2:$D$42,0),3)</f>
        <v>baklava</v>
      </c>
      <c r="Q40" s="13"/>
      <c r="R40" s="11"/>
    </row>
    <row r="41" spans="2:18" hidden="1" x14ac:dyDescent="0.25">
      <c r="B41" s="6">
        <v>45292</v>
      </c>
      <c r="C41" s="6">
        <v>45296</v>
      </c>
      <c r="D41" s="1">
        <v>830</v>
      </c>
      <c r="E41" s="1" t="str">
        <f>INDEX('kapı kodları'!$D$2:$F$42,MATCH(Satıs[[#This Row],[kod]],'kapı kodları'!$D$2:$D$42,0),2)</f>
        <v>ardahan gri</v>
      </c>
      <c r="F41" s="1" t="str">
        <f>INDEX('kapı kodları'!$D$2:$F$42,MATCH(Satıs[[#This Row],[kod]],'kapı kodları'!$D$2:$D$42,0),3)</f>
        <v>karışık çizgi</v>
      </c>
      <c r="H41" s="1">
        <v>1</v>
      </c>
      <c r="I41" s="1">
        <v>3</v>
      </c>
      <c r="Q41" s="12"/>
      <c r="R41" s="11"/>
    </row>
    <row r="42" spans="2:18" hidden="1" x14ac:dyDescent="0.25">
      <c r="B42" s="6">
        <v>45292</v>
      </c>
      <c r="C42" s="6">
        <v>45296</v>
      </c>
      <c r="D42" s="1">
        <v>840</v>
      </c>
      <c r="E42" s="1" t="e">
        <f>INDEX('kapı kodları'!$D$2:$F$42,MATCH(Satıs[[#This Row],[kod]],'kapı kodları'!$D$2:$D$42,0),2)</f>
        <v>#N/A</v>
      </c>
      <c r="F42" s="1" t="e">
        <f>INDEX('kapı kodları'!$D$2:$F$42,MATCH(Satıs[[#This Row],[kod]],'kapı kodları'!$D$2:$D$42,0),3)</f>
        <v>#N/A</v>
      </c>
      <c r="G42" s="1">
        <v>1</v>
      </c>
      <c r="Q42" s="12"/>
      <c r="R42" s="11"/>
    </row>
    <row r="43" spans="2:18" hidden="1" x14ac:dyDescent="0.25">
      <c r="B43" s="6">
        <v>45292</v>
      </c>
      <c r="C43" s="6">
        <v>45296</v>
      </c>
      <c r="D43" s="1">
        <v>860</v>
      </c>
      <c r="E43" s="1" t="str">
        <f>INDEX('kapı kodları'!$D$2:$F$42,MATCH(Satıs[[#This Row],[kod]],'kapı kodları'!$D$2:$D$42,0),2)</f>
        <v>ardahan gri</v>
      </c>
      <c r="F43" s="1" t="str">
        <f>INDEX('kapı kodları'!$D$2:$F$42,MATCH(Satıs[[#This Row],[kod]],'kapı kodları'!$D$2:$D$42,0),3)</f>
        <v>iki göbek</v>
      </c>
      <c r="G43" s="1">
        <v>14</v>
      </c>
      <c r="I43" s="1">
        <v>3</v>
      </c>
      <c r="J43" s="1">
        <v>3</v>
      </c>
      <c r="Q43" s="10"/>
      <c r="R43" s="11"/>
    </row>
    <row r="44" spans="2:18" hidden="1" x14ac:dyDescent="0.25">
      <c r="B44" s="6">
        <v>45292</v>
      </c>
      <c r="C44" s="6">
        <v>45296</v>
      </c>
      <c r="D44" s="1">
        <v>900</v>
      </c>
      <c r="E44" s="1" t="str">
        <f>INDEX('kapı kodları'!$D$2:$F$42,MATCH(Satıs[[#This Row],[kod]],'kapı kodları'!$D$2:$D$42,0),2)</f>
        <v>pvc gri</v>
      </c>
      <c r="F44" s="1" t="str">
        <f>INDEX('kapı kodları'!$D$2:$F$42,MATCH(Satıs[[#This Row],[kod]],'kapı kodları'!$D$2:$D$42,0),3)</f>
        <v>yavru kanat</v>
      </c>
      <c r="K44" s="1">
        <v>1</v>
      </c>
      <c r="M44" s="1">
        <v>2</v>
      </c>
      <c r="Q44" s="13"/>
      <c r="R44" s="11"/>
    </row>
    <row r="45" spans="2:18" hidden="1" x14ac:dyDescent="0.25">
      <c r="B45" s="6">
        <v>45292</v>
      </c>
      <c r="C45" s="6">
        <v>45296</v>
      </c>
      <c r="D45" s="1">
        <v>920</v>
      </c>
      <c r="E45" s="1" t="str">
        <f>INDEX('kapı kodları'!$D$2:$F$42,MATCH(Satıs[[#This Row],[kod]],'kapı kodları'!$D$2:$D$42,0),2)</f>
        <v>pvc gri</v>
      </c>
      <c r="F45" s="1" t="str">
        <f>INDEX('kapı kodları'!$D$2:$F$42,MATCH(Satıs[[#This Row],[kod]],'kapı kodları'!$D$2:$D$42,0),3)</f>
        <v>baklava</v>
      </c>
      <c r="Q45" s="12"/>
      <c r="R45" s="11"/>
    </row>
    <row r="46" spans="2:18" hidden="1" x14ac:dyDescent="0.25">
      <c r="B46" s="6">
        <v>45292</v>
      </c>
      <c r="C46" s="6">
        <v>45296</v>
      </c>
      <c r="D46" s="1">
        <v>930</v>
      </c>
      <c r="E46" s="1" t="str">
        <f>INDEX('kapı kodları'!$D$2:$F$42,MATCH(Satıs[[#This Row],[kod]],'kapı kodları'!$D$2:$D$42,0),2)</f>
        <v>pvc gri</v>
      </c>
      <c r="F46" s="1" t="str">
        <f>INDEX('kapı kodları'!$D$2:$F$42,MATCH(Satıs[[#This Row],[kod]],'kapı kodları'!$D$2:$D$42,0),3)</f>
        <v>karışık çizgi</v>
      </c>
      <c r="G46" s="1">
        <v>8</v>
      </c>
      <c r="J46" s="1">
        <v>2</v>
      </c>
      <c r="Q46" s="13"/>
      <c r="R46" s="11"/>
    </row>
    <row r="47" spans="2:18" hidden="1" x14ac:dyDescent="0.25">
      <c r="B47" s="6">
        <v>45292</v>
      </c>
      <c r="C47" s="6">
        <v>45296</v>
      </c>
      <c r="D47" s="1">
        <v>960</v>
      </c>
      <c r="E47" s="1" t="str">
        <f>INDEX('kapı kodları'!$D$2:$F$42,MATCH(Satıs[[#This Row],[kod]],'kapı kodları'!$D$2:$D$42,0),2)</f>
        <v>pvc gri</v>
      </c>
      <c r="F47" s="1" t="str">
        <f>INDEX('kapı kodları'!$D$2:$F$42,MATCH(Satıs[[#This Row],[kod]],'kapı kodları'!$D$2:$D$42,0),3)</f>
        <v>iki göbek</v>
      </c>
      <c r="G47" s="1">
        <v>1</v>
      </c>
      <c r="H47" s="1">
        <v>1</v>
      </c>
      <c r="I47" s="1">
        <v>2</v>
      </c>
      <c r="J47" s="1">
        <v>2</v>
      </c>
      <c r="Q47" s="13"/>
      <c r="R47" s="11"/>
    </row>
    <row r="48" spans="2:18" hidden="1" x14ac:dyDescent="0.25">
      <c r="B48" s="15">
        <v>45296</v>
      </c>
      <c r="C48" s="6">
        <v>45303</v>
      </c>
      <c r="D48" s="1">
        <v>100</v>
      </c>
      <c r="E48" s="1" t="str">
        <f>INDEX('kapı kodları'!$D$2:$F$42,MATCH(Satıs[[#This Row],[kod]],'kapı kodları'!$D$2:$D$42,0),2)</f>
        <v>italyan ceviz</v>
      </c>
      <c r="F48" s="1" t="str">
        <f>INDEX('kapı kodları'!$D$2:$F$42,MATCH(Satıs[[#This Row],[kod]],'kapı kodları'!$D$2:$D$42,0),3)</f>
        <v>yavru kanat</v>
      </c>
      <c r="K48" s="1">
        <v>4</v>
      </c>
    </row>
    <row r="49" spans="2:11" x14ac:dyDescent="0.25">
      <c r="B49" s="15">
        <v>45296</v>
      </c>
      <c r="C49" s="6">
        <v>45303</v>
      </c>
      <c r="D49" s="1">
        <v>110</v>
      </c>
      <c r="E49" s="1" t="str">
        <f>INDEX('kapı kodları'!$D$2:$F$42,MATCH(Satıs[[#This Row],[kod]],'kapı kodları'!$D$2:$D$42,0),2)</f>
        <v>italyan ceviz</v>
      </c>
      <c r="F49" s="1" t="str">
        <f>INDEX('kapı kodları'!$D$2:$F$42,MATCH(Satıs[[#This Row],[kod]],'kapı kodları'!$D$2:$D$42,0),3)</f>
        <v>madra</v>
      </c>
      <c r="G49" s="1">
        <v>20</v>
      </c>
      <c r="H49" s="1">
        <v>1</v>
      </c>
      <c r="I49" s="1">
        <v>5</v>
      </c>
    </row>
    <row r="50" spans="2:11" hidden="1" x14ac:dyDescent="0.25">
      <c r="B50" s="15">
        <v>45296</v>
      </c>
      <c r="C50" s="6">
        <v>45303</v>
      </c>
      <c r="D50" s="1">
        <v>120</v>
      </c>
      <c r="E50" s="1" t="str">
        <f>INDEX('kapı kodları'!$D$2:$F$42,MATCH(Satıs[[#This Row],[kod]],'kapı kodları'!$D$2:$D$42,0),2)</f>
        <v>italyan ceviz</v>
      </c>
      <c r="F50" s="1" t="str">
        <f>INDEX('kapı kodları'!$D$2:$F$42,MATCH(Satıs[[#This Row],[kod]],'kapı kodları'!$D$2:$D$42,0),3)</f>
        <v>baklava</v>
      </c>
      <c r="G50" s="1">
        <v>38</v>
      </c>
      <c r="H50" s="1">
        <v>1</v>
      </c>
      <c r="I50" s="1">
        <v>7</v>
      </c>
      <c r="J50" s="1">
        <v>2</v>
      </c>
    </row>
    <row r="51" spans="2:11" hidden="1" x14ac:dyDescent="0.25">
      <c r="B51" s="15">
        <v>45296</v>
      </c>
      <c r="C51" s="6">
        <v>45303</v>
      </c>
      <c r="D51" s="1">
        <v>130</v>
      </c>
      <c r="E51" s="1" t="str">
        <f>INDEX('kapı kodları'!$D$2:$F$42,MATCH(Satıs[[#This Row],[kod]],'kapı kodları'!$D$2:$D$42,0),2)</f>
        <v>italyan ceviz</v>
      </c>
      <c r="F51" s="1" t="str">
        <f>INDEX('kapı kodları'!$D$2:$F$42,MATCH(Satıs[[#This Row],[kod]],'kapı kodları'!$D$2:$D$42,0),3)</f>
        <v>karışık çizgi</v>
      </c>
      <c r="G51" s="1">
        <v>8</v>
      </c>
      <c r="I51" s="1">
        <v>2</v>
      </c>
    </row>
    <row r="52" spans="2:11" hidden="1" x14ac:dyDescent="0.25">
      <c r="B52" s="15">
        <v>45296</v>
      </c>
      <c r="C52" s="6">
        <v>45303</v>
      </c>
      <c r="D52" s="1">
        <v>140</v>
      </c>
      <c r="E52" s="1" t="e">
        <f>INDEX('kapı kodları'!$D$2:$F$42,MATCH(Satıs[[#This Row],[kod]],'kapı kodları'!$D$2:$D$42,0),2)</f>
        <v>#N/A</v>
      </c>
      <c r="F52" s="1" t="e">
        <f>INDEX('kapı kodları'!$D$2:$F$42,MATCH(Satıs[[#This Row],[kod]],'kapı kodları'!$D$2:$D$42,0),3)</f>
        <v>#N/A</v>
      </c>
      <c r="G52" s="1">
        <v>2</v>
      </c>
    </row>
    <row r="53" spans="2:11" hidden="1" x14ac:dyDescent="0.25">
      <c r="B53" s="15">
        <v>45296</v>
      </c>
      <c r="C53" s="6">
        <v>45303</v>
      </c>
      <c r="D53" s="1">
        <v>160</v>
      </c>
      <c r="E53" s="1" t="str">
        <f>INDEX('kapı kodları'!$D$2:$F$42,MATCH(Satıs[[#This Row],[kod]],'kapı kodları'!$D$2:$D$42,0),2)</f>
        <v>italyan ceviz</v>
      </c>
      <c r="F53" s="1" t="str">
        <f>INDEX('kapı kodları'!$D$2:$F$42,MATCH(Satıs[[#This Row],[kod]],'kapı kodları'!$D$2:$D$42,0),3)</f>
        <v>iki göbek</v>
      </c>
      <c r="G53" s="1">
        <v>40</v>
      </c>
      <c r="H53" s="1">
        <v>3</v>
      </c>
      <c r="I53" s="1">
        <v>7</v>
      </c>
      <c r="J53" s="1">
        <v>1</v>
      </c>
    </row>
    <row r="54" spans="2:11" hidden="1" x14ac:dyDescent="0.25">
      <c r="B54" s="15">
        <v>45296</v>
      </c>
      <c r="C54" s="6">
        <v>45303</v>
      </c>
      <c r="D54" s="1">
        <v>200</v>
      </c>
      <c r="E54" s="1" t="str">
        <f>INDEX('kapı kodları'!$D$2:$F$42,MATCH(Satıs[[#This Row],[kod]],'kapı kodları'!$D$2:$D$42,0),2)</f>
        <v>koyu ceviz</v>
      </c>
      <c r="F54" s="1" t="str">
        <f>INDEX('kapı kodları'!$D$2:$F$42,MATCH(Satıs[[#This Row],[kod]],'kapı kodları'!$D$2:$D$42,0),3)</f>
        <v>yavru kanat</v>
      </c>
      <c r="K54" s="1">
        <v>2</v>
      </c>
    </row>
    <row r="55" spans="2:11" hidden="1" x14ac:dyDescent="0.25">
      <c r="B55" s="15">
        <v>45296</v>
      </c>
      <c r="C55" s="6">
        <v>45303</v>
      </c>
      <c r="D55" s="1">
        <v>220</v>
      </c>
      <c r="E55" s="1" t="str">
        <f>INDEX('kapı kodları'!$D$2:$F$42,MATCH(Satıs[[#This Row],[kod]],'kapı kodları'!$D$2:$D$42,0),2)</f>
        <v>koyu ceviz</v>
      </c>
      <c r="F55" s="1" t="str">
        <f>INDEX('kapı kodları'!$D$2:$F$42,MATCH(Satıs[[#This Row],[kod]],'kapı kodları'!$D$2:$D$42,0),3)</f>
        <v>baklava</v>
      </c>
      <c r="G55" s="1">
        <v>11</v>
      </c>
      <c r="I55" s="1">
        <v>3</v>
      </c>
    </row>
    <row r="56" spans="2:11" hidden="1" x14ac:dyDescent="0.25">
      <c r="B56" s="15">
        <v>45296</v>
      </c>
      <c r="C56" s="6">
        <v>45303</v>
      </c>
      <c r="D56" s="1">
        <v>230</v>
      </c>
      <c r="E56" s="1" t="str">
        <f>INDEX('kapı kodları'!$D$2:$F$42,MATCH(Satıs[[#This Row],[kod]],'kapı kodları'!$D$2:$D$42,0),2)</f>
        <v>koyu ceviz</v>
      </c>
      <c r="F56" s="1" t="str">
        <f>INDEX('kapı kodları'!$D$2:$F$42,MATCH(Satıs[[#This Row],[kod]],'kapı kodları'!$D$2:$D$42,0),3)</f>
        <v>karışık çizgi</v>
      </c>
      <c r="G56" s="1">
        <v>27</v>
      </c>
      <c r="I56" s="1">
        <v>4</v>
      </c>
      <c r="J56" s="1">
        <v>6</v>
      </c>
    </row>
    <row r="57" spans="2:11" hidden="1" x14ac:dyDescent="0.25">
      <c r="B57" s="15">
        <v>45296</v>
      </c>
      <c r="C57" s="6">
        <v>45303</v>
      </c>
      <c r="D57" s="1">
        <v>240</v>
      </c>
      <c r="E57" s="1" t="e">
        <f>INDEX('kapı kodları'!$D$2:$F$42,MATCH(Satıs[[#This Row],[kod]],'kapı kodları'!$D$2:$D$42,0),2)</f>
        <v>#N/A</v>
      </c>
      <c r="F57" s="1" t="e">
        <f>INDEX('kapı kodları'!$D$2:$F$42,MATCH(Satıs[[#This Row],[kod]],'kapı kodları'!$D$2:$D$42,0),3)</f>
        <v>#N/A</v>
      </c>
      <c r="G57" s="1">
        <v>3</v>
      </c>
    </row>
    <row r="58" spans="2:11" hidden="1" x14ac:dyDescent="0.25">
      <c r="B58" s="15">
        <v>45296</v>
      </c>
      <c r="C58" s="6">
        <v>45303</v>
      </c>
      <c r="D58" s="1">
        <v>260</v>
      </c>
      <c r="E58" s="1" t="str">
        <f>INDEX('kapı kodları'!$D$2:$F$42,MATCH(Satıs[[#This Row],[kod]],'kapı kodları'!$D$2:$D$42,0),2)</f>
        <v>koyu ceviz</v>
      </c>
      <c r="F58" s="1" t="str">
        <f>INDEX('kapı kodları'!$D$2:$F$42,MATCH(Satıs[[#This Row],[kod]],'kapı kodları'!$D$2:$D$42,0),3)</f>
        <v>iki göbek</v>
      </c>
      <c r="G58" s="1">
        <v>17</v>
      </c>
    </row>
    <row r="59" spans="2:11" hidden="1" x14ac:dyDescent="0.25">
      <c r="B59" s="15">
        <v>45296</v>
      </c>
      <c r="C59" s="6">
        <v>45303</v>
      </c>
      <c r="D59" s="1">
        <v>300</v>
      </c>
      <c r="E59" s="1" t="str">
        <f>INDEX('kapı kodları'!$D$2:$F$42,MATCH(Satıs[[#This Row],[kod]],'kapı kodları'!$D$2:$D$42,0),2)</f>
        <v>gold ceviz</v>
      </c>
      <c r="F59" s="1" t="str">
        <f>INDEX('kapı kodları'!$D$2:$F$42,MATCH(Satıs[[#This Row],[kod]],'kapı kodları'!$D$2:$D$42,0),3)</f>
        <v>yavru kanat</v>
      </c>
      <c r="K59" s="1">
        <v>6</v>
      </c>
    </row>
    <row r="60" spans="2:11" hidden="1" x14ac:dyDescent="0.25">
      <c r="B60" s="15">
        <v>45296</v>
      </c>
      <c r="C60" s="6">
        <v>45303</v>
      </c>
      <c r="D60" s="1">
        <v>310</v>
      </c>
      <c r="E60" s="1" t="str">
        <f>INDEX('kapı kodları'!$D$2:$F$42,MATCH(Satıs[[#This Row],[kod]],'kapı kodları'!$D$2:$D$42,0),2)</f>
        <v>gold ceviz</v>
      </c>
      <c r="F60" s="1" t="str">
        <f>INDEX('kapı kodları'!$D$2:$F$42,MATCH(Satıs[[#This Row],[kod]],'kapı kodları'!$D$2:$D$42,0),3)</f>
        <v>madra</v>
      </c>
      <c r="G60" s="1">
        <v>3</v>
      </c>
      <c r="H60" s="1">
        <v>3</v>
      </c>
      <c r="I60" s="1">
        <v>1</v>
      </c>
      <c r="J60" s="1">
        <v>1</v>
      </c>
    </row>
    <row r="61" spans="2:11" hidden="1" x14ac:dyDescent="0.25">
      <c r="B61" s="15">
        <v>45296</v>
      </c>
      <c r="C61" s="6">
        <v>45303</v>
      </c>
      <c r="D61" s="1">
        <v>320</v>
      </c>
      <c r="E61" s="1" t="str">
        <f>INDEX('kapı kodları'!$D$2:$F$42,MATCH(Satıs[[#This Row],[kod]],'kapı kodları'!$D$2:$D$42,0),2)</f>
        <v>gold ceviz</v>
      </c>
      <c r="F61" s="1" t="str">
        <f>INDEX('kapı kodları'!$D$2:$F$42,MATCH(Satıs[[#This Row],[kod]],'kapı kodları'!$D$2:$D$42,0),3)</f>
        <v>baklava</v>
      </c>
      <c r="G61" s="1">
        <v>5</v>
      </c>
    </row>
    <row r="62" spans="2:11" hidden="1" x14ac:dyDescent="0.25">
      <c r="B62" s="15">
        <v>45296</v>
      </c>
      <c r="C62" s="6">
        <v>45303</v>
      </c>
      <c r="D62" s="1">
        <v>330</v>
      </c>
      <c r="E62" s="1" t="str">
        <f>INDEX('kapı kodları'!$D$2:$F$42,MATCH(Satıs[[#This Row],[kod]],'kapı kodları'!$D$2:$D$42,0),2)</f>
        <v>gold ceviz</v>
      </c>
      <c r="F62" s="1" t="str">
        <f>INDEX('kapı kodları'!$D$2:$F$42,MATCH(Satıs[[#This Row],[kod]],'kapı kodları'!$D$2:$D$42,0),3)</f>
        <v>karışık çizgi</v>
      </c>
      <c r="G62" s="1">
        <v>8</v>
      </c>
      <c r="H62" s="1">
        <v>1</v>
      </c>
      <c r="I62" s="1">
        <v>1</v>
      </c>
    </row>
    <row r="63" spans="2:11" hidden="1" x14ac:dyDescent="0.25">
      <c r="B63" s="15">
        <v>45296</v>
      </c>
      <c r="C63" s="6">
        <v>45303</v>
      </c>
      <c r="D63" s="1">
        <v>340</v>
      </c>
      <c r="E63" s="1" t="e">
        <f>INDEX('kapı kodları'!$D$2:$F$42,MATCH(Satıs[[#This Row],[kod]],'kapı kodları'!$D$2:$D$42,0),2)</f>
        <v>#N/A</v>
      </c>
      <c r="F63" s="1" t="e">
        <f>INDEX('kapı kodları'!$D$2:$F$42,MATCH(Satıs[[#This Row],[kod]],'kapı kodları'!$D$2:$D$42,0),3)</f>
        <v>#N/A</v>
      </c>
      <c r="G63" s="1">
        <v>6</v>
      </c>
    </row>
    <row r="64" spans="2:11" hidden="1" x14ac:dyDescent="0.25">
      <c r="B64" s="15">
        <v>45296</v>
      </c>
      <c r="C64" s="6">
        <v>45303</v>
      </c>
      <c r="D64" s="1">
        <v>360</v>
      </c>
      <c r="E64" s="1" t="str">
        <f>INDEX('kapı kodları'!$D$2:$F$42,MATCH(Satıs[[#This Row],[kod]],'kapı kodları'!$D$2:$D$42,0),2)</f>
        <v>gold ceviz</v>
      </c>
      <c r="F64" s="1" t="str">
        <f>INDEX('kapı kodları'!$D$2:$F$42,MATCH(Satıs[[#This Row],[kod]],'kapı kodları'!$D$2:$D$42,0),3)</f>
        <v>iki göbek</v>
      </c>
      <c r="G64" s="1">
        <v>44</v>
      </c>
      <c r="J64" s="1">
        <v>1</v>
      </c>
    </row>
    <row r="65" spans="2:11" hidden="1" x14ac:dyDescent="0.25">
      <c r="B65" s="15">
        <v>45296</v>
      </c>
      <c r="C65" s="6">
        <v>45303</v>
      </c>
      <c r="D65" s="1">
        <v>400</v>
      </c>
      <c r="E65" s="1" t="str">
        <f>INDEX('kapı kodları'!$D$2:$F$42,MATCH(Satıs[[#This Row],[kod]],'kapı kodları'!$D$2:$D$42,0),2)</f>
        <v>ABD ceviz</v>
      </c>
      <c r="F65" s="1" t="str">
        <f>INDEX('kapı kodları'!$D$2:$F$42,MATCH(Satıs[[#This Row],[kod]],'kapı kodları'!$D$2:$D$42,0),3)</f>
        <v>yavru kanat</v>
      </c>
      <c r="K65" s="1">
        <v>2</v>
      </c>
    </row>
    <row r="66" spans="2:11" hidden="1" x14ac:dyDescent="0.25">
      <c r="B66" s="15">
        <v>45296</v>
      </c>
      <c r="C66" s="6">
        <v>45303</v>
      </c>
      <c r="D66" s="1">
        <v>410</v>
      </c>
      <c r="E66" s="1" t="str">
        <f>INDEX('kapı kodları'!$D$2:$F$42,MATCH(Satıs[[#This Row],[kod]],'kapı kodları'!$D$2:$D$42,0),2)</f>
        <v>ABD ceviz</v>
      </c>
      <c r="F66" s="1" t="str">
        <f>INDEX('kapı kodları'!$D$2:$F$42,MATCH(Satıs[[#This Row],[kod]],'kapı kodları'!$D$2:$D$42,0),3)</f>
        <v>madra</v>
      </c>
      <c r="G66" s="1">
        <v>1</v>
      </c>
    </row>
    <row r="67" spans="2:11" hidden="1" x14ac:dyDescent="0.25">
      <c r="B67" s="15">
        <v>45296</v>
      </c>
      <c r="C67" s="6">
        <v>45303</v>
      </c>
      <c r="D67" s="1">
        <v>420</v>
      </c>
      <c r="E67" s="1" t="str">
        <f>INDEX('kapı kodları'!$D$2:$F$42,MATCH(Satıs[[#This Row],[kod]],'kapı kodları'!$D$2:$D$42,0),2)</f>
        <v>ABD ceviz</v>
      </c>
      <c r="F67" s="1" t="str">
        <f>INDEX('kapı kodları'!$D$2:$F$42,MATCH(Satıs[[#This Row],[kod]],'kapı kodları'!$D$2:$D$42,0),3)</f>
        <v>baklava</v>
      </c>
      <c r="G67" s="1">
        <v>9</v>
      </c>
      <c r="H67" s="1">
        <v>1</v>
      </c>
      <c r="I67" s="1">
        <v>1</v>
      </c>
    </row>
    <row r="68" spans="2:11" hidden="1" x14ac:dyDescent="0.25">
      <c r="B68" s="15">
        <v>45296</v>
      </c>
      <c r="C68" s="6">
        <v>45303</v>
      </c>
      <c r="D68" s="1">
        <v>430</v>
      </c>
      <c r="E68" s="1" t="str">
        <f>INDEX('kapı kodları'!$D$2:$F$42,MATCH(Satıs[[#This Row],[kod]],'kapı kodları'!$D$2:$D$42,0),2)</f>
        <v>ABD ceviz</v>
      </c>
      <c r="F68" s="1" t="str">
        <f>INDEX('kapı kodları'!$D$2:$F$42,MATCH(Satıs[[#This Row],[kod]],'kapı kodları'!$D$2:$D$42,0),3)</f>
        <v>karışık çizgi</v>
      </c>
      <c r="G68" s="1">
        <v>11</v>
      </c>
      <c r="I68" s="1">
        <v>5</v>
      </c>
      <c r="J68" s="1">
        <v>2</v>
      </c>
    </row>
    <row r="69" spans="2:11" hidden="1" x14ac:dyDescent="0.25">
      <c r="B69" s="15">
        <v>45296</v>
      </c>
      <c r="C69" s="6">
        <v>45303</v>
      </c>
      <c r="D69" s="1">
        <v>460</v>
      </c>
      <c r="E69" s="1" t="str">
        <f>INDEX('kapı kodları'!$D$2:$F$42,MATCH(Satıs[[#This Row],[kod]],'kapı kodları'!$D$2:$D$42,0),2)</f>
        <v>ABD ceviz</v>
      </c>
      <c r="F69" s="1" t="str">
        <f>INDEX('kapı kodları'!$D$2:$F$42,MATCH(Satıs[[#This Row],[kod]],'kapı kodları'!$D$2:$D$42,0),3)</f>
        <v>iki göbek</v>
      </c>
      <c r="G69" s="1">
        <v>10</v>
      </c>
      <c r="H69" s="1">
        <v>1</v>
      </c>
    </row>
    <row r="70" spans="2:11" hidden="1" x14ac:dyDescent="0.25">
      <c r="B70" s="15">
        <v>45296</v>
      </c>
      <c r="C70" s="6">
        <v>45303</v>
      </c>
      <c r="D70" s="1">
        <v>500</v>
      </c>
      <c r="E70" s="1" t="str">
        <f>INDEX('kapı kodları'!$D$2:$F$42,MATCH(Satıs[[#This Row],[kod]],'kapı kodları'!$D$2:$D$42,0),2)</f>
        <v>wenge</v>
      </c>
      <c r="F70" s="1" t="str">
        <f>INDEX('kapı kodları'!$D$2:$F$42,MATCH(Satıs[[#This Row],[kod]],'kapı kodları'!$D$2:$D$42,0),3)</f>
        <v>yavru kanat</v>
      </c>
      <c r="K70" s="1">
        <v>1</v>
      </c>
    </row>
    <row r="71" spans="2:11" hidden="1" x14ac:dyDescent="0.25">
      <c r="B71" s="15">
        <v>45296</v>
      </c>
      <c r="C71" s="6">
        <v>45303</v>
      </c>
      <c r="D71" s="1">
        <v>520</v>
      </c>
      <c r="E71" s="1" t="str">
        <f>INDEX('kapı kodları'!$D$2:$F$42,MATCH(Satıs[[#This Row],[kod]],'kapı kodları'!$D$2:$D$42,0),2)</f>
        <v>wenge</v>
      </c>
      <c r="F71" s="1" t="str">
        <f>INDEX('kapı kodları'!$D$2:$F$42,MATCH(Satıs[[#This Row],[kod]],'kapı kodları'!$D$2:$D$42,0),3)</f>
        <v>baklava</v>
      </c>
      <c r="G71" s="1">
        <v>11</v>
      </c>
      <c r="H71" s="1">
        <v>2</v>
      </c>
      <c r="I71" s="1">
        <v>2</v>
      </c>
    </row>
    <row r="72" spans="2:11" hidden="1" x14ac:dyDescent="0.25">
      <c r="B72" s="15">
        <v>45296</v>
      </c>
      <c r="C72" s="6">
        <v>45303</v>
      </c>
      <c r="D72" s="1">
        <v>530</v>
      </c>
      <c r="E72" s="1" t="str">
        <f>INDEX('kapı kodları'!$D$2:$F$42,MATCH(Satıs[[#This Row],[kod]],'kapı kodları'!$D$2:$D$42,0),2)</f>
        <v>wenge</v>
      </c>
      <c r="F72" s="1" t="str">
        <f>INDEX('kapı kodları'!$D$2:$F$42,MATCH(Satıs[[#This Row],[kod]],'kapı kodları'!$D$2:$D$42,0),3)</f>
        <v>karışık çizgi</v>
      </c>
      <c r="G72" s="1">
        <v>12</v>
      </c>
      <c r="I72" s="1">
        <v>6</v>
      </c>
    </row>
    <row r="73" spans="2:11" hidden="1" x14ac:dyDescent="0.25">
      <c r="B73" s="15">
        <v>45296</v>
      </c>
      <c r="C73" s="6">
        <v>45303</v>
      </c>
      <c r="D73" s="1">
        <v>540</v>
      </c>
      <c r="E73" s="1" t="e">
        <f>INDEX('kapı kodları'!$D$2:$F$42,MATCH(Satıs[[#This Row],[kod]],'kapı kodları'!$D$2:$D$42,0),2)</f>
        <v>#N/A</v>
      </c>
      <c r="F73" s="1" t="e">
        <f>INDEX('kapı kodları'!$D$2:$F$42,MATCH(Satıs[[#This Row],[kod]],'kapı kodları'!$D$2:$D$42,0),3)</f>
        <v>#N/A</v>
      </c>
      <c r="G73" s="1">
        <v>2</v>
      </c>
    </row>
    <row r="74" spans="2:11" hidden="1" x14ac:dyDescent="0.25">
      <c r="B74" s="15">
        <v>45296</v>
      </c>
      <c r="C74" s="6">
        <v>45303</v>
      </c>
      <c r="D74" s="1">
        <v>560</v>
      </c>
      <c r="E74" s="1" t="str">
        <f>INDEX('kapı kodları'!$D$2:$F$42,MATCH(Satıs[[#This Row],[kod]],'kapı kodları'!$D$2:$D$42,0),2)</f>
        <v>wenge</v>
      </c>
      <c r="F74" s="1" t="str">
        <f>INDEX('kapı kodları'!$D$2:$F$42,MATCH(Satıs[[#This Row],[kod]],'kapı kodları'!$D$2:$D$42,0),3)</f>
        <v>iki göbek</v>
      </c>
      <c r="G74" s="1">
        <v>17</v>
      </c>
      <c r="I74" s="1">
        <v>5</v>
      </c>
      <c r="J74" s="1">
        <v>1</v>
      </c>
    </row>
    <row r="75" spans="2:11" hidden="1" x14ac:dyDescent="0.25">
      <c r="B75" s="15">
        <v>45296</v>
      </c>
      <c r="C75" s="6">
        <v>45303</v>
      </c>
      <c r="D75" s="1">
        <v>600</v>
      </c>
      <c r="E75" s="1" t="str">
        <f>INDEX('kapı kodları'!$D$2:$F$42,MATCH(Satıs[[#This Row],[kod]],'kapı kodları'!$D$2:$D$42,0),2)</f>
        <v>bute beyaz</v>
      </c>
      <c r="F75" s="1" t="str">
        <f>INDEX('kapı kodları'!$D$2:$F$42,MATCH(Satıs[[#This Row],[kod]],'kapı kodları'!$D$2:$D$42,0),3)</f>
        <v>yavru kanat</v>
      </c>
      <c r="K75" s="1">
        <v>12</v>
      </c>
    </row>
    <row r="76" spans="2:11" hidden="1" x14ac:dyDescent="0.25">
      <c r="B76" s="15">
        <v>45296</v>
      </c>
      <c r="C76" s="6">
        <v>45303</v>
      </c>
      <c r="D76" s="1">
        <v>610</v>
      </c>
      <c r="E76" s="1" t="str">
        <f>INDEX('kapı kodları'!$D$2:$F$42,MATCH(Satıs[[#This Row],[kod]],'kapı kodları'!$D$2:$D$42,0),2)</f>
        <v>bute beyaz</v>
      </c>
      <c r="F76" s="1" t="str">
        <f>INDEX('kapı kodları'!$D$2:$F$42,MATCH(Satıs[[#This Row],[kod]],'kapı kodları'!$D$2:$D$42,0),3)</f>
        <v>madra</v>
      </c>
      <c r="G76" s="1">
        <v>14</v>
      </c>
    </row>
    <row r="77" spans="2:11" hidden="1" x14ac:dyDescent="0.25">
      <c r="B77" s="15">
        <v>45296</v>
      </c>
      <c r="C77" s="6">
        <v>45303</v>
      </c>
      <c r="D77" s="1">
        <v>620</v>
      </c>
      <c r="E77" s="1" t="str">
        <f>INDEX('kapı kodları'!$D$2:$F$42,MATCH(Satıs[[#This Row],[kod]],'kapı kodları'!$D$2:$D$42,0),2)</f>
        <v>bute beyaz</v>
      </c>
      <c r="F77" s="1" t="str">
        <f>INDEX('kapı kodları'!$D$2:$F$42,MATCH(Satıs[[#This Row],[kod]],'kapı kodları'!$D$2:$D$42,0),3)</f>
        <v>baklava</v>
      </c>
      <c r="G77" s="1">
        <v>11</v>
      </c>
      <c r="I77" s="1">
        <v>3</v>
      </c>
    </row>
    <row r="78" spans="2:11" hidden="1" x14ac:dyDescent="0.25">
      <c r="B78" s="15">
        <v>45296</v>
      </c>
      <c r="C78" s="6">
        <v>45303</v>
      </c>
      <c r="D78" s="1">
        <v>630</v>
      </c>
      <c r="E78" s="1" t="str">
        <f>INDEX('kapı kodları'!$D$2:$F$42,MATCH(Satıs[[#This Row],[kod]],'kapı kodları'!$D$2:$D$42,0),2)</f>
        <v>bute beyaz</v>
      </c>
      <c r="F78" s="1" t="str">
        <f>INDEX('kapı kodları'!$D$2:$F$42,MATCH(Satıs[[#This Row],[kod]],'kapı kodları'!$D$2:$D$42,0),3)</f>
        <v>karışık çizgi</v>
      </c>
      <c r="G78" s="1">
        <v>63</v>
      </c>
      <c r="H78" s="1">
        <v>3</v>
      </c>
      <c r="I78" s="1">
        <v>16</v>
      </c>
      <c r="J78" s="1">
        <v>6</v>
      </c>
    </row>
    <row r="79" spans="2:11" hidden="1" x14ac:dyDescent="0.25">
      <c r="B79" s="15">
        <v>45296</v>
      </c>
      <c r="C79" s="6">
        <v>45303</v>
      </c>
      <c r="D79" s="1">
        <v>640</v>
      </c>
      <c r="E79" s="1" t="e">
        <f>INDEX('kapı kodları'!$D$2:$F$42,MATCH(Satıs[[#This Row],[kod]],'kapı kodları'!$D$2:$D$42,0),2)</f>
        <v>#N/A</v>
      </c>
      <c r="F79" s="1" t="e">
        <f>INDEX('kapı kodları'!$D$2:$F$42,MATCH(Satıs[[#This Row],[kod]],'kapı kodları'!$D$2:$D$42,0),3)</f>
        <v>#N/A</v>
      </c>
      <c r="G79" s="1">
        <v>2</v>
      </c>
    </row>
    <row r="80" spans="2:11" hidden="1" x14ac:dyDescent="0.25">
      <c r="B80" s="15">
        <v>45296</v>
      </c>
      <c r="C80" s="6">
        <v>45303</v>
      </c>
      <c r="D80" s="1">
        <v>660</v>
      </c>
      <c r="E80" s="1" t="str">
        <f>INDEX('kapı kodları'!$D$2:$F$42,MATCH(Satıs[[#This Row],[kod]],'kapı kodları'!$D$2:$D$42,0),2)</f>
        <v>bute beyaz</v>
      </c>
      <c r="F80" s="1" t="str">
        <f>INDEX('kapı kodları'!$D$2:$F$42,MATCH(Satıs[[#This Row],[kod]],'kapı kodları'!$D$2:$D$42,0),3)</f>
        <v>iki göbek</v>
      </c>
      <c r="G80" s="1">
        <v>170</v>
      </c>
      <c r="H80" s="1">
        <v>7</v>
      </c>
      <c r="I80" s="1">
        <v>42</v>
      </c>
      <c r="J80" s="1">
        <v>26</v>
      </c>
    </row>
    <row r="81" spans="2:14" hidden="1" x14ac:dyDescent="0.25">
      <c r="B81" s="15">
        <v>45296</v>
      </c>
      <c r="C81" s="6">
        <v>45303</v>
      </c>
      <c r="D81" s="1">
        <v>700</v>
      </c>
      <c r="E81" s="1" t="str">
        <f>INDEX('kapı kodları'!$D$2:$F$42,MATCH(Satıs[[#This Row],[kod]],'kapı kodları'!$D$2:$D$42,0),2)</f>
        <v>küp akça</v>
      </c>
      <c r="F81" s="1" t="str">
        <f>INDEX('kapı kodları'!$D$2:$F$42,MATCH(Satıs[[#This Row],[kod]],'kapı kodları'!$D$2:$D$42,0),3)</f>
        <v>yavru kanat</v>
      </c>
      <c r="K81" s="1">
        <v>15</v>
      </c>
    </row>
    <row r="82" spans="2:14" hidden="1" x14ac:dyDescent="0.25">
      <c r="B82" s="15">
        <v>45296</v>
      </c>
      <c r="C82" s="6">
        <v>45303</v>
      </c>
      <c r="D82" s="1">
        <v>720</v>
      </c>
      <c r="E82" s="1" t="str">
        <f>INDEX('kapı kodları'!$D$2:$F$42,MATCH(Satıs[[#This Row],[kod]],'kapı kodları'!$D$2:$D$42,0),2)</f>
        <v>küp akça</v>
      </c>
      <c r="F82" s="1" t="str">
        <f>INDEX('kapı kodları'!$D$2:$F$42,MATCH(Satıs[[#This Row],[kod]],'kapı kodları'!$D$2:$D$42,0),3)</f>
        <v>baklava</v>
      </c>
      <c r="G82" s="1">
        <v>20</v>
      </c>
      <c r="I82" s="1">
        <v>4</v>
      </c>
      <c r="J82" s="1">
        <v>2</v>
      </c>
    </row>
    <row r="83" spans="2:14" hidden="1" x14ac:dyDescent="0.25">
      <c r="B83" s="15">
        <v>45296</v>
      </c>
      <c r="C83" s="6">
        <v>45303</v>
      </c>
      <c r="D83" s="1">
        <v>730</v>
      </c>
      <c r="E83" s="1" t="str">
        <f>INDEX('kapı kodları'!$D$2:$F$42,MATCH(Satıs[[#This Row],[kod]],'kapı kodları'!$D$2:$D$42,0),2)</f>
        <v>küp akça</v>
      </c>
      <c r="F83" s="1" t="str">
        <f>INDEX('kapı kodları'!$D$2:$F$42,MATCH(Satıs[[#This Row],[kod]],'kapı kodları'!$D$2:$D$42,0),3)</f>
        <v>karışık çizgi</v>
      </c>
      <c r="G83" s="1">
        <v>12</v>
      </c>
      <c r="I83" s="1">
        <v>6</v>
      </c>
      <c r="J83" s="1">
        <v>3</v>
      </c>
    </row>
    <row r="84" spans="2:14" hidden="1" x14ac:dyDescent="0.25">
      <c r="B84" s="15">
        <v>45296</v>
      </c>
      <c r="C84" s="6">
        <v>45303</v>
      </c>
      <c r="D84" s="1">
        <v>740</v>
      </c>
      <c r="E84" s="1" t="e">
        <f>INDEX('kapı kodları'!$D$2:$F$42,MATCH(Satıs[[#This Row],[kod]],'kapı kodları'!$D$2:$D$42,0),2)</f>
        <v>#N/A</v>
      </c>
      <c r="F84" s="1" t="e">
        <f>INDEX('kapı kodları'!$D$2:$F$42,MATCH(Satıs[[#This Row],[kod]],'kapı kodları'!$D$2:$D$42,0),3)</f>
        <v>#N/A</v>
      </c>
      <c r="G84" s="1">
        <v>2</v>
      </c>
    </row>
    <row r="85" spans="2:14" hidden="1" x14ac:dyDescent="0.25">
      <c r="B85" s="15">
        <v>45296</v>
      </c>
      <c r="C85" s="6">
        <v>45303</v>
      </c>
      <c r="D85" s="1">
        <v>760</v>
      </c>
      <c r="E85" s="1" t="str">
        <f>INDEX('kapı kodları'!$D$2:$F$42,MATCH(Satıs[[#This Row],[kod]],'kapı kodları'!$D$2:$D$42,0),2)</f>
        <v>küp akça</v>
      </c>
      <c r="F85" s="1" t="str">
        <f>INDEX('kapı kodları'!$D$2:$F$42,MATCH(Satıs[[#This Row],[kod]],'kapı kodları'!$D$2:$D$42,0),3)</f>
        <v>iki göbek</v>
      </c>
      <c r="G85" s="1">
        <v>92</v>
      </c>
      <c r="H85" s="1">
        <v>6</v>
      </c>
      <c r="I85" s="1">
        <v>15</v>
      </c>
      <c r="J85" s="1">
        <v>10</v>
      </c>
    </row>
    <row r="86" spans="2:14" hidden="1" x14ac:dyDescent="0.25">
      <c r="B86" s="15">
        <v>45296</v>
      </c>
      <c r="C86" s="6">
        <v>45303</v>
      </c>
      <c r="D86" s="1">
        <v>800</v>
      </c>
      <c r="E86" s="1" t="str">
        <f>INDEX('kapı kodları'!$D$2:$F$42,MATCH(Satıs[[#This Row],[kod]],'kapı kodları'!$D$2:$D$42,0),2)</f>
        <v>ardahan gri</v>
      </c>
      <c r="F86" s="1" t="str">
        <f>INDEX('kapı kodları'!$D$2:$F$42,MATCH(Satıs[[#This Row],[kod]],'kapı kodları'!$D$2:$D$42,0),3)</f>
        <v>yavru kanat</v>
      </c>
      <c r="K86" s="1">
        <v>14</v>
      </c>
    </row>
    <row r="87" spans="2:14" hidden="1" x14ac:dyDescent="0.25">
      <c r="B87" s="15">
        <v>45296</v>
      </c>
      <c r="C87" s="6">
        <v>45303</v>
      </c>
      <c r="D87" s="1">
        <v>810</v>
      </c>
      <c r="E87" s="1" t="str">
        <f>INDEX('kapı kodları'!$D$2:$F$42,MATCH(Satıs[[#This Row],[kod]],'kapı kodları'!$D$2:$D$42,0),2)</f>
        <v>ardahan gri</v>
      </c>
      <c r="F87" s="1" t="str">
        <f>INDEX('kapı kodları'!$D$2:$F$42,MATCH(Satıs[[#This Row],[kod]],'kapı kodları'!$D$2:$D$42,0),3)</f>
        <v>madra</v>
      </c>
      <c r="G87" s="1">
        <v>11</v>
      </c>
      <c r="J87" s="1">
        <v>2</v>
      </c>
    </row>
    <row r="88" spans="2:14" hidden="1" x14ac:dyDescent="0.25">
      <c r="B88" s="15">
        <v>45296</v>
      </c>
      <c r="C88" s="6">
        <v>45303</v>
      </c>
      <c r="D88" s="1">
        <v>820</v>
      </c>
      <c r="E88" s="1" t="str">
        <f>INDEX('kapı kodları'!$D$2:$F$42,MATCH(Satıs[[#This Row],[kod]],'kapı kodları'!$D$2:$D$42,0),2)</f>
        <v>ardahan gri</v>
      </c>
      <c r="F88" s="1" t="str">
        <f>INDEX('kapı kodları'!$D$2:$F$42,MATCH(Satıs[[#This Row],[kod]],'kapı kodları'!$D$2:$D$42,0),3)</f>
        <v>baklava</v>
      </c>
      <c r="G88" s="1">
        <v>8</v>
      </c>
      <c r="H88" s="1">
        <v>3</v>
      </c>
      <c r="J88" s="1">
        <v>3</v>
      </c>
    </row>
    <row r="89" spans="2:14" hidden="1" x14ac:dyDescent="0.25">
      <c r="B89" s="15">
        <v>45296</v>
      </c>
      <c r="C89" s="6">
        <v>45303</v>
      </c>
      <c r="D89" s="1">
        <v>830</v>
      </c>
      <c r="E89" s="1" t="str">
        <f>INDEX('kapı kodları'!$D$2:$F$42,MATCH(Satıs[[#This Row],[kod]],'kapı kodları'!$D$2:$D$42,0),2)</f>
        <v>ardahan gri</v>
      </c>
      <c r="F89" s="1" t="str">
        <f>INDEX('kapı kodları'!$D$2:$F$42,MATCH(Satıs[[#This Row],[kod]],'kapı kodları'!$D$2:$D$42,0),3)</f>
        <v>karışık çizgi</v>
      </c>
    </row>
    <row r="90" spans="2:14" hidden="1" x14ac:dyDescent="0.25">
      <c r="B90" s="15">
        <v>45296</v>
      </c>
      <c r="C90" s="6">
        <v>45303</v>
      </c>
      <c r="D90" s="1">
        <v>840</v>
      </c>
      <c r="E90" s="1" t="e">
        <f>INDEX('kapı kodları'!$D$2:$F$42,MATCH(Satıs[[#This Row],[kod]],'kapı kodları'!$D$2:$D$42,0),2)</f>
        <v>#N/A</v>
      </c>
      <c r="F90" s="1" t="e">
        <f>INDEX('kapı kodları'!$D$2:$F$42,MATCH(Satıs[[#This Row],[kod]],'kapı kodları'!$D$2:$D$42,0),3)</f>
        <v>#N/A</v>
      </c>
      <c r="G90" s="1">
        <v>2</v>
      </c>
    </row>
    <row r="91" spans="2:14" hidden="1" x14ac:dyDescent="0.25">
      <c r="B91" s="15">
        <v>45296</v>
      </c>
      <c r="C91" s="6">
        <v>45303</v>
      </c>
      <c r="D91" s="1">
        <v>860</v>
      </c>
      <c r="E91" s="1" t="str">
        <f>INDEX('kapı kodları'!$D$2:$F$42,MATCH(Satıs[[#This Row],[kod]],'kapı kodları'!$D$2:$D$42,0),2)</f>
        <v>ardahan gri</v>
      </c>
      <c r="F91" s="1" t="str">
        <f>INDEX('kapı kodları'!$D$2:$F$42,MATCH(Satıs[[#This Row],[kod]],'kapı kodları'!$D$2:$D$42,0),3)</f>
        <v>iki göbek</v>
      </c>
      <c r="G91" s="1">
        <v>102</v>
      </c>
      <c r="H91" s="1">
        <v>6</v>
      </c>
      <c r="I91" s="1">
        <v>33</v>
      </c>
      <c r="J91" s="1">
        <v>7</v>
      </c>
    </row>
    <row r="92" spans="2:14" hidden="1" x14ac:dyDescent="0.25">
      <c r="B92" s="15">
        <v>45296</v>
      </c>
      <c r="C92" s="6">
        <v>45303</v>
      </c>
      <c r="D92" s="1">
        <v>900</v>
      </c>
      <c r="E92" s="1" t="str">
        <f>INDEX('kapı kodları'!$D$2:$F$42,MATCH(Satıs[[#This Row],[kod]],'kapı kodları'!$D$2:$D$42,0),2)</f>
        <v>pvc gri</v>
      </c>
      <c r="F92" s="1" t="str">
        <f>INDEX('kapı kodları'!$D$2:$F$42,MATCH(Satıs[[#This Row],[kod]],'kapı kodları'!$D$2:$D$42,0),3)</f>
        <v>yavru kanat</v>
      </c>
      <c r="K92" s="1">
        <v>1</v>
      </c>
      <c r="M92" s="1">
        <v>11</v>
      </c>
      <c r="N92" s="1">
        <v>6</v>
      </c>
    </row>
    <row r="93" spans="2:14" hidden="1" x14ac:dyDescent="0.25">
      <c r="B93" s="15">
        <v>45296</v>
      </c>
      <c r="C93" s="6">
        <v>45303</v>
      </c>
      <c r="D93" s="1">
        <v>920</v>
      </c>
      <c r="E93" s="1" t="str">
        <f>INDEX('kapı kodları'!$D$2:$F$42,MATCH(Satıs[[#This Row],[kod]],'kapı kodları'!$D$2:$D$42,0),2)</f>
        <v>pvc gri</v>
      </c>
      <c r="F93" s="1" t="str">
        <f>INDEX('kapı kodları'!$D$2:$F$42,MATCH(Satıs[[#This Row],[kod]],'kapı kodları'!$D$2:$D$42,0),3)</f>
        <v>baklava</v>
      </c>
      <c r="G93" s="1">
        <v>37</v>
      </c>
      <c r="I93" s="1">
        <v>8</v>
      </c>
    </row>
    <row r="94" spans="2:14" hidden="1" x14ac:dyDescent="0.25">
      <c r="B94" s="15">
        <v>45296</v>
      </c>
      <c r="C94" s="6">
        <v>45303</v>
      </c>
      <c r="D94" s="1">
        <v>930</v>
      </c>
      <c r="E94" s="1" t="str">
        <f>INDEX('kapı kodları'!$D$2:$F$42,MATCH(Satıs[[#This Row],[kod]],'kapı kodları'!$D$2:$D$42,0),2)</f>
        <v>pvc gri</v>
      </c>
      <c r="F94" s="1" t="str">
        <f>INDEX('kapı kodları'!$D$2:$F$42,MATCH(Satıs[[#This Row],[kod]],'kapı kodları'!$D$2:$D$42,0),3)</f>
        <v>karışık çizgi</v>
      </c>
      <c r="G94" s="1">
        <v>7</v>
      </c>
    </row>
    <row r="95" spans="2:14" hidden="1" x14ac:dyDescent="0.25">
      <c r="B95" s="15">
        <v>45296</v>
      </c>
      <c r="C95" s="6">
        <v>45303</v>
      </c>
      <c r="D95" s="1">
        <v>960</v>
      </c>
      <c r="E95" s="1" t="str">
        <f>INDEX('kapı kodları'!$D$2:$F$42,MATCH(Satıs[[#This Row],[kod]],'kapı kodları'!$D$2:$D$42,0),2)</f>
        <v>pvc gri</v>
      </c>
      <c r="F95" s="1" t="str">
        <f>INDEX('kapı kodları'!$D$2:$F$42,MATCH(Satıs[[#This Row],[kod]],'kapı kodları'!$D$2:$D$42,0),3)</f>
        <v>iki göbek</v>
      </c>
      <c r="G95" s="1">
        <v>1</v>
      </c>
      <c r="H95" s="1">
        <v>1</v>
      </c>
      <c r="J95" s="1">
        <v>1</v>
      </c>
    </row>
    <row r="96" spans="2:14" hidden="1" x14ac:dyDescent="0.25">
      <c r="B96" s="6">
        <v>45310</v>
      </c>
      <c r="C96" s="6">
        <v>45317</v>
      </c>
      <c r="D96" s="1">
        <v>100</v>
      </c>
      <c r="E96" s="1" t="str">
        <f>INDEX('kapı kodları'!$D$2:$F$42,MATCH(Satıs[[#This Row],[kod]],'kapı kodları'!$D$2:$D$42,0),2)</f>
        <v>italyan ceviz</v>
      </c>
      <c r="F96" s="1" t="str">
        <f>INDEX('kapı kodları'!$D$2:$F$42,MATCH(Satıs[[#This Row],[kod]],'kapı kodları'!$D$2:$D$42,0),3)</f>
        <v>yavru kanat</v>
      </c>
      <c r="K96" s="1">
        <v>22</v>
      </c>
    </row>
    <row r="97" spans="2:11" x14ac:dyDescent="0.25">
      <c r="B97" s="6">
        <v>45310</v>
      </c>
      <c r="C97" s="6">
        <v>45317</v>
      </c>
      <c r="D97" s="1">
        <v>110</v>
      </c>
      <c r="E97" s="1" t="str">
        <f>INDEX('kapı kodları'!$D$2:$F$42,MATCH(Satıs[[#This Row],[kod]],'kapı kodları'!$D$2:$D$42,0),2)</f>
        <v>italyan ceviz</v>
      </c>
      <c r="F97" s="1" t="str">
        <f>INDEX('kapı kodları'!$D$2:$F$42,MATCH(Satıs[[#This Row],[kod]],'kapı kodları'!$D$2:$D$42,0),3)</f>
        <v>madra</v>
      </c>
      <c r="G97" s="1">
        <v>97</v>
      </c>
      <c r="H97" s="1">
        <v>8</v>
      </c>
      <c r="I97" s="1">
        <v>9</v>
      </c>
      <c r="J97" s="1">
        <v>15</v>
      </c>
    </row>
    <row r="98" spans="2:11" hidden="1" x14ac:dyDescent="0.25">
      <c r="B98" s="6">
        <v>45310</v>
      </c>
      <c r="C98" s="6">
        <v>45317</v>
      </c>
      <c r="D98" s="1">
        <v>120</v>
      </c>
      <c r="E98" s="1" t="str">
        <f>INDEX('kapı kodları'!$D$2:$F$42,MATCH(Satıs[[#This Row],[kod]],'kapı kodları'!$D$2:$D$42,0),2)</f>
        <v>italyan ceviz</v>
      </c>
      <c r="F98" s="1" t="str">
        <f>INDEX('kapı kodları'!$D$2:$F$42,MATCH(Satıs[[#This Row],[kod]],'kapı kodları'!$D$2:$D$42,0),3)</f>
        <v>baklava</v>
      </c>
      <c r="G98" s="1">
        <v>14</v>
      </c>
      <c r="I98" s="1">
        <v>5</v>
      </c>
      <c r="J98" s="1">
        <v>1</v>
      </c>
    </row>
    <row r="99" spans="2:11" hidden="1" x14ac:dyDescent="0.25">
      <c r="B99" s="6">
        <v>45310</v>
      </c>
      <c r="C99" s="6">
        <v>45317</v>
      </c>
      <c r="D99" s="1">
        <v>130</v>
      </c>
      <c r="E99" s="1" t="str">
        <f>INDEX('kapı kodları'!$D$2:$F$42,MATCH(Satıs[[#This Row],[kod]],'kapı kodları'!$D$2:$D$42,0),2)</f>
        <v>italyan ceviz</v>
      </c>
      <c r="F99" s="1" t="str">
        <f>INDEX('kapı kodları'!$D$2:$F$42,MATCH(Satıs[[#This Row],[kod]],'kapı kodları'!$D$2:$D$42,0),3)</f>
        <v>karışık çizgi</v>
      </c>
      <c r="G99" s="1">
        <v>16</v>
      </c>
      <c r="I99" s="1">
        <v>11</v>
      </c>
    </row>
    <row r="100" spans="2:11" hidden="1" x14ac:dyDescent="0.25">
      <c r="B100" s="6">
        <v>45310</v>
      </c>
      <c r="C100" s="6">
        <v>45317</v>
      </c>
      <c r="D100" s="1">
        <v>140</v>
      </c>
      <c r="E100" s="1" t="e">
        <f>INDEX('kapı kodları'!$D$2:$F$42,MATCH(Satıs[[#This Row],[kod]],'kapı kodları'!$D$2:$D$42,0),2)</f>
        <v>#N/A</v>
      </c>
      <c r="F100" s="1" t="e">
        <f>INDEX('kapı kodları'!$D$2:$F$42,MATCH(Satıs[[#This Row],[kod]],'kapı kodları'!$D$2:$D$42,0),3)</f>
        <v>#N/A</v>
      </c>
      <c r="I100" s="1">
        <v>1</v>
      </c>
    </row>
    <row r="101" spans="2:11" hidden="1" x14ac:dyDescent="0.25">
      <c r="B101" s="6">
        <v>45310</v>
      </c>
      <c r="C101" s="6">
        <v>45317</v>
      </c>
      <c r="D101" s="1">
        <v>160</v>
      </c>
      <c r="E101" s="1" t="str">
        <f>INDEX('kapı kodları'!$D$2:$F$42,MATCH(Satıs[[#This Row],[kod]],'kapı kodları'!$D$2:$D$42,0),2)</f>
        <v>italyan ceviz</v>
      </c>
      <c r="F101" s="1" t="str">
        <f>INDEX('kapı kodları'!$D$2:$F$42,MATCH(Satıs[[#This Row],[kod]],'kapı kodları'!$D$2:$D$42,0),3)</f>
        <v>iki göbek</v>
      </c>
      <c r="G101" s="1">
        <v>86</v>
      </c>
      <c r="H101" s="1">
        <v>3</v>
      </c>
      <c r="I101" s="1">
        <v>6</v>
      </c>
      <c r="J101" s="1">
        <v>18</v>
      </c>
    </row>
    <row r="102" spans="2:11" hidden="1" x14ac:dyDescent="0.25">
      <c r="B102" s="6">
        <v>45310</v>
      </c>
      <c r="C102" s="6">
        <v>45317</v>
      </c>
      <c r="D102" s="1">
        <v>200</v>
      </c>
      <c r="E102" s="1" t="str">
        <f>INDEX('kapı kodları'!$D$2:$F$42,MATCH(Satıs[[#This Row],[kod]],'kapı kodları'!$D$2:$D$42,0),2)</f>
        <v>koyu ceviz</v>
      </c>
      <c r="F102" s="1" t="str">
        <f>INDEX('kapı kodları'!$D$2:$F$42,MATCH(Satıs[[#This Row],[kod]],'kapı kodları'!$D$2:$D$42,0),3)</f>
        <v>yavru kanat</v>
      </c>
      <c r="K102" s="1">
        <v>6</v>
      </c>
    </row>
    <row r="103" spans="2:11" hidden="1" x14ac:dyDescent="0.25">
      <c r="B103" s="6">
        <v>45310</v>
      </c>
      <c r="C103" s="6">
        <v>45317</v>
      </c>
      <c r="D103" s="1">
        <v>220</v>
      </c>
      <c r="E103" s="1" t="str">
        <f>INDEX('kapı kodları'!$D$2:$F$42,MATCH(Satıs[[#This Row],[kod]],'kapı kodları'!$D$2:$D$42,0),2)</f>
        <v>koyu ceviz</v>
      </c>
      <c r="F103" s="1" t="str">
        <f>INDEX('kapı kodları'!$D$2:$F$42,MATCH(Satıs[[#This Row],[kod]],'kapı kodları'!$D$2:$D$42,0),3)</f>
        <v>baklava</v>
      </c>
      <c r="G103" s="1">
        <v>5</v>
      </c>
    </row>
    <row r="104" spans="2:11" hidden="1" x14ac:dyDescent="0.25">
      <c r="B104" s="6">
        <v>45310</v>
      </c>
      <c r="C104" s="6">
        <v>45317</v>
      </c>
      <c r="D104" s="1">
        <v>230</v>
      </c>
      <c r="E104" s="1" t="str">
        <f>INDEX('kapı kodları'!$D$2:$F$42,MATCH(Satıs[[#This Row],[kod]],'kapı kodları'!$D$2:$D$42,0),2)</f>
        <v>koyu ceviz</v>
      </c>
      <c r="F104" s="1" t="str">
        <f>INDEX('kapı kodları'!$D$2:$F$42,MATCH(Satıs[[#This Row],[kod]],'kapı kodları'!$D$2:$D$42,0),3)</f>
        <v>karışık çizgi</v>
      </c>
      <c r="G104" s="1">
        <v>21</v>
      </c>
      <c r="H104" s="1">
        <v>1</v>
      </c>
      <c r="I104" s="1">
        <v>15</v>
      </c>
    </row>
    <row r="105" spans="2:11" hidden="1" x14ac:dyDescent="0.25">
      <c r="B105" s="6">
        <v>45310</v>
      </c>
      <c r="C105" s="6">
        <v>45317</v>
      </c>
      <c r="D105" s="1">
        <v>240</v>
      </c>
      <c r="E105" s="1" t="e">
        <f>INDEX('kapı kodları'!$D$2:$F$42,MATCH(Satıs[[#This Row],[kod]],'kapı kodları'!$D$2:$D$42,0),2)</f>
        <v>#N/A</v>
      </c>
      <c r="F105" s="1" t="e">
        <f>INDEX('kapı kodları'!$D$2:$F$42,MATCH(Satıs[[#This Row],[kod]],'kapı kodları'!$D$2:$D$42,0),3)</f>
        <v>#N/A</v>
      </c>
      <c r="G105" s="1">
        <v>4</v>
      </c>
    </row>
    <row r="106" spans="2:11" hidden="1" x14ac:dyDescent="0.25">
      <c r="B106" s="6">
        <v>45310</v>
      </c>
      <c r="C106" s="6">
        <v>45317</v>
      </c>
      <c r="D106" s="1">
        <v>260</v>
      </c>
      <c r="E106" s="1" t="str">
        <f>INDEX('kapı kodları'!$D$2:$F$42,MATCH(Satıs[[#This Row],[kod]],'kapı kodları'!$D$2:$D$42,0),2)</f>
        <v>koyu ceviz</v>
      </c>
      <c r="F106" s="1" t="str">
        <f>INDEX('kapı kodları'!$D$2:$F$42,MATCH(Satıs[[#This Row],[kod]],'kapı kodları'!$D$2:$D$42,0),3)</f>
        <v>iki göbek</v>
      </c>
      <c r="G106" s="1">
        <v>48</v>
      </c>
      <c r="H106" s="1">
        <v>1</v>
      </c>
      <c r="I106" s="1">
        <v>14</v>
      </c>
      <c r="J106" s="1">
        <v>6</v>
      </c>
    </row>
    <row r="107" spans="2:11" hidden="1" x14ac:dyDescent="0.25">
      <c r="B107" s="6">
        <v>45310</v>
      </c>
      <c r="C107" s="6">
        <v>45317</v>
      </c>
      <c r="D107" s="1">
        <v>300</v>
      </c>
      <c r="E107" s="1" t="str">
        <f>INDEX('kapı kodları'!$D$2:$F$42,MATCH(Satıs[[#This Row],[kod]],'kapı kodları'!$D$2:$D$42,0),2)</f>
        <v>gold ceviz</v>
      </c>
      <c r="F107" s="1" t="str">
        <f>INDEX('kapı kodları'!$D$2:$F$42,MATCH(Satıs[[#This Row],[kod]],'kapı kodları'!$D$2:$D$42,0),3)</f>
        <v>yavru kanat</v>
      </c>
      <c r="K107" s="1">
        <v>11</v>
      </c>
    </row>
    <row r="108" spans="2:11" hidden="1" x14ac:dyDescent="0.25">
      <c r="B108" s="6">
        <v>45310</v>
      </c>
      <c r="C108" s="6">
        <v>45317</v>
      </c>
      <c r="D108" s="1">
        <v>310</v>
      </c>
      <c r="E108" s="1" t="str">
        <f>INDEX('kapı kodları'!$D$2:$F$42,MATCH(Satıs[[#This Row],[kod]],'kapı kodları'!$D$2:$D$42,0),2)</f>
        <v>gold ceviz</v>
      </c>
      <c r="F108" s="1" t="str">
        <f>INDEX('kapı kodları'!$D$2:$F$42,MATCH(Satıs[[#This Row],[kod]],'kapı kodları'!$D$2:$D$42,0),3)</f>
        <v>madra</v>
      </c>
      <c r="G108" s="1">
        <v>12</v>
      </c>
      <c r="H108" s="1">
        <v>1</v>
      </c>
      <c r="I108" s="1">
        <v>12</v>
      </c>
      <c r="J108" s="1">
        <v>2</v>
      </c>
    </row>
    <row r="109" spans="2:11" hidden="1" x14ac:dyDescent="0.25">
      <c r="B109" s="6">
        <v>45310</v>
      </c>
      <c r="C109" s="6">
        <v>45317</v>
      </c>
      <c r="D109" s="1">
        <v>320</v>
      </c>
      <c r="E109" s="1" t="str">
        <f>INDEX('kapı kodları'!$D$2:$F$42,MATCH(Satıs[[#This Row],[kod]],'kapı kodları'!$D$2:$D$42,0),2)</f>
        <v>gold ceviz</v>
      </c>
      <c r="F109" s="1" t="str">
        <f>INDEX('kapı kodları'!$D$2:$F$42,MATCH(Satıs[[#This Row],[kod]],'kapı kodları'!$D$2:$D$42,0),3)</f>
        <v>baklava</v>
      </c>
      <c r="G109" s="1">
        <v>10</v>
      </c>
    </row>
    <row r="110" spans="2:11" hidden="1" x14ac:dyDescent="0.25">
      <c r="B110" s="6">
        <v>45310</v>
      </c>
      <c r="C110" s="6">
        <v>45317</v>
      </c>
      <c r="D110" s="1">
        <v>330</v>
      </c>
      <c r="E110" s="1" t="str">
        <f>INDEX('kapı kodları'!$D$2:$F$42,MATCH(Satıs[[#This Row],[kod]],'kapı kodları'!$D$2:$D$42,0),2)</f>
        <v>gold ceviz</v>
      </c>
      <c r="F110" s="1" t="str">
        <f>INDEX('kapı kodları'!$D$2:$F$42,MATCH(Satıs[[#This Row],[kod]],'kapı kodları'!$D$2:$D$42,0),3)</f>
        <v>karışık çizgi</v>
      </c>
      <c r="G110" s="1">
        <v>11</v>
      </c>
      <c r="I110" s="1">
        <v>2</v>
      </c>
      <c r="J110" s="1">
        <v>2</v>
      </c>
    </row>
    <row r="111" spans="2:11" hidden="1" x14ac:dyDescent="0.25">
      <c r="B111" s="6">
        <v>45310</v>
      </c>
      <c r="C111" s="6">
        <v>45317</v>
      </c>
      <c r="D111" s="1">
        <v>340</v>
      </c>
      <c r="E111" s="1" t="e">
        <f>INDEX('kapı kodları'!$D$2:$F$42,MATCH(Satıs[[#This Row],[kod]],'kapı kodları'!$D$2:$D$42,0),2)</f>
        <v>#N/A</v>
      </c>
      <c r="F111" s="1" t="e">
        <f>INDEX('kapı kodları'!$D$2:$F$42,MATCH(Satıs[[#This Row],[kod]],'kapı kodları'!$D$2:$D$42,0),3)</f>
        <v>#N/A</v>
      </c>
      <c r="G111" s="1">
        <v>15</v>
      </c>
      <c r="I111" s="1">
        <v>3</v>
      </c>
    </row>
    <row r="112" spans="2:11" hidden="1" x14ac:dyDescent="0.25">
      <c r="B112" s="6">
        <v>45310</v>
      </c>
      <c r="C112" s="6">
        <v>45317</v>
      </c>
      <c r="D112" s="1">
        <v>360</v>
      </c>
      <c r="E112" s="1" t="str">
        <f>INDEX('kapı kodları'!$D$2:$F$42,MATCH(Satıs[[#This Row],[kod]],'kapı kodları'!$D$2:$D$42,0),2)</f>
        <v>gold ceviz</v>
      </c>
      <c r="F112" s="1" t="str">
        <f>INDEX('kapı kodları'!$D$2:$F$42,MATCH(Satıs[[#This Row],[kod]],'kapı kodları'!$D$2:$D$42,0),3)</f>
        <v>iki göbek</v>
      </c>
      <c r="G112" s="1">
        <v>25</v>
      </c>
      <c r="I112" s="1">
        <v>4</v>
      </c>
      <c r="J112" s="1">
        <v>7</v>
      </c>
    </row>
    <row r="113" spans="2:11" hidden="1" x14ac:dyDescent="0.25">
      <c r="B113" s="6">
        <v>45310</v>
      </c>
      <c r="C113" s="6">
        <v>45317</v>
      </c>
      <c r="D113" s="1">
        <v>400</v>
      </c>
      <c r="E113" s="1" t="str">
        <f>INDEX('kapı kodları'!$D$2:$F$42,MATCH(Satıs[[#This Row],[kod]],'kapı kodları'!$D$2:$D$42,0),2)</f>
        <v>ABD ceviz</v>
      </c>
      <c r="F113" s="1" t="str">
        <f>INDEX('kapı kodları'!$D$2:$F$42,MATCH(Satıs[[#This Row],[kod]],'kapı kodları'!$D$2:$D$42,0),3)</f>
        <v>yavru kanat</v>
      </c>
      <c r="K113" s="1">
        <v>5</v>
      </c>
    </row>
    <row r="114" spans="2:11" hidden="1" x14ac:dyDescent="0.25">
      <c r="B114" s="6">
        <v>45310</v>
      </c>
      <c r="C114" s="6">
        <v>45317</v>
      </c>
      <c r="D114" s="1">
        <v>410</v>
      </c>
      <c r="E114" s="1" t="str">
        <f>INDEX('kapı kodları'!$D$2:$F$42,MATCH(Satıs[[#This Row],[kod]],'kapı kodları'!$D$2:$D$42,0),2)</f>
        <v>ABD ceviz</v>
      </c>
      <c r="F114" s="1" t="str">
        <f>INDEX('kapı kodları'!$D$2:$F$42,MATCH(Satıs[[#This Row],[kod]],'kapı kodları'!$D$2:$D$42,0),3)</f>
        <v>madra</v>
      </c>
      <c r="G114" s="1">
        <v>1</v>
      </c>
    </row>
    <row r="115" spans="2:11" hidden="1" x14ac:dyDescent="0.25">
      <c r="B115" s="6">
        <v>45310</v>
      </c>
      <c r="C115" s="6">
        <v>45317</v>
      </c>
      <c r="D115" s="1">
        <v>420</v>
      </c>
      <c r="E115" s="1" t="str">
        <f>INDEX('kapı kodları'!$D$2:$F$42,MATCH(Satıs[[#This Row],[kod]],'kapı kodları'!$D$2:$D$42,0),2)</f>
        <v>ABD ceviz</v>
      </c>
      <c r="F115" s="1" t="str">
        <f>INDEX('kapı kodları'!$D$2:$F$42,MATCH(Satıs[[#This Row],[kod]],'kapı kodları'!$D$2:$D$42,0),3)</f>
        <v>baklava</v>
      </c>
      <c r="G115" s="1">
        <v>30</v>
      </c>
      <c r="J115" s="1">
        <v>1</v>
      </c>
    </row>
    <row r="116" spans="2:11" hidden="1" x14ac:dyDescent="0.25">
      <c r="B116" s="6">
        <v>45310</v>
      </c>
      <c r="C116" s="6">
        <v>45317</v>
      </c>
      <c r="D116" s="1">
        <v>430</v>
      </c>
      <c r="E116" s="1" t="str">
        <f>INDEX('kapı kodları'!$D$2:$F$42,MATCH(Satıs[[#This Row],[kod]],'kapı kodları'!$D$2:$D$42,0),2)</f>
        <v>ABD ceviz</v>
      </c>
      <c r="F116" s="1" t="str">
        <f>INDEX('kapı kodları'!$D$2:$F$42,MATCH(Satıs[[#This Row],[kod]],'kapı kodları'!$D$2:$D$42,0),3)</f>
        <v>karışık çizgi</v>
      </c>
      <c r="G116" s="1">
        <v>10</v>
      </c>
      <c r="I116" s="1">
        <v>1</v>
      </c>
    </row>
    <row r="117" spans="2:11" hidden="1" x14ac:dyDescent="0.25">
      <c r="B117" s="6">
        <v>45310</v>
      </c>
      <c r="C117" s="6">
        <v>45317</v>
      </c>
      <c r="D117" s="1">
        <v>460</v>
      </c>
      <c r="E117" s="1" t="str">
        <f>INDEX('kapı kodları'!$D$2:$F$42,MATCH(Satıs[[#This Row],[kod]],'kapı kodları'!$D$2:$D$42,0),2)</f>
        <v>ABD ceviz</v>
      </c>
      <c r="F117" s="1" t="str">
        <f>INDEX('kapı kodları'!$D$2:$F$42,MATCH(Satıs[[#This Row],[kod]],'kapı kodları'!$D$2:$D$42,0),3)</f>
        <v>iki göbek</v>
      </c>
      <c r="G117" s="1">
        <v>38</v>
      </c>
      <c r="H117" s="1">
        <v>2</v>
      </c>
      <c r="I117" s="1">
        <v>8</v>
      </c>
      <c r="J117" s="1">
        <v>2</v>
      </c>
    </row>
    <row r="118" spans="2:11" hidden="1" x14ac:dyDescent="0.25">
      <c r="B118" s="6">
        <v>45310</v>
      </c>
      <c r="C118" s="6">
        <v>45317</v>
      </c>
      <c r="D118" s="1">
        <v>500</v>
      </c>
      <c r="E118" s="1" t="str">
        <f>INDEX('kapı kodları'!$D$2:$F$42,MATCH(Satıs[[#This Row],[kod]],'kapı kodları'!$D$2:$D$42,0),2)</f>
        <v>wenge</v>
      </c>
      <c r="F118" s="1" t="str">
        <f>INDEX('kapı kodları'!$D$2:$F$42,MATCH(Satıs[[#This Row],[kod]],'kapı kodları'!$D$2:$D$42,0),3)</f>
        <v>yavru kanat</v>
      </c>
    </row>
    <row r="119" spans="2:11" hidden="1" x14ac:dyDescent="0.25">
      <c r="B119" s="6">
        <v>45310</v>
      </c>
      <c r="C119" s="6">
        <v>45317</v>
      </c>
      <c r="D119" s="1">
        <v>520</v>
      </c>
      <c r="E119" s="1" t="str">
        <f>INDEX('kapı kodları'!$D$2:$F$42,MATCH(Satıs[[#This Row],[kod]],'kapı kodları'!$D$2:$D$42,0),2)</f>
        <v>wenge</v>
      </c>
      <c r="F119" s="1" t="str">
        <f>INDEX('kapı kodları'!$D$2:$F$42,MATCH(Satıs[[#This Row],[kod]],'kapı kodları'!$D$2:$D$42,0),3)</f>
        <v>baklava</v>
      </c>
      <c r="G119" s="1">
        <v>11</v>
      </c>
      <c r="I119" s="1">
        <v>3</v>
      </c>
    </row>
    <row r="120" spans="2:11" hidden="1" x14ac:dyDescent="0.25">
      <c r="B120" s="6">
        <v>45310</v>
      </c>
      <c r="C120" s="6">
        <v>45317</v>
      </c>
      <c r="D120" s="1">
        <v>530</v>
      </c>
      <c r="E120" s="1" t="str">
        <f>INDEX('kapı kodları'!$D$2:$F$42,MATCH(Satıs[[#This Row],[kod]],'kapı kodları'!$D$2:$D$42,0),2)</f>
        <v>wenge</v>
      </c>
      <c r="F120" s="1" t="str">
        <f>INDEX('kapı kodları'!$D$2:$F$42,MATCH(Satıs[[#This Row],[kod]],'kapı kodları'!$D$2:$D$42,0),3)</f>
        <v>karışık çizgi</v>
      </c>
      <c r="G120" s="1">
        <v>4</v>
      </c>
    </row>
    <row r="121" spans="2:11" hidden="1" x14ac:dyDescent="0.25">
      <c r="B121" s="6">
        <v>45310</v>
      </c>
      <c r="C121" s="6">
        <v>45317</v>
      </c>
      <c r="D121" s="1">
        <v>540</v>
      </c>
      <c r="E121" s="1" t="e">
        <f>INDEX('kapı kodları'!$D$2:$F$42,MATCH(Satıs[[#This Row],[kod]],'kapı kodları'!$D$2:$D$42,0),2)</f>
        <v>#N/A</v>
      </c>
      <c r="F121" s="1" t="e">
        <f>INDEX('kapı kodları'!$D$2:$F$42,MATCH(Satıs[[#This Row],[kod]],'kapı kodları'!$D$2:$D$42,0),3)</f>
        <v>#N/A</v>
      </c>
    </row>
    <row r="122" spans="2:11" hidden="1" x14ac:dyDescent="0.25">
      <c r="B122" s="6">
        <v>45310</v>
      </c>
      <c r="C122" s="6">
        <v>45317</v>
      </c>
      <c r="D122" s="1">
        <v>560</v>
      </c>
      <c r="E122" s="1" t="str">
        <f>INDEX('kapı kodları'!$D$2:$F$42,MATCH(Satıs[[#This Row],[kod]],'kapı kodları'!$D$2:$D$42,0),2)</f>
        <v>wenge</v>
      </c>
      <c r="F122" s="1" t="str">
        <f>INDEX('kapı kodları'!$D$2:$F$42,MATCH(Satıs[[#This Row],[kod]],'kapı kodları'!$D$2:$D$42,0),3)</f>
        <v>iki göbek</v>
      </c>
      <c r="G122" s="1">
        <v>17</v>
      </c>
      <c r="I122" s="1">
        <v>2</v>
      </c>
    </row>
    <row r="123" spans="2:11" hidden="1" x14ac:dyDescent="0.25">
      <c r="B123" s="6">
        <v>45310</v>
      </c>
      <c r="C123" s="6">
        <v>45317</v>
      </c>
      <c r="D123" s="1">
        <v>600</v>
      </c>
      <c r="E123" s="1" t="str">
        <f>INDEX('kapı kodları'!$D$2:$F$42,MATCH(Satıs[[#This Row],[kod]],'kapı kodları'!$D$2:$D$42,0),2)</f>
        <v>bute beyaz</v>
      </c>
      <c r="F123" s="1" t="str">
        <f>INDEX('kapı kodları'!$D$2:$F$42,MATCH(Satıs[[#This Row],[kod]],'kapı kodları'!$D$2:$D$42,0),3)</f>
        <v>yavru kanat</v>
      </c>
      <c r="K123" s="1">
        <v>56</v>
      </c>
    </row>
    <row r="124" spans="2:11" hidden="1" x14ac:dyDescent="0.25">
      <c r="B124" s="6">
        <v>45310</v>
      </c>
      <c r="C124" s="6">
        <v>45317</v>
      </c>
      <c r="D124" s="1">
        <v>610</v>
      </c>
      <c r="E124" s="1" t="str">
        <f>INDEX('kapı kodları'!$D$2:$F$42,MATCH(Satıs[[#This Row],[kod]],'kapı kodları'!$D$2:$D$42,0),2)</f>
        <v>bute beyaz</v>
      </c>
      <c r="F124" s="1" t="str">
        <f>INDEX('kapı kodları'!$D$2:$F$42,MATCH(Satıs[[#This Row],[kod]],'kapı kodları'!$D$2:$D$42,0),3)</f>
        <v>madra</v>
      </c>
      <c r="G124" s="1">
        <v>17</v>
      </c>
      <c r="I124" s="1">
        <v>10</v>
      </c>
    </row>
    <row r="125" spans="2:11" hidden="1" x14ac:dyDescent="0.25">
      <c r="B125" s="6">
        <v>45310</v>
      </c>
      <c r="C125" s="6">
        <v>45317</v>
      </c>
      <c r="D125" s="1">
        <v>620</v>
      </c>
      <c r="E125" s="1" t="str">
        <f>INDEX('kapı kodları'!$D$2:$F$42,MATCH(Satıs[[#This Row],[kod]],'kapı kodları'!$D$2:$D$42,0),2)</f>
        <v>bute beyaz</v>
      </c>
      <c r="F125" s="1" t="str">
        <f>INDEX('kapı kodları'!$D$2:$F$42,MATCH(Satıs[[#This Row],[kod]],'kapı kodları'!$D$2:$D$42,0),3)</f>
        <v>baklava</v>
      </c>
      <c r="G125" s="1">
        <v>19</v>
      </c>
      <c r="I125" s="1">
        <v>9</v>
      </c>
      <c r="J125" s="1">
        <v>1</v>
      </c>
    </row>
    <row r="126" spans="2:11" hidden="1" x14ac:dyDescent="0.25">
      <c r="B126" s="6">
        <v>45310</v>
      </c>
      <c r="C126" s="6">
        <v>45317</v>
      </c>
      <c r="D126" s="1">
        <v>630</v>
      </c>
      <c r="E126" s="1" t="str">
        <f>INDEX('kapı kodları'!$D$2:$F$42,MATCH(Satıs[[#This Row],[kod]],'kapı kodları'!$D$2:$D$42,0),2)</f>
        <v>bute beyaz</v>
      </c>
      <c r="F126" s="1" t="str">
        <f>INDEX('kapı kodları'!$D$2:$F$42,MATCH(Satıs[[#This Row],[kod]],'kapı kodları'!$D$2:$D$42,0),3)</f>
        <v>karışık çizgi</v>
      </c>
      <c r="G126" s="1">
        <v>79</v>
      </c>
      <c r="H126" s="1">
        <v>5</v>
      </c>
      <c r="I126" s="1">
        <v>27</v>
      </c>
      <c r="J126" s="1">
        <v>6</v>
      </c>
    </row>
    <row r="127" spans="2:11" hidden="1" x14ac:dyDescent="0.25">
      <c r="B127" s="6">
        <v>45310</v>
      </c>
      <c r="C127" s="6">
        <v>45317</v>
      </c>
      <c r="D127" s="1">
        <v>640</v>
      </c>
      <c r="E127" s="1" t="e">
        <f>INDEX('kapı kodları'!$D$2:$F$42,MATCH(Satıs[[#This Row],[kod]],'kapı kodları'!$D$2:$D$42,0),2)</f>
        <v>#N/A</v>
      </c>
      <c r="F127" s="1" t="e">
        <f>INDEX('kapı kodları'!$D$2:$F$42,MATCH(Satıs[[#This Row],[kod]],'kapı kodları'!$D$2:$D$42,0),3)</f>
        <v>#N/A</v>
      </c>
      <c r="G127" s="1">
        <v>8</v>
      </c>
      <c r="I127" s="1">
        <v>6</v>
      </c>
    </row>
    <row r="128" spans="2:11" hidden="1" x14ac:dyDescent="0.25">
      <c r="B128" s="6">
        <v>45310</v>
      </c>
      <c r="C128" s="6">
        <v>45317</v>
      </c>
      <c r="D128" s="1">
        <v>660</v>
      </c>
      <c r="E128" s="1" t="str">
        <f>INDEX('kapı kodları'!$D$2:$F$42,MATCH(Satıs[[#This Row],[kod]],'kapı kodları'!$D$2:$D$42,0),2)</f>
        <v>bute beyaz</v>
      </c>
      <c r="F128" s="1" t="str">
        <f>INDEX('kapı kodları'!$D$2:$F$42,MATCH(Satıs[[#This Row],[kod]],'kapı kodları'!$D$2:$D$42,0),3)</f>
        <v>iki göbek</v>
      </c>
      <c r="G128" s="1">
        <v>354</v>
      </c>
      <c r="H128" s="1">
        <v>33</v>
      </c>
      <c r="I128" s="1">
        <v>115</v>
      </c>
      <c r="J128" s="1">
        <v>76</v>
      </c>
    </row>
    <row r="129" spans="2:14" hidden="1" x14ac:dyDescent="0.25">
      <c r="B129" s="6">
        <v>45310</v>
      </c>
      <c r="C129" s="6">
        <v>45317</v>
      </c>
      <c r="D129" s="1">
        <v>700</v>
      </c>
      <c r="E129" s="1" t="str">
        <f>INDEX('kapı kodları'!$D$2:$F$42,MATCH(Satıs[[#This Row],[kod]],'kapı kodları'!$D$2:$D$42,0),2)</f>
        <v>küp akça</v>
      </c>
      <c r="F129" s="1" t="str">
        <f>INDEX('kapı kodları'!$D$2:$F$42,MATCH(Satıs[[#This Row],[kod]],'kapı kodları'!$D$2:$D$42,0),3)</f>
        <v>yavru kanat</v>
      </c>
      <c r="K129" s="1">
        <v>26</v>
      </c>
    </row>
    <row r="130" spans="2:14" hidden="1" x14ac:dyDescent="0.25">
      <c r="B130" s="6">
        <v>45310</v>
      </c>
      <c r="C130" s="6">
        <v>45317</v>
      </c>
      <c r="D130" s="1">
        <v>720</v>
      </c>
      <c r="E130" s="1" t="str">
        <f>INDEX('kapı kodları'!$D$2:$F$42,MATCH(Satıs[[#This Row],[kod]],'kapı kodları'!$D$2:$D$42,0),2)</f>
        <v>küp akça</v>
      </c>
      <c r="F130" s="1" t="str">
        <f>INDEX('kapı kodları'!$D$2:$F$42,MATCH(Satıs[[#This Row],[kod]],'kapı kodları'!$D$2:$D$42,0),3)</f>
        <v>baklava</v>
      </c>
      <c r="G130" s="1">
        <v>26</v>
      </c>
      <c r="I130" s="1">
        <v>6</v>
      </c>
      <c r="J130" s="1">
        <v>1</v>
      </c>
    </row>
    <row r="131" spans="2:14" hidden="1" x14ac:dyDescent="0.25">
      <c r="B131" s="6">
        <v>45310</v>
      </c>
      <c r="C131" s="6">
        <v>45317</v>
      </c>
      <c r="D131" s="1">
        <v>730</v>
      </c>
      <c r="E131" s="1" t="str">
        <f>INDEX('kapı kodları'!$D$2:$F$42,MATCH(Satıs[[#This Row],[kod]],'kapı kodları'!$D$2:$D$42,0),2)</f>
        <v>küp akça</v>
      </c>
      <c r="F131" s="1" t="str">
        <f>INDEX('kapı kodları'!$D$2:$F$42,MATCH(Satıs[[#This Row],[kod]],'kapı kodları'!$D$2:$D$42,0),3)</f>
        <v>karışık çizgi</v>
      </c>
      <c r="G131" s="1">
        <v>58</v>
      </c>
      <c r="H131" s="1">
        <v>1</v>
      </c>
      <c r="I131" s="1">
        <v>20</v>
      </c>
      <c r="J131" s="1">
        <v>3</v>
      </c>
    </row>
    <row r="132" spans="2:14" hidden="1" x14ac:dyDescent="0.25">
      <c r="B132" s="6">
        <v>45310</v>
      </c>
      <c r="C132" s="6">
        <v>45317</v>
      </c>
      <c r="D132" s="1">
        <v>740</v>
      </c>
      <c r="E132" s="1" t="e">
        <f>INDEX('kapı kodları'!$D$2:$F$42,MATCH(Satıs[[#This Row],[kod]],'kapı kodları'!$D$2:$D$42,0),2)</f>
        <v>#N/A</v>
      </c>
      <c r="F132" s="1" t="e">
        <f>INDEX('kapı kodları'!$D$2:$F$42,MATCH(Satıs[[#This Row],[kod]],'kapı kodları'!$D$2:$D$42,0),3)</f>
        <v>#N/A</v>
      </c>
      <c r="G132" s="1">
        <v>8</v>
      </c>
      <c r="J132" s="1">
        <v>1</v>
      </c>
    </row>
    <row r="133" spans="2:14" hidden="1" x14ac:dyDescent="0.25">
      <c r="B133" s="6">
        <v>45310</v>
      </c>
      <c r="C133" s="6">
        <v>45317</v>
      </c>
      <c r="D133" s="1">
        <v>760</v>
      </c>
      <c r="E133" s="1" t="str">
        <f>INDEX('kapı kodları'!$D$2:$F$42,MATCH(Satıs[[#This Row],[kod]],'kapı kodları'!$D$2:$D$42,0),2)</f>
        <v>küp akça</v>
      </c>
      <c r="F133" s="1" t="str">
        <f>INDEX('kapı kodları'!$D$2:$F$42,MATCH(Satıs[[#This Row],[kod]],'kapı kodları'!$D$2:$D$42,0),3)</f>
        <v>iki göbek</v>
      </c>
      <c r="G133" s="1">
        <v>116</v>
      </c>
      <c r="H133" s="1">
        <v>16</v>
      </c>
      <c r="I133" s="1">
        <v>29</v>
      </c>
      <c r="J133" s="1">
        <v>21</v>
      </c>
    </row>
    <row r="134" spans="2:14" hidden="1" x14ac:dyDescent="0.25">
      <c r="B134" s="6">
        <v>45310</v>
      </c>
      <c r="C134" s="6">
        <v>45317</v>
      </c>
      <c r="D134" s="1">
        <v>800</v>
      </c>
      <c r="E134" s="1" t="str">
        <f>INDEX('kapı kodları'!$D$2:$F$42,MATCH(Satıs[[#This Row],[kod]],'kapı kodları'!$D$2:$D$42,0),2)</f>
        <v>ardahan gri</v>
      </c>
      <c r="F134" s="1" t="str">
        <f>INDEX('kapı kodları'!$D$2:$F$42,MATCH(Satıs[[#This Row],[kod]],'kapı kodları'!$D$2:$D$42,0),3)</f>
        <v>yavru kanat</v>
      </c>
      <c r="K134" s="1">
        <v>23</v>
      </c>
    </row>
    <row r="135" spans="2:14" hidden="1" x14ac:dyDescent="0.25">
      <c r="B135" s="6">
        <v>45310</v>
      </c>
      <c r="C135" s="6">
        <v>45317</v>
      </c>
      <c r="D135" s="1">
        <v>810</v>
      </c>
      <c r="E135" s="1" t="str">
        <f>INDEX('kapı kodları'!$D$2:$F$42,MATCH(Satıs[[#This Row],[kod]],'kapı kodları'!$D$2:$D$42,0),2)</f>
        <v>ardahan gri</v>
      </c>
      <c r="F135" s="1" t="str">
        <f>INDEX('kapı kodları'!$D$2:$F$42,MATCH(Satıs[[#This Row],[kod]],'kapı kodları'!$D$2:$D$42,0),3)</f>
        <v>madra</v>
      </c>
      <c r="G135" s="1">
        <v>38</v>
      </c>
      <c r="H135" s="1">
        <v>1</v>
      </c>
      <c r="I135" s="1">
        <v>9</v>
      </c>
      <c r="J135" s="1">
        <v>3</v>
      </c>
    </row>
    <row r="136" spans="2:14" hidden="1" x14ac:dyDescent="0.25">
      <c r="B136" s="6">
        <v>45310</v>
      </c>
      <c r="C136" s="6">
        <v>45317</v>
      </c>
      <c r="D136" s="1">
        <v>820</v>
      </c>
      <c r="E136" s="1" t="str">
        <f>INDEX('kapı kodları'!$D$2:$F$42,MATCH(Satıs[[#This Row],[kod]],'kapı kodları'!$D$2:$D$42,0),2)</f>
        <v>ardahan gri</v>
      </c>
      <c r="F136" s="1" t="str">
        <f>INDEX('kapı kodları'!$D$2:$F$42,MATCH(Satıs[[#This Row],[kod]],'kapı kodları'!$D$2:$D$42,0),3)</f>
        <v>baklava</v>
      </c>
      <c r="I136" s="1">
        <v>2</v>
      </c>
    </row>
    <row r="137" spans="2:14" hidden="1" x14ac:dyDescent="0.25">
      <c r="B137" s="6">
        <v>45310</v>
      </c>
      <c r="C137" s="6">
        <v>45317</v>
      </c>
      <c r="D137" s="1">
        <v>830</v>
      </c>
      <c r="E137" s="1" t="str">
        <f>INDEX('kapı kodları'!$D$2:$F$42,MATCH(Satıs[[#This Row],[kod]],'kapı kodları'!$D$2:$D$42,0),2)</f>
        <v>ardahan gri</v>
      </c>
      <c r="F137" s="1" t="str">
        <f>INDEX('kapı kodları'!$D$2:$F$42,MATCH(Satıs[[#This Row],[kod]],'kapı kodları'!$D$2:$D$42,0),3)</f>
        <v>karışık çizgi</v>
      </c>
      <c r="G137" s="1">
        <v>86</v>
      </c>
      <c r="H137" s="1">
        <v>5</v>
      </c>
      <c r="I137" s="1">
        <v>11</v>
      </c>
      <c r="J137" s="1">
        <v>3</v>
      </c>
    </row>
    <row r="138" spans="2:14" hidden="1" x14ac:dyDescent="0.25">
      <c r="B138" s="6">
        <v>45310</v>
      </c>
      <c r="C138" s="6">
        <v>45317</v>
      </c>
      <c r="D138" s="1">
        <v>840</v>
      </c>
      <c r="E138" s="1" t="e">
        <f>INDEX('kapı kodları'!$D$2:$F$42,MATCH(Satıs[[#This Row],[kod]],'kapı kodları'!$D$2:$D$42,0),2)</f>
        <v>#N/A</v>
      </c>
      <c r="F138" s="1" t="e">
        <f>INDEX('kapı kodları'!$D$2:$F$42,MATCH(Satıs[[#This Row],[kod]],'kapı kodları'!$D$2:$D$42,0),3)</f>
        <v>#N/A</v>
      </c>
      <c r="G138" s="1">
        <v>4</v>
      </c>
      <c r="H138" s="1">
        <v>1</v>
      </c>
      <c r="I138" s="1">
        <v>5</v>
      </c>
      <c r="J138" s="1">
        <v>3</v>
      </c>
    </row>
    <row r="139" spans="2:14" hidden="1" x14ac:dyDescent="0.25">
      <c r="B139" s="6">
        <v>45310</v>
      </c>
      <c r="C139" s="6">
        <v>45317</v>
      </c>
      <c r="D139" s="1">
        <v>860</v>
      </c>
      <c r="E139" s="1" t="str">
        <f>INDEX('kapı kodları'!$D$2:$F$42,MATCH(Satıs[[#This Row],[kod]],'kapı kodları'!$D$2:$D$42,0),2)</f>
        <v>ardahan gri</v>
      </c>
      <c r="F139" s="1" t="str">
        <f>INDEX('kapı kodları'!$D$2:$F$42,MATCH(Satıs[[#This Row],[kod]],'kapı kodları'!$D$2:$D$42,0),3)</f>
        <v>iki göbek</v>
      </c>
      <c r="G139" s="1">
        <v>142</v>
      </c>
      <c r="H139" s="1">
        <v>5</v>
      </c>
      <c r="I139" s="1">
        <v>36</v>
      </c>
      <c r="J139" s="1">
        <v>9</v>
      </c>
    </row>
    <row r="140" spans="2:14" hidden="1" x14ac:dyDescent="0.25">
      <c r="B140" s="6">
        <v>45310</v>
      </c>
      <c r="C140" s="6">
        <v>45317</v>
      </c>
      <c r="D140" s="1">
        <v>900</v>
      </c>
      <c r="E140" s="1" t="str">
        <f>INDEX('kapı kodları'!$D$2:$F$42,MATCH(Satıs[[#This Row],[kod]],'kapı kodları'!$D$2:$D$42,0),2)</f>
        <v>pvc gri</v>
      </c>
      <c r="F140" s="1" t="str">
        <f>INDEX('kapı kodları'!$D$2:$F$42,MATCH(Satıs[[#This Row],[kod]],'kapı kodları'!$D$2:$D$42,0),3)</f>
        <v>yavru kanat</v>
      </c>
      <c r="K140" s="1">
        <v>10</v>
      </c>
      <c r="M140" s="1">
        <v>10</v>
      </c>
      <c r="N140" s="1">
        <v>10</v>
      </c>
    </row>
    <row r="141" spans="2:14" hidden="1" x14ac:dyDescent="0.25">
      <c r="B141" s="6">
        <v>45310</v>
      </c>
      <c r="C141" s="6">
        <v>45317</v>
      </c>
      <c r="D141" s="1">
        <v>920</v>
      </c>
      <c r="E141" s="1" t="str">
        <f>INDEX('kapı kodları'!$D$2:$F$42,MATCH(Satıs[[#This Row],[kod]],'kapı kodları'!$D$2:$D$42,0),2)</f>
        <v>pvc gri</v>
      </c>
      <c r="F141" s="1" t="str">
        <f>INDEX('kapı kodları'!$D$2:$F$42,MATCH(Satıs[[#This Row],[kod]],'kapı kodları'!$D$2:$D$42,0),3)</f>
        <v>baklava</v>
      </c>
      <c r="G141" s="1">
        <v>30</v>
      </c>
      <c r="I141" s="1">
        <v>1</v>
      </c>
      <c r="J141" s="1">
        <v>3</v>
      </c>
    </row>
    <row r="142" spans="2:14" hidden="1" x14ac:dyDescent="0.25">
      <c r="B142" s="6">
        <v>45310</v>
      </c>
      <c r="C142" s="6">
        <v>45317</v>
      </c>
      <c r="D142" s="1">
        <v>930</v>
      </c>
      <c r="E142" s="1" t="str">
        <f>INDEX('kapı kodları'!$D$2:$F$42,MATCH(Satıs[[#This Row],[kod]],'kapı kodları'!$D$2:$D$42,0),2)</f>
        <v>pvc gri</v>
      </c>
      <c r="F142" s="1" t="str">
        <f>INDEX('kapı kodları'!$D$2:$F$42,MATCH(Satıs[[#This Row],[kod]],'kapı kodları'!$D$2:$D$42,0),3)</f>
        <v>karışık çizgi</v>
      </c>
      <c r="G142" s="1">
        <v>66</v>
      </c>
      <c r="H142" s="1">
        <v>8</v>
      </c>
      <c r="I142" s="1">
        <v>6</v>
      </c>
    </row>
    <row r="143" spans="2:14" hidden="1" x14ac:dyDescent="0.25">
      <c r="B143" s="6">
        <v>45310</v>
      </c>
      <c r="C143" s="6">
        <v>45317</v>
      </c>
      <c r="D143" s="1">
        <v>960</v>
      </c>
      <c r="E143" s="1" t="str">
        <f>INDEX('kapı kodları'!$D$2:$F$42,MATCH(Satıs[[#This Row],[kod]],'kapı kodları'!$D$2:$D$42,0),2)</f>
        <v>pvc gri</v>
      </c>
      <c r="F143" s="1" t="str">
        <f>INDEX('kapı kodları'!$D$2:$F$42,MATCH(Satıs[[#This Row],[kod]],'kapı kodları'!$D$2:$D$42,0),3)</f>
        <v>iki göbek</v>
      </c>
      <c r="H143" s="1">
        <v>1</v>
      </c>
      <c r="I143" s="1">
        <v>5</v>
      </c>
      <c r="J143" s="1">
        <v>5</v>
      </c>
    </row>
    <row r="144" spans="2:14" hidden="1" x14ac:dyDescent="0.25">
      <c r="B144" s="6">
        <v>45317</v>
      </c>
      <c r="C144" s="6">
        <v>45324</v>
      </c>
      <c r="D144" s="1">
        <v>100</v>
      </c>
      <c r="E144" s="1" t="str">
        <f>INDEX('kapı kodları'!$D$2:$F$42,MATCH(Satıs[[#This Row],[kod]],'kapı kodları'!$D$2:$D$42,0),2)</f>
        <v>italyan ceviz</v>
      </c>
      <c r="F144" s="1" t="str">
        <f>INDEX('kapı kodları'!$D$2:$F$42,MATCH(Satıs[[#This Row],[kod]],'kapı kodları'!$D$2:$D$42,0),3)</f>
        <v>yavru kanat</v>
      </c>
      <c r="K144" s="1">
        <v>2</v>
      </c>
    </row>
    <row r="145" spans="2:11" x14ac:dyDescent="0.25">
      <c r="B145" s="6">
        <v>45317</v>
      </c>
      <c r="C145" s="6">
        <v>45324</v>
      </c>
      <c r="D145" s="1">
        <v>110</v>
      </c>
      <c r="E145" s="1" t="str">
        <f>INDEX('kapı kodları'!$D$2:$F$42,MATCH(Satıs[[#This Row],[kod]],'kapı kodları'!$D$2:$D$42,0),2)</f>
        <v>italyan ceviz</v>
      </c>
      <c r="F145" s="1" t="str">
        <f>INDEX('kapı kodları'!$D$2:$F$42,MATCH(Satıs[[#This Row],[kod]],'kapı kodları'!$D$2:$D$42,0),3)</f>
        <v>madra</v>
      </c>
      <c r="G145" s="1">
        <v>44</v>
      </c>
      <c r="I145" s="1">
        <v>9</v>
      </c>
      <c r="J145" s="1">
        <v>4</v>
      </c>
    </row>
    <row r="146" spans="2:11" hidden="1" x14ac:dyDescent="0.25">
      <c r="B146" s="6">
        <v>45317</v>
      </c>
      <c r="C146" s="6">
        <v>45324</v>
      </c>
      <c r="D146" s="1">
        <v>120</v>
      </c>
      <c r="E146" s="1" t="str">
        <f>INDEX('kapı kodları'!$D$2:$F$42,MATCH(Satıs[[#This Row],[kod]],'kapı kodları'!$D$2:$D$42,0),2)</f>
        <v>italyan ceviz</v>
      </c>
      <c r="F146" s="1" t="str">
        <f>INDEX('kapı kodları'!$D$2:$F$42,MATCH(Satıs[[#This Row],[kod]],'kapı kodları'!$D$2:$D$42,0),3)</f>
        <v>baklava</v>
      </c>
    </row>
    <row r="147" spans="2:11" hidden="1" x14ac:dyDescent="0.25">
      <c r="B147" s="6">
        <v>45317</v>
      </c>
      <c r="C147" s="6">
        <v>45324</v>
      </c>
      <c r="D147" s="1">
        <v>130</v>
      </c>
      <c r="E147" s="1" t="str">
        <f>INDEX('kapı kodları'!$D$2:$F$42,MATCH(Satıs[[#This Row],[kod]],'kapı kodları'!$D$2:$D$42,0),2)</f>
        <v>italyan ceviz</v>
      </c>
      <c r="F147" s="1" t="str">
        <f>INDEX('kapı kodları'!$D$2:$F$42,MATCH(Satıs[[#This Row],[kod]],'kapı kodları'!$D$2:$D$42,0),3)</f>
        <v>karışık çizgi</v>
      </c>
      <c r="G147" s="1">
        <v>6</v>
      </c>
      <c r="I147" s="1">
        <v>2</v>
      </c>
    </row>
    <row r="148" spans="2:11" hidden="1" x14ac:dyDescent="0.25">
      <c r="B148" s="6">
        <v>45317</v>
      </c>
      <c r="C148" s="6">
        <v>45324</v>
      </c>
      <c r="D148" s="1">
        <v>140</v>
      </c>
      <c r="E148" s="1" t="e">
        <f>INDEX('kapı kodları'!$D$2:$F$42,MATCH(Satıs[[#This Row],[kod]],'kapı kodları'!$D$2:$D$42,0),2)</f>
        <v>#N/A</v>
      </c>
      <c r="F148" s="1" t="e">
        <f>INDEX('kapı kodları'!$D$2:$F$42,MATCH(Satıs[[#This Row],[kod]],'kapı kodları'!$D$2:$D$42,0),3)</f>
        <v>#N/A</v>
      </c>
      <c r="G148" s="1">
        <v>5</v>
      </c>
    </row>
    <row r="149" spans="2:11" hidden="1" x14ac:dyDescent="0.25">
      <c r="B149" s="6">
        <v>45317</v>
      </c>
      <c r="C149" s="6">
        <v>45324</v>
      </c>
      <c r="D149" s="1">
        <v>160</v>
      </c>
      <c r="E149" s="1" t="str">
        <f>INDEX('kapı kodları'!$D$2:$F$42,MATCH(Satıs[[#This Row],[kod]],'kapı kodları'!$D$2:$D$42,0),2)</f>
        <v>italyan ceviz</v>
      </c>
      <c r="F149" s="1" t="str">
        <f>INDEX('kapı kodları'!$D$2:$F$42,MATCH(Satıs[[#This Row],[kod]],'kapı kodları'!$D$2:$D$42,0),3)</f>
        <v>iki göbek</v>
      </c>
    </row>
    <row r="150" spans="2:11" hidden="1" x14ac:dyDescent="0.25">
      <c r="B150" s="6">
        <v>45317</v>
      </c>
      <c r="C150" s="6">
        <v>45324</v>
      </c>
      <c r="D150" s="1">
        <v>200</v>
      </c>
      <c r="E150" s="1" t="str">
        <f>INDEX('kapı kodları'!$D$2:$F$42,MATCH(Satıs[[#This Row],[kod]],'kapı kodları'!$D$2:$D$42,0),2)</f>
        <v>koyu ceviz</v>
      </c>
      <c r="F150" s="1" t="str">
        <f>INDEX('kapı kodları'!$D$2:$F$42,MATCH(Satıs[[#This Row],[kod]],'kapı kodları'!$D$2:$D$42,0),3)</f>
        <v>yavru kanat</v>
      </c>
    </row>
    <row r="151" spans="2:11" hidden="1" x14ac:dyDescent="0.25">
      <c r="B151" s="6">
        <v>45317</v>
      </c>
      <c r="C151" s="6">
        <v>45324</v>
      </c>
      <c r="D151" s="1">
        <v>220</v>
      </c>
      <c r="E151" s="1" t="str">
        <f>INDEX('kapı kodları'!$D$2:$F$42,MATCH(Satıs[[#This Row],[kod]],'kapı kodları'!$D$2:$D$42,0),2)</f>
        <v>koyu ceviz</v>
      </c>
      <c r="F151" s="1" t="str">
        <f>INDEX('kapı kodları'!$D$2:$F$42,MATCH(Satıs[[#This Row],[kod]],'kapı kodları'!$D$2:$D$42,0),3)</f>
        <v>baklava</v>
      </c>
      <c r="G151" s="1">
        <v>6</v>
      </c>
      <c r="I151" s="1">
        <v>1</v>
      </c>
      <c r="J151" s="1">
        <v>4</v>
      </c>
    </row>
    <row r="152" spans="2:11" hidden="1" x14ac:dyDescent="0.25">
      <c r="B152" s="6">
        <v>45317</v>
      </c>
      <c r="C152" s="6">
        <v>45324</v>
      </c>
      <c r="D152" s="1">
        <v>230</v>
      </c>
      <c r="E152" s="1" t="str">
        <f>INDEX('kapı kodları'!$D$2:$F$42,MATCH(Satıs[[#This Row],[kod]],'kapı kodları'!$D$2:$D$42,0),2)</f>
        <v>koyu ceviz</v>
      </c>
      <c r="F152" s="1" t="str">
        <f>INDEX('kapı kodları'!$D$2:$F$42,MATCH(Satıs[[#This Row],[kod]],'kapı kodları'!$D$2:$D$42,0),3)</f>
        <v>karışık çizgi</v>
      </c>
    </row>
    <row r="153" spans="2:11" hidden="1" x14ac:dyDescent="0.25">
      <c r="B153" s="6">
        <v>45317</v>
      </c>
      <c r="C153" s="6">
        <v>45324</v>
      </c>
      <c r="D153" s="1">
        <v>240</v>
      </c>
      <c r="E153" s="1" t="e">
        <f>INDEX('kapı kodları'!$D$2:$F$42,MATCH(Satıs[[#This Row],[kod]],'kapı kodları'!$D$2:$D$42,0),2)</f>
        <v>#N/A</v>
      </c>
      <c r="F153" s="1" t="e">
        <f>INDEX('kapı kodları'!$D$2:$F$42,MATCH(Satıs[[#This Row],[kod]],'kapı kodları'!$D$2:$D$42,0),3)</f>
        <v>#N/A</v>
      </c>
    </row>
    <row r="154" spans="2:11" hidden="1" x14ac:dyDescent="0.25">
      <c r="B154" s="6">
        <v>45317</v>
      </c>
      <c r="C154" s="6">
        <v>45324</v>
      </c>
      <c r="D154" s="1">
        <v>260</v>
      </c>
      <c r="E154" s="1" t="str">
        <f>INDEX('kapı kodları'!$D$2:$F$42,MATCH(Satıs[[#This Row],[kod]],'kapı kodları'!$D$2:$D$42,0),2)</f>
        <v>koyu ceviz</v>
      </c>
      <c r="F154" s="1" t="str">
        <f>INDEX('kapı kodları'!$D$2:$F$42,MATCH(Satıs[[#This Row],[kod]],'kapı kodları'!$D$2:$D$42,0),3)</f>
        <v>iki göbek</v>
      </c>
      <c r="G154" s="1">
        <v>31</v>
      </c>
      <c r="H154" s="1">
        <v>1</v>
      </c>
    </row>
    <row r="155" spans="2:11" hidden="1" x14ac:dyDescent="0.25">
      <c r="B155" s="6">
        <v>45317</v>
      </c>
      <c r="C155" s="6">
        <v>45324</v>
      </c>
      <c r="D155" s="1">
        <v>300</v>
      </c>
      <c r="E155" s="1" t="str">
        <f>INDEX('kapı kodları'!$D$2:$F$42,MATCH(Satıs[[#This Row],[kod]],'kapı kodları'!$D$2:$D$42,0),2)</f>
        <v>gold ceviz</v>
      </c>
      <c r="F155" s="1" t="str">
        <f>INDEX('kapı kodları'!$D$2:$F$42,MATCH(Satıs[[#This Row],[kod]],'kapı kodları'!$D$2:$D$42,0),3)</f>
        <v>yavru kanat</v>
      </c>
      <c r="K155" s="1">
        <v>4</v>
      </c>
    </row>
    <row r="156" spans="2:11" hidden="1" x14ac:dyDescent="0.25">
      <c r="B156" s="6">
        <v>45317</v>
      </c>
      <c r="C156" s="6">
        <v>45324</v>
      </c>
      <c r="D156" s="1">
        <v>310</v>
      </c>
      <c r="E156" s="1" t="str">
        <f>INDEX('kapı kodları'!$D$2:$F$42,MATCH(Satıs[[#This Row],[kod]],'kapı kodları'!$D$2:$D$42,0),2)</f>
        <v>gold ceviz</v>
      </c>
      <c r="F156" s="1" t="str">
        <f>INDEX('kapı kodları'!$D$2:$F$42,MATCH(Satıs[[#This Row],[kod]],'kapı kodları'!$D$2:$D$42,0),3)</f>
        <v>madra</v>
      </c>
      <c r="G156" s="1">
        <v>3</v>
      </c>
      <c r="H156" s="1">
        <v>1</v>
      </c>
      <c r="I156" s="1">
        <v>5</v>
      </c>
    </row>
    <row r="157" spans="2:11" hidden="1" x14ac:dyDescent="0.25">
      <c r="B157" s="6">
        <v>45317</v>
      </c>
      <c r="C157" s="6">
        <v>45324</v>
      </c>
      <c r="D157" s="1">
        <v>320</v>
      </c>
      <c r="E157" s="1" t="str">
        <f>INDEX('kapı kodları'!$D$2:$F$42,MATCH(Satıs[[#This Row],[kod]],'kapı kodları'!$D$2:$D$42,0),2)</f>
        <v>gold ceviz</v>
      </c>
      <c r="F157" s="1" t="str">
        <f>INDEX('kapı kodları'!$D$2:$F$42,MATCH(Satıs[[#This Row],[kod]],'kapı kodları'!$D$2:$D$42,0),3)</f>
        <v>baklava</v>
      </c>
      <c r="G157" s="1">
        <v>4</v>
      </c>
    </row>
    <row r="158" spans="2:11" hidden="1" x14ac:dyDescent="0.25">
      <c r="B158" s="6">
        <v>45317</v>
      </c>
      <c r="C158" s="6">
        <v>45324</v>
      </c>
      <c r="D158" s="1">
        <v>330</v>
      </c>
      <c r="E158" s="1" t="str">
        <f>INDEX('kapı kodları'!$D$2:$F$42,MATCH(Satıs[[#This Row],[kod]],'kapı kodları'!$D$2:$D$42,0),2)</f>
        <v>gold ceviz</v>
      </c>
      <c r="F158" s="1" t="str">
        <f>INDEX('kapı kodları'!$D$2:$F$42,MATCH(Satıs[[#This Row],[kod]],'kapı kodları'!$D$2:$D$42,0),3)</f>
        <v>karışık çizgi</v>
      </c>
    </row>
    <row r="159" spans="2:11" hidden="1" x14ac:dyDescent="0.25">
      <c r="B159" s="6">
        <v>45317</v>
      </c>
      <c r="C159" s="6">
        <v>45324</v>
      </c>
      <c r="D159" s="1">
        <v>340</v>
      </c>
      <c r="E159" s="1" t="e">
        <f>INDEX('kapı kodları'!$D$2:$F$42,MATCH(Satıs[[#This Row],[kod]],'kapı kodları'!$D$2:$D$42,0),2)</f>
        <v>#N/A</v>
      </c>
      <c r="F159" s="1" t="e">
        <f>INDEX('kapı kodları'!$D$2:$F$42,MATCH(Satıs[[#This Row],[kod]],'kapı kodları'!$D$2:$D$42,0),3)</f>
        <v>#N/A</v>
      </c>
    </row>
    <row r="160" spans="2:11" hidden="1" x14ac:dyDescent="0.25">
      <c r="B160" s="6">
        <v>45317</v>
      </c>
      <c r="C160" s="6">
        <v>45324</v>
      </c>
      <c r="D160" s="1">
        <v>360</v>
      </c>
      <c r="E160" s="1" t="str">
        <f>INDEX('kapı kodları'!$D$2:$F$42,MATCH(Satıs[[#This Row],[kod]],'kapı kodları'!$D$2:$D$42,0),2)</f>
        <v>gold ceviz</v>
      </c>
      <c r="F160" s="1" t="str">
        <f>INDEX('kapı kodları'!$D$2:$F$42,MATCH(Satıs[[#This Row],[kod]],'kapı kodları'!$D$2:$D$42,0),3)</f>
        <v>iki göbek</v>
      </c>
      <c r="G160" s="1">
        <v>21</v>
      </c>
      <c r="J160" s="1">
        <v>1</v>
      </c>
    </row>
    <row r="161" spans="2:11" hidden="1" x14ac:dyDescent="0.25">
      <c r="B161" s="6">
        <v>45317</v>
      </c>
      <c r="C161" s="6">
        <v>45324</v>
      </c>
      <c r="D161" s="1">
        <v>400</v>
      </c>
      <c r="E161" s="1" t="str">
        <f>INDEX('kapı kodları'!$D$2:$F$42,MATCH(Satıs[[#This Row],[kod]],'kapı kodları'!$D$2:$D$42,0),2)</f>
        <v>ABD ceviz</v>
      </c>
      <c r="F161" s="1" t="str">
        <f>INDEX('kapı kodları'!$D$2:$F$42,MATCH(Satıs[[#This Row],[kod]],'kapı kodları'!$D$2:$D$42,0),3)</f>
        <v>yavru kanat</v>
      </c>
    </row>
    <row r="162" spans="2:11" hidden="1" x14ac:dyDescent="0.25">
      <c r="B162" s="6">
        <v>45317</v>
      </c>
      <c r="C162" s="6">
        <v>45324</v>
      </c>
      <c r="D162" s="1">
        <v>410</v>
      </c>
      <c r="E162" s="1" t="str">
        <f>INDEX('kapı kodları'!$D$2:$F$42,MATCH(Satıs[[#This Row],[kod]],'kapı kodları'!$D$2:$D$42,0),2)</f>
        <v>ABD ceviz</v>
      </c>
      <c r="F162" s="1" t="str">
        <f>INDEX('kapı kodları'!$D$2:$F$42,MATCH(Satıs[[#This Row],[kod]],'kapı kodları'!$D$2:$D$42,0),3)</f>
        <v>madra</v>
      </c>
    </row>
    <row r="163" spans="2:11" hidden="1" x14ac:dyDescent="0.25">
      <c r="B163" s="6">
        <v>45317</v>
      </c>
      <c r="C163" s="6">
        <v>45324</v>
      </c>
      <c r="D163" s="1">
        <v>420</v>
      </c>
      <c r="E163" s="1" t="str">
        <f>INDEX('kapı kodları'!$D$2:$F$42,MATCH(Satıs[[#This Row],[kod]],'kapı kodları'!$D$2:$D$42,0),2)</f>
        <v>ABD ceviz</v>
      </c>
      <c r="F163" s="1" t="str">
        <f>INDEX('kapı kodları'!$D$2:$F$42,MATCH(Satıs[[#This Row],[kod]],'kapı kodları'!$D$2:$D$42,0),3)</f>
        <v>baklava</v>
      </c>
    </row>
    <row r="164" spans="2:11" hidden="1" x14ac:dyDescent="0.25">
      <c r="B164" s="6">
        <v>45317</v>
      </c>
      <c r="C164" s="6">
        <v>45324</v>
      </c>
      <c r="D164" s="1">
        <v>430</v>
      </c>
      <c r="E164" s="1" t="str">
        <f>INDEX('kapı kodları'!$D$2:$F$42,MATCH(Satıs[[#This Row],[kod]],'kapı kodları'!$D$2:$D$42,0),2)</f>
        <v>ABD ceviz</v>
      </c>
      <c r="F164" s="1" t="str">
        <f>INDEX('kapı kodları'!$D$2:$F$42,MATCH(Satıs[[#This Row],[kod]],'kapı kodları'!$D$2:$D$42,0),3)</f>
        <v>karışık çizgi</v>
      </c>
    </row>
    <row r="165" spans="2:11" hidden="1" x14ac:dyDescent="0.25">
      <c r="B165" s="6">
        <v>45317</v>
      </c>
      <c r="C165" s="6">
        <v>45324</v>
      </c>
      <c r="D165" s="1">
        <v>460</v>
      </c>
      <c r="E165" s="1" t="str">
        <f>INDEX('kapı kodları'!$D$2:$F$42,MATCH(Satıs[[#This Row],[kod]],'kapı kodları'!$D$2:$D$42,0),2)</f>
        <v>ABD ceviz</v>
      </c>
      <c r="F165" s="1" t="str">
        <f>INDEX('kapı kodları'!$D$2:$F$42,MATCH(Satıs[[#This Row],[kod]],'kapı kodları'!$D$2:$D$42,0),3)</f>
        <v>iki göbek</v>
      </c>
      <c r="G165" s="1">
        <v>12</v>
      </c>
      <c r="I165" s="1">
        <v>2</v>
      </c>
    </row>
    <row r="166" spans="2:11" hidden="1" x14ac:dyDescent="0.25">
      <c r="B166" s="6">
        <v>45317</v>
      </c>
      <c r="C166" s="6">
        <v>45324</v>
      </c>
      <c r="D166" s="1">
        <v>500</v>
      </c>
      <c r="E166" s="1" t="str">
        <f>INDEX('kapı kodları'!$D$2:$F$42,MATCH(Satıs[[#This Row],[kod]],'kapı kodları'!$D$2:$D$42,0),2)</f>
        <v>wenge</v>
      </c>
      <c r="F166" s="1" t="str">
        <f>INDEX('kapı kodları'!$D$2:$F$42,MATCH(Satıs[[#This Row],[kod]],'kapı kodları'!$D$2:$D$42,0),3)</f>
        <v>yavru kanat</v>
      </c>
      <c r="K166" s="1">
        <v>2</v>
      </c>
    </row>
    <row r="167" spans="2:11" hidden="1" x14ac:dyDescent="0.25">
      <c r="B167" s="6">
        <v>45317</v>
      </c>
      <c r="C167" s="6">
        <v>45324</v>
      </c>
      <c r="D167" s="1">
        <v>520</v>
      </c>
      <c r="E167" s="1" t="str">
        <f>INDEX('kapı kodları'!$D$2:$F$42,MATCH(Satıs[[#This Row],[kod]],'kapı kodları'!$D$2:$D$42,0),2)</f>
        <v>wenge</v>
      </c>
      <c r="F167" s="1" t="str">
        <f>INDEX('kapı kodları'!$D$2:$F$42,MATCH(Satıs[[#This Row],[kod]],'kapı kodları'!$D$2:$D$42,0),3)</f>
        <v>baklava</v>
      </c>
      <c r="I167" s="1">
        <v>1</v>
      </c>
    </row>
    <row r="168" spans="2:11" hidden="1" x14ac:dyDescent="0.25">
      <c r="B168" s="6">
        <v>45317</v>
      </c>
      <c r="C168" s="6">
        <v>45324</v>
      </c>
      <c r="D168" s="1">
        <v>530</v>
      </c>
      <c r="E168" s="1" t="str">
        <f>INDEX('kapı kodları'!$D$2:$F$42,MATCH(Satıs[[#This Row],[kod]],'kapı kodları'!$D$2:$D$42,0),2)</f>
        <v>wenge</v>
      </c>
      <c r="F168" s="1" t="str">
        <f>INDEX('kapı kodları'!$D$2:$F$42,MATCH(Satıs[[#This Row],[kod]],'kapı kodları'!$D$2:$D$42,0),3)</f>
        <v>karışık çizgi</v>
      </c>
      <c r="G168" s="1">
        <v>16</v>
      </c>
      <c r="H168" s="1">
        <v>1</v>
      </c>
      <c r="I168" s="1">
        <v>1</v>
      </c>
    </row>
    <row r="169" spans="2:11" hidden="1" x14ac:dyDescent="0.25">
      <c r="B169" s="6">
        <v>45317</v>
      </c>
      <c r="C169" s="6">
        <v>45324</v>
      </c>
      <c r="D169" s="1">
        <v>540</v>
      </c>
      <c r="E169" s="1" t="e">
        <f>INDEX('kapı kodları'!$D$2:$F$42,MATCH(Satıs[[#This Row],[kod]],'kapı kodları'!$D$2:$D$42,0),2)</f>
        <v>#N/A</v>
      </c>
      <c r="F169" s="1" t="e">
        <f>INDEX('kapı kodları'!$D$2:$F$42,MATCH(Satıs[[#This Row],[kod]],'kapı kodları'!$D$2:$D$42,0),3)</f>
        <v>#N/A</v>
      </c>
    </row>
    <row r="170" spans="2:11" hidden="1" x14ac:dyDescent="0.25">
      <c r="B170" s="6">
        <v>45317</v>
      </c>
      <c r="C170" s="6">
        <v>45324</v>
      </c>
      <c r="D170" s="1">
        <v>560</v>
      </c>
      <c r="E170" s="1" t="str">
        <f>INDEX('kapı kodları'!$D$2:$F$42,MATCH(Satıs[[#This Row],[kod]],'kapı kodları'!$D$2:$D$42,0),2)</f>
        <v>wenge</v>
      </c>
      <c r="F170" s="1" t="str">
        <f>INDEX('kapı kodları'!$D$2:$F$42,MATCH(Satıs[[#This Row],[kod]],'kapı kodları'!$D$2:$D$42,0),3)</f>
        <v>iki göbek</v>
      </c>
      <c r="H170" s="1">
        <v>1</v>
      </c>
    </row>
    <row r="171" spans="2:11" hidden="1" x14ac:dyDescent="0.25">
      <c r="B171" s="6">
        <v>45317</v>
      </c>
      <c r="C171" s="6">
        <v>45324</v>
      </c>
      <c r="D171" s="1">
        <v>600</v>
      </c>
      <c r="E171" s="1" t="str">
        <f>INDEX('kapı kodları'!$D$2:$F$42,MATCH(Satıs[[#This Row],[kod]],'kapı kodları'!$D$2:$D$42,0),2)</f>
        <v>bute beyaz</v>
      </c>
      <c r="F171" s="1" t="str">
        <f>INDEX('kapı kodları'!$D$2:$F$42,MATCH(Satıs[[#This Row],[kod]],'kapı kodları'!$D$2:$D$42,0),3)</f>
        <v>yavru kanat</v>
      </c>
      <c r="K171" s="1">
        <v>11</v>
      </c>
    </row>
    <row r="172" spans="2:11" hidden="1" x14ac:dyDescent="0.25">
      <c r="B172" s="6">
        <v>45317</v>
      </c>
      <c r="C172" s="6">
        <v>45324</v>
      </c>
      <c r="D172" s="1">
        <v>610</v>
      </c>
      <c r="E172" s="1" t="str">
        <f>INDEX('kapı kodları'!$D$2:$F$42,MATCH(Satıs[[#This Row],[kod]],'kapı kodları'!$D$2:$D$42,0),2)</f>
        <v>bute beyaz</v>
      </c>
      <c r="F172" s="1" t="str">
        <f>INDEX('kapı kodları'!$D$2:$F$42,MATCH(Satıs[[#This Row],[kod]],'kapı kodları'!$D$2:$D$42,0),3)</f>
        <v>madra</v>
      </c>
      <c r="G172" s="1">
        <v>4</v>
      </c>
      <c r="I172" s="1">
        <v>5</v>
      </c>
    </row>
    <row r="173" spans="2:11" hidden="1" x14ac:dyDescent="0.25">
      <c r="B173" s="6">
        <v>45317</v>
      </c>
      <c r="C173" s="6">
        <v>45324</v>
      </c>
      <c r="D173" s="1">
        <v>620</v>
      </c>
      <c r="E173" s="1" t="str">
        <f>INDEX('kapı kodları'!$D$2:$F$42,MATCH(Satıs[[#This Row],[kod]],'kapı kodları'!$D$2:$D$42,0),2)</f>
        <v>bute beyaz</v>
      </c>
      <c r="F173" s="1" t="str">
        <f>INDEX('kapı kodları'!$D$2:$F$42,MATCH(Satıs[[#This Row],[kod]],'kapı kodları'!$D$2:$D$42,0),3)</f>
        <v>baklava</v>
      </c>
      <c r="G173" s="1">
        <v>2</v>
      </c>
      <c r="H173" s="1">
        <v>1</v>
      </c>
      <c r="I173" s="1">
        <v>2</v>
      </c>
      <c r="J173" s="1">
        <v>1</v>
      </c>
    </row>
    <row r="174" spans="2:11" hidden="1" x14ac:dyDescent="0.25">
      <c r="B174" s="6">
        <v>45317</v>
      </c>
      <c r="C174" s="6">
        <v>45324</v>
      </c>
      <c r="D174" s="1">
        <v>630</v>
      </c>
      <c r="E174" s="1" t="str">
        <f>INDEX('kapı kodları'!$D$2:$F$42,MATCH(Satıs[[#This Row],[kod]],'kapı kodları'!$D$2:$D$42,0),2)</f>
        <v>bute beyaz</v>
      </c>
      <c r="F174" s="1" t="str">
        <f>INDEX('kapı kodları'!$D$2:$F$42,MATCH(Satıs[[#This Row],[kod]],'kapı kodları'!$D$2:$D$42,0),3)</f>
        <v>karışık çizgi</v>
      </c>
      <c r="G174" s="1">
        <v>46</v>
      </c>
      <c r="H174" s="1">
        <v>6</v>
      </c>
      <c r="I174" s="1">
        <v>18</v>
      </c>
      <c r="J174" s="1">
        <v>2</v>
      </c>
    </row>
    <row r="175" spans="2:11" hidden="1" x14ac:dyDescent="0.25">
      <c r="B175" s="6">
        <v>45317</v>
      </c>
      <c r="C175" s="6">
        <v>45324</v>
      </c>
      <c r="D175" s="1">
        <v>640</v>
      </c>
      <c r="E175" s="1" t="e">
        <f>INDEX('kapı kodları'!$D$2:$F$42,MATCH(Satıs[[#This Row],[kod]],'kapı kodları'!$D$2:$D$42,0),2)</f>
        <v>#N/A</v>
      </c>
      <c r="F175" s="1" t="e">
        <f>INDEX('kapı kodları'!$D$2:$F$42,MATCH(Satıs[[#This Row],[kod]],'kapı kodları'!$D$2:$D$42,0),3)</f>
        <v>#N/A</v>
      </c>
    </row>
    <row r="176" spans="2:11" hidden="1" x14ac:dyDescent="0.25">
      <c r="B176" s="6">
        <v>45317</v>
      </c>
      <c r="C176" s="6">
        <v>45324</v>
      </c>
      <c r="D176" s="1">
        <v>660</v>
      </c>
      <c r="E176" s="1" t="str">
        <f>INDEX('kapı kodları'!$D$2:$F$42,MATCH(Satıs[[#This Row],[kod]],'kapı kodları'!$D$2:$D$42,0),2)</f>
        <v>bute beyaz</v>
      </c>
      <c r="F176" s="1" t="str">
        <f>INDEX('kapı kodları'!$D$2:$F$42,MATCH(Satıs[[#This Row],[kod]],'kapı kodları'!$D$2:$D$42,0),3)</f>
        <v>iki göbek</v>
      </c>
      <c r="G176" s="1">
        <v>58</v>
      </c>
      <c r="H176" s="1">
        <v>6</v>
      </c>
      <c r="I176" s="1">
        <v>23</v>
      </c>
      <c r="J176" s="1">
        <v>21</v>
      </c>
    </row>
    <row r="177" spans="2:14" hidden="1" x14ac:dyDescent="0.25">
      <c r="B177" s="6">
        <v>45317</v>
      </c>
      <c r="C177" s="6">
        <v>45324</v>
      </c>
      <c r="D177" s="1">
        <v>700</v>
      </c>
      <c r="E177" s="1" t="str">
        <f>INDEX('kapı kodları'!$D$2:$F$42,MATCH(Satıs[[#This Row],[kod]],'kapı kodları'!$D$2:$D$42,0),2)</f>
        <v>küp akça</v>
      </c>
      <c r="F177" s="1" t="str">
        <f>INDEX('kapı kodları'!$D$2:$F$42,MATCH(Satıs[[#This Row],[kod]],'kapı kodları'!$D$2:$D$42,0),3)</f>
        <v>yavru kanat</v>
      </c>
      <c r="K177" s="1">
        <v>16</v>
      </c>
    </row>
    <row r="178" spans="2:14" hidden="1" x14ac:dyDescent="0.25">
      <c r="B178" s="6">
        <v>45317</v>
      </c>
      <c r="C178" s="6">
        <v>45324</v>
      </c>
      <c r="D178" s="1">
        <v>720</v>
      </c>
      <c r="E178" s="1" t="str">
        <f>INDEX('kapı kodları'!$D$2:$F$42,MATCH(Satıs[[#This Row],[kod]],'kapı kodları'!$D$2:$D$42,0),2)</f>
        <v>küp akça</v>
      </c>
      <c r="F178" s="1" t="str">
        <f>INDEX('kapı kodları'!$D$2:$F$42,MATCH(Satıs[[#This Row],[kod]],'kapı kodları'!$D$2:$D$42,0),3)</f>
        <v>baklava</v>
      </c>
      <c r="G178" s="1">
        <v>3</v>
      </c>
      <c r="I178" s="1">
        <v>5</v>
      </c>
    </row>
    <row r="179" spans="2:14" hidden="1" x14ac:dyDescent="0.25">
      <c r="B179" s="6">
        <v>45317</v>
      </c>
      <c r="C179" s="6">
        <v>45324</v>
      </c>
      <c r="D179" s="1">
        <v>730</v>
      </c>
      <c r="E179" s="1" t="str">
        <f>INDEX('kapı kodları'!$D$2:$F$42,MATCH(Satıs[[#This Row],[kod]],'kapı kodları'!$D$2:$D$42,0),2)</f>
        <v>küp akça</v>
      </c>
      <c r="F179" s="1" t="str">
        <f>INDEX('kapı kodları'!$D$2:$F$42,MATCH(Satıs[[#This Row],[kod]],'kapı kodları'!$D$2:$D$42,0),3)</f>
        <v>karışık çizgi</v>
      </c>
      <c r="G179" s="1">
        <v>49</v>
      </c>
      <c r="I179" s="1">
        <v>14</v>
      </c>
      <c r="J179" s="1">
        <v>4</v>
      </c>
    </row>
    <row r="180" spans="2:14" hidden="1" x14ac:dyDescent="0.25">
      <c r="B180" s="6">
        <v>45317</v>
      </c>
      <c r="C180" s="6">
        <v>45324</v>
      </c>
      <c r="D180" s="1">
        <v>740</v>
      </c>
      <c r="E180" s="1" t="e">
        <f>INDEX('kapı kodları'!$D$2:$F$42,MATCH(Satıs[[#This Row],[kod]],'kapı kodları'!$D$2:$D$42,0),2)</f>
        <v>#N/A</v>
      </c>
      <c r="F180" s="1" t="e">
        <f>INDEX('kapı kodları'!$D$2:$F$42,MATCH(Satıs[[#This Row],[kod]],'kapı kodları'!$D$2:$D$42,0),3)</f>
        <v>#N/A</v>
      </c>
    </row>
    <row r="181" spans="2:14" hidden="1" x14ac:dyDescent="0.25">
      <c r="B181" s="6">
        <v>45317</v>
      </c>
      <c r="C181" s="6">
        <v>45324</v>
      </c>
      <c r="D181" s="1">
        <v>760</v>
      </c>
      <c r="E181" s="1" t="str">
        <f>INDEX('kapı kodları'!$D$2:$F$42,MATCH(Satıs[[#This Row],[kod]],'kapı kodları'!$D$2:$D$42,0),2)</f>
        <v>küp akça</v>
      </c>
      <c r="F181" s="1" t="str">
        <f>INDEX('kapı kodları'!$D$2:$F$42,MATCH(Satıs[[#This Row],[kod]],'kapı kodları'!$D$2:$D$42,0),3)</f>
        <v>iki göbek</v>
      </c>
      <c r="G181" s="1">
        <v>3</v>
      </c>
      <c r="I181" s="1">
        <v>5</v>
      </c>
      <c r="J181" s="1">
        <v>3</v>
      </c>
    </row>
    <row r="182" spans="2:14" hidden="1" x14ac:dyDescent="0.25">
      <c r="B182" s="6">
        <v>45317</v>
      </c>
      <c r="C182" s="6">
        <v>45324</v>
      </c>
      <c r="D182" s="1">
        <v>800</v>
      </c>
      <c r="E182" s="1" t="str">
        <f>INDEX('kapı kodları'!$D$2:$F$42,MATCH(Satıs[[#This Row],[kod]],'kapı kodları'!$D$2:$D$42,0),2)</f>
        <v>ardahan gri</v>
      </c>
      <c r="F182" s="1" t="str">
        <f>INDEX('kapı kodları'!$D$2:$F$42,MATCH(Satıs[[#This Row],[kod]],'kapı kodları'!$D$2:$D$42,0),3)</f>
        <v>yavru kanat</v>
      </c>
      <c r="K182" s="1">
        <v>9</v>
      </c>
    </row>
    <row r="183" spans="2:14" hidden="1" x14ac:dyDescent="0.25">
      <c r="B183" s="6">
        <v>45317</v>
      </c>
      <c r="C183" s="6">
        <v>45324</v>
      </c>
      <c r="D183" s="1">
        <v>810</v>
      </c>
      <c r="E183" s="1" t="str">
        <f>INDEX('kapı kodları'!$D$2:$F$42,MATCH(Satıs[[#This Row],[kod]],'kapı kodları'!$D$2:$D$42,0),2)</f>
        <v>ardahan gri</v>
      </c>
      <c r="F183" s="1" t="str">
        <f>INDEX('kapı kodları'!$D$2:$F$42,MATCH(Satıs[[#This Row],[kod]],'kapı kodları'!$D$2:$D$42,0),3)</f>
        <v>madra</v>
      </c>
      <c r="G183" s="1">
        <v>15</v>
      </c>
      <c r="I183" s="1">
        <v>7</v>
      </c>
    </row>
    <row r="184" spans="2:14" hidden="1" x14ac:dyDescent="0.25">
      <c r="B184" s="6">
        <v>45317</v>
      </c>
      <c r="C184" s="6">
        <v>45324</v>
      </c>
      <c r="D184" s="1">
        <v>820</v>
      </c>
      <c r="E184" s="1" t="str">
        <f>INDEX('kapı kodları'!$D$2:$F$42,MATCH(Satıs[[#This Row],[kod]],'kapı kodları'!$D$2:$D$42,0),2)</f>
        <v>ardahan gri</v>
      </c>
      <c r="F184" s="1" t="str">
        <f>INDEX('kapı kodları'!$D$2:$F$42,MATCH(Satıs[[#This Row],[kod]],'kapı kodları'!$D$2:$D$42,0),3)</f>
        <v>baklava</v>
      </c>
      <c r="H184" s="1">
        <v>1</v>
      </c>
    </row>
    <row r="185" spans="2:14" hidden="1" x14ac:dyDescent="0.25">
      <c r="B185" s="6">
        <v>45317</v>
      </c>
      <c r="C185" s="6">
        <v>45324</v>
      </c>
      <c r="D185" s="1">
        <v>830</v>
      </c>
      <c r="E185" s="1" t="str">
        <f>INDEX('kapı kodları'!$D$2:$F$42,MATCH(Satıs[[#This Row],[kod]],'kapı kodları'!$D$2:$D$42,0),2)</f>
        <v>ardahan gri</v>
      </c>
      <c r="F185" s="1" t="str">
        <f>INDEX('kapı kodları'!$D$2:$F$42,MATCH(Satıs[[#This Row],[kod]],'kapı kodları'!$D$2:$D$42,0),3)</f>
        <v>karışık çizgi</v>
      </c>
      <c r="G185" s="1">
        <v>23</v>
      </c>
      <c r="H185" s="1">
        <v>1</v>
      </c>
      <c r="I185" s="1">
        <v>2</v>
      </c>
      <c r="J185" s="1">
        <v>9</v>
      </c>
    </row>
    <row r="186" spans="2:14" hidden="1" x14ac:dyDescent="0.25">
      <c r="B186" s="6">
        <v>45317</v>
      </c>
      <c r="C186" s="6">
        <v>45324</v>
      </c>
      <c r="D186" s="1">
        <v>840</v>
      </c>
      <c r="E186" s="1" t="e">
        <f>INDEX('kapı kodları'!$D$2:$F$42,MATCH(Satıs[[#This Row],[kod]],'kapı kodları'!$D$2:$D$42,0),2)</f>
        <v>#N/A</v>
      </c>
      <c r="F186" s="1" t="e">
        <f>INDEX('kapı kodları'!$D$2:$F$42,MATCH(Satıs[[#This Row],[kod]],'kapı kodları'!$D$2:$D$42,0),3)</f>
        <v>#N/A</v>
      </c>
    </row>
    <row r="187" spans="2:14" hidden="1" x14ac:dyDescent="0.25">
      <c r="B187" s="6">
        <v>45317</v>
      </c>
      <c r="C187" s="6">
        <v>45324</v>
      </c>
      <c r="D187" s="1">
        <v>860</v>
      </c>
      <c r="E187" s="1" t="str">
        <f>INDEX('kapı kodları'!$D$2:$F$42,MATCH(Satıs[[#This Row],[kod]],'kapı kodları'!$D$2:$D$42,0),2)</f>
        <v>ardahan gri</v>
      </c>
      <c r="F187" s="1" t="str">
        <f>INDEX('kapı kodları'!$D$2:$F$42,MATCH(Satıs[[#This Row],[kod]],'kapı kodları'!$D$2:$D$42,0),3)</f>
        <v>iki göbek</v>
      </c>
      <c r="G187" s="1">
        <v>2</v>
      </c>
      <c r="I187" s="1">
        <v>1</v>
      </c>
      <c r="J187" s="1">
        <v>3</v>
      </c>
    </row>
    <row r="188" spans="2:14" hidden="1" x14ac:dyDescent="0.25">
      <c r="B188" s="6">
        <v>45317</v>
      </c>
      <c r="C188" s="6">
        <v>45324</v>
      </c>
      <c r="D188" s="1">
        <v>900</v>
      </c>
      <c r="E188" s="1" t="str">
        <f>INDEX('kapı kodları'!$D$2:$F$42,MATCH(Satıs[[#This Row],[kod]],'kapı kodları'!$D$2:$D$42,0),2)</f>
        <v>pvc gri</v>
      </c>
      <c r="F188" s="1" t="str">
        <f>INDEX('kapı kodları'!$D$2:$F$42,MATCH(Satıs[[#This Row],[kod]],'kapı kodları'!$D$2:$D$42,0),3)</f>
        <v>yavru kanat</v>
      </c>
      <c r="K188" s="1">
        <v>7</v>
      </c>
      <c r="M188" s="1">
        <v>30</v>
      </c>
      <c r="N188" s="1">
        <v>3</v>
      </c>
    </row>
    <row r="189" spans="2:14" hidden="1" x14ac:dyDescent="0.25">
      <c r="B189" s="6">
        <v>45317</v>
      </c>
      <c r="C189" s="6">
        <v>45324</v>
      </c>
      <c r="D189" s="1">
        <v>920</v>
      </c>
      <c r="E189" s="1" t="str">
        <f>INDEX('kapı kodları'!$D$2:$F$42,MATCH(Satıs[[#This Row],[kod]],'kapı kodları'!$D$2:$D$42,0),2)</f>
        <v>pvc gri</v>
      </c>
      <c r="F189" s="1" t="str">
        <f>INDEX('kapı kodları'!$D$2:$F$42,MATCH(Satıs[[#This Row],[kod]],'kapı kodları'!$D$2:$D$42,0),3)</f>
        <v>baklava</v>
      </c>
    </row>
    <row r="190" spans="2:14" hidden="1" x14ac:dyDescent="0.25">
      <c r="B190" s="6">
        <v>45317</v>
      </c>
      <c r="C190" s="6">
        <v>45324</v>
      </c>
      <c r="D190" s="1">
        <v>930</v>
      </c>
      <c r="E190" s="1" t="str">
        <f>INDEX('kapı kodları'!$D$2:$F$42,MATCH(Satıs[[#This Row],[kod]],'kapı kodları'!$D$2:$D$42,0),2)</f>
        <v>pvc gri</v>
      </c>
      <c r="F190" s="1" t="str">
        <f>INDEX('kapı kodları'!$D$2:$F$42,MATCH(Satıs[[#This Row],[kod]],'kapı kodları'!$D$2:$D$42,0),3)</f>
        <v>karışık çizgi</v>
      </c>
      <c r="G190" s="1">
        <v>17</v>
      </c>
      <c r="H190" s="1">
        <v>1</v>
      </c>
      <c r="I190" s="1">
        <v>9</v>
      </c>
      <c r="J190" s="1">
        <v>5</v>
      </c>
    </row>
    <row r="191" spans="2:14" hidden="1" x14ac:dyDescent="0.25">
      <c r="B191" s="6">
        <v>45317</v>
      </c>
      <c r="C191" s="6">
        <v>45324</v>
      </c>
      <c r="D191" s="1">
        <v>960</v>
      </c>
      <c r="E191" s="1" t="str">
        <f>INDEX('kapı kodları'!$D$2:$F$42,MATCH(Satıs[[#This Row],[kod]],'kapı kodları'!$D$2:$D$42,0),2)</f>
        <v>pvc gri</v>
      </c>
      <c r="F191" s="1" t="str">
        <f>INDEX('kapı kodları'!$D$2:$F$42,MATCH(Satıs[[#This Row],[kod]],'kapı kodları'!$D$2:$D$42,0),3)</f>
        <v>iki göbek</v>
      </c>
    </row>
    <row r="192" spans="2:14" hidden="1" x14ac:dyDescent="0.25">
      <c r="B192" s="16">
        <v>45324</v>
      </c>
      <c r="C192" s="6">
        <v>45331</v>
      </c>
      <c r="D192" s="1">
        <v>100</v>
      </c>
      <c r="E192" s="1" t="str">
        <f>INDEX('kapı kodları'!$D$2:$F$42,MATCH(Satıs[[#This Row],[kod]],'kapı kodları'!$D$2:$D$42,0),2)</f>
        <v>italyan ceviz</v>
      </c>
      <c r="F192" s="1" t="str">
        <f>INDEX('kapı kodları'!$D$2:$F$42,MATCH(Satıs[[#This Row],[kod]],'kapı kodları'!$D$2:$D$42,0),3)</f>
        <v>yavru kanat</v>
      </c>
      <c r="K192" s="1">
        <v>3</v>
      </c>
    </row>
    <row r="193" spans="2:11" x14ac:dyDescent="0.25">
      <c r="B193" s="16">
        <v>45324</v>
      </c>
      <c r="C193" s="6">
        <v>45331</v>
      </c>
      <c r="D193" s="1">
        <v>110</v>
      </c>
      <c r="E193" s="1" t="str">
        <f>INDEX('kapı kodları'!$D$2:$F$42,MATCH(Satıs[[#This Row],[kod]],'kapı kodları'!$D$2:$D$42,0),2)</f>
        <v>italyan ceviz</v>
      </c>
      <c r="F193" s="1" t="str">
        <f>INDEX('kapı kodları'!$D$2:$F$42,MATCH(Satıs[[#This Row],[kod]],'kapı kodları'!$D$2:$D$42,0),3)</f>
        <v>madra</v>
      </c>
      <c r="G193" s="1">
        <v>16</v>
      </c>
      <c r="H193" s="1">
        <v>1</v>
      </c>
      <c r="I193" s="1">
        <v>3</v>
      </c>
    </row>
    <row r="194" spans="2:11" hidden="1" x14ac:dyDescent="0.25">
      <c r="B194" s="16">
        <v>45324</v>
      </c>
      <c r="C194" s="6">
        <v>45331</v>
      </c>
      <c r="D194" s="1">
        <v>120</v>
      </c>
      <c r="E194" s="1" t="str">
        <f>INDEX('kapı kodları'!$D$2:$F$42,MATCH(Satıs[[#This Row],[kod]],'kapı kodları'!$D$2:$D$42,0),2)</f>
        <v>italyan ceviz</v>
      </c>
      <c r="F194" s="1" t="str">
        <f>INDEX('kapı kodları'!$D$2:$F$42,MATCH(Satıs[[#This Row],[kod]],'kapı kodları'!$D$2:$D$42,0),3)</f>
        <v>baklava</v>
      </c>
      <c r="I194" s="1">
        <v>2</v>
      </c>
      <c r="J194" s="1">
        <v>1</v>
      </c>
    </row>
    <row r="195" spans="2:11" hidden="1" x14ac:dyDescent="0.25">
      <c r="B195" s="16">
        <v>45324</v>
      </c>
      <c r="C195" s="6">
        <v>45331</v>
      </c>
      <c r="D195" s="1">
        <v>130</v>
      </c>
      <c r="E195" s="1" t="str">
        <f>INDEX('kapı kodları'!$D$2:$F$42,MATCH(Satıs[[#This Row],[kod]],'kapı kodları'!$D$2:$D$42,0),2)</f>
        <v>italyan ceviz</v>
      </c>
      <c r="F195" s="1" t="str">
        <f>INDEX('kapı kodları'!$D$2:$F$42,MATCH(Satıs[[#This Row],[kod]],'kapı kodları'!$D$2:$D$42,0),3)</f>
        <v>karışık çizgi</v>
      </c>
      <c r="G195" s="1">
        <v>26</v>
      </c>
      <c r="I195" s="1">
        <v>7</v>
      </c>
      <c r="J195" s="1">
        <v>4</v>
      </c>
    </row>
    <row r="196" spans="2:11" hidden="1" x14ac:dyDescent="0.25">
      <c r="B196" s="16">
        <v>45324</v>
      </c>
      <c r="C196" s="6">
        <v>45331</v>
      </c>
      <c r="D196" s="1">
        <v>140</v>
      </c>
      <c r="E196" s="1" t="e">
        <f>INDEX('kapı kodları'!$D$2:$F$42,MATCH(Satıs[[#This Row],[kod]],'kapı kodları'!$D$2:$D$42,0),2)</f>
        <v>#N/A</v>
      </c>
      <c r="F196" s="1" t="e">
        <f>INDEX('kapı kodları'!$D$2:$F$42,MATCH(Satıs[[#This Row],[kod]],'kapı kodları'!$D$2:$D$42,0),3)</f>
        <v>#N/A</v>
      </c>
      <c r="G196" s="1">
        <v>1</v>
      </c>
    </row>
    <row r="197" spans="2:11" hidden="1" x14ac:dyDescent="0.25">
      <c r="B197" s="16">
        <v>45324</v>
      </c>
      <c r="C197" s="6">
        <v>45331</v>
      </c>
      <c r="D197" s="1">
        <v>160</v>
      </c>
      <c r="E197" s="1" t="str">
        <f>INDEX('kapı kodları'!$D$2:$F$42,MATCH(Satıs[[#This Row],[kod]],'kapı kodları'!$D$2:$D$42,0),2)</f>
        <v>italyan ceviz</v>
      </c>
      <c r="F197" s="1" t="str">
        <f>INDEX('kapı kodları'!$D$2:$F$42,MATCH(Satıs[[#This Row],[kod]],'kapı kodları'!$D$2:$D$42,0),3)</f>
        <v>iki göbek</v>
      </c>
    </row>
    <row r="198" spans="2:11" hidden="1" x14ac:dyDescent="0.25">
      <c r="B198" s="16">
        <v>45324</v>
      </c>
      <c r="C198" s="6">
        <v>45331</v>
      </c>
      <c r="D198" s="1">
        <v>200</v>
      </c>
      <c r="E198" s="1" t="str">
        <f>INDEX('kapı kodları'!$D$2:$F$42,MATCH(Satıs[[#This Row],[kod]],'kapı kodları'!$D$2:$D$42,0),2)</f>
        <v>koyu ceviz</v>
      </c>
      <c r="F198" s="1" t="str">
        <f>INDEX('kapı kodları'!$D$2:$F$42,MATCH(Satıs[[#This Row],[kod]],'kapı kodları'!$D$2:$D$42,0),3)</f>
        <v>yavru kanat</v>
      </c>
      <c r="K198" s="1">
        <v>1</v>
      </c>
    </row>
    <row r="199" spans="2:11" hidden="1" x14ac:dyDescent="0.25">
      <c r="B199" s="16">
        <v>45324</v>
      </c>
      <c r="C199" s="6">
        <v>45331</v>
      </c>
      <c r="D199" s="1">
        <v>220</v>
      </c>
      <c r="E199" s="1" t="str">
        <f>INDEX('kapı kodları'!$D$2:$F$42,MATCH(Satıs[[#This Row],[kod]],'kapı kodları'!$D$2:$D$42,0),2)</f>
        <v>koyu ceviz</v>
      </c>
      <c r="F199" s="1" t="str">
        <f>INDEX('kapı kodları'!$D$2:$F$42,MATCH(Satıs[[#This Row],[kod]],'kapı kodları'!$D$2:$D$42,0),3)</f>
        <v>baklava</v>
      </c>
      <c r="G199" s="1">
        <v>9</v>
      </c>
      <c r="H199" s="1">
        <v>1</v>
      </c>
      <c r="I199" s="1">
        <v>2</v>
      </c>
    </row>
    <row r="200" spans="2:11" hidden="1" x14ac:dyDescent="0.25">
      <c r="B200" s="16">
        <v>45324</v>
      </c>
      <c r="C200" s="6">
        <v>45331</v>
      </c>
      <c r="D200" s="1">
        <v>230</v>
      </c>
      <c r="E200" s="1" t="str">
        <f>INDEX('kapı kodları'!$D$2:$F$42,MATCH(Satıs[[#This Row],[kod]],'kapı kodları'!$D$2:$D$42,0),2)</f>
        <v>koyu ceviz</v>
      </c>
      <c r="F200" s="1" t="str">
        <f>INDEX('kapı kodları'!$D$2:$F$42,MATCH(Satıs[[#This Row],[kod]],'kapı kodları'!$D$2:$D$42,0),3)</f>
        <v>karışık çizgi</v>
      </c>
    </row>
    <row r="201" spans="2:11" hidden="1" x14ac:dyDescent="0.25">
      <c r="B201" s="16">
        <v>45324</v>
      </c>
      <c r="C201" s="6">
        <v>45331</v>
      </c>
      <c r="D201" s="1">
        <v>240</v>
      </c>
      <c r="E201" s="1" t="e">
        <f>INDEX('kapı kodları'!$D$2:$F$42,MATCH(Satıs[[#This Row],[kod]],'kapı kodları'!$D$2:$D$42,0),2)</f>
        <v>#N/A</v>
      </c>
      <c r="F201" s="1" t="e">
        <f>INDEX('kapı kodları'!$D$2:$F$42,MATCH(Satıs[[#This Row],[kod]],'kapı kodları'!$D$2:$D$42,0),3)</f>
        <v>#N/A</v>
      </c>
      <c r="G201" s="1">
        <v>3</v>
      </c>
    </row>
    <row r="202" spans="2:11" hidden="1" x14ac:dyDescent="0.25">
      <c r="B202" s="16">
        <v>45324</v>
      </c>
      <c r="C202" s="6">
        <v>45331</v>
      </c>
      <c r="D202" s="1">
        <v>260</v>
      </c>
      <c r="E202" s="1" t="str">
        <f>INDEX('kapı kodları'!$D$2:$F$42,MATCH(Satıs[[#This Row],[kod]],'kapı kodları'!$D$2:$D$42,0),2)</f>
        <v>koyu ceviz</v>
      </c>
      <c r="F202" s="1" t="str">
        <f>INDEX('kapı kodları'!$D$2:$F$42,MATCH(Satıs[[#This Row],[kod]],'kapı kodları'!$D$2:$D$42,0),3)</f>
        <v>iki göbek</v>
      </c>
      <c r="G202" s="1">
        <v>6</v>
      </c>
      <c r="I202" s="1">
        <v>1</v>
      </c>
    </row>
    <row r="203" spans="2:11" hidden="1" x14ac:dyDescent="0.25">
      <c r="B203" s="16">
        <v>45324</v>
      </c>
      <c r="C203" s="6">
        <v>45331</v>
      </c>
      <c r="D203" s="1">
        <v>300</v>
      </c>
      <c r="E203" s="1" t="str">
        <f>INDEX('kapı kodları'!$D$2:$F$42,MATCH(Satıs[[#This Row],[kod]],'kapı kodları'!$D$2:$D$42,0),2)</f>
        <v>gold ceviz</v>
      </c>
      <c r="F203" s="1" t="str">
        <f>INDEX('kapı kodları'!$D$2:$F$42,MATCH(Satıs[[#This Row],[kod]],'kapı kodları'!$D$2:$D$42,0),3)</f>
        <v>yavru kanat</v>
      </c>
    </row>
    <row r="204" spans="2:11" hidden="1" x14ac:dyDescent="0.25">
      <c r="B204" s="16">
        <v>45324</v>
      </c>
      <c r="C204" s="6">
        <v>45331</v>
      </c>
      <c r="D204" s="1">
        <v>310</v>
      </c>
      <c r="E204" s="1" t="str">
        <f>INDEX('kapı kodları'!$D$2:$F$42,MATCH(Satıs[[#This Row],[kod]],'kapı kodları'!$D$2:$D$42,0),2)</f>
        <v>gold ceviz</v>
      </c>
      <c r="F204" s="1" t="str">
        <f>INDEX('kapı kodları'!$D$2:$F$42,MATCH(Satıs[[#This Row],[kod]],'kapı kodları'!$D$2:$D$42,0),3)</f>
        <v>madra</v>
      </c>
      <c r="I204" s="1">
        <v>1</v>
      </c>
      <c r="J204" s="1">
        <v>1</v>
      </c>
    </row>
    <row r="205" spans="2:11" hidden="1" x14ac:dyDescent="0.25">
      <c r="B205" s="16">
        <v>45324</v>
      </c>
      <c r="C205" s="6">
        <v>45331</v>
      </c>
      <c r="D205" s="1">
        <v>320</v>
      </c>
      <c r="E205" s="1" t="str">
        <f>INDEX('kapı kodları'!$D$2:$F$42,MATCH(Satıs[[#This Row],[kod]],'kapı kodları'!$D$2:$D$42,0),2)</f>
        <v>gold ceviz</v>
      </c>
      <c r="F205" s="1" t="str">
        <f>INDEX('kapı kodları'!$D$2:$F$42,MATCH(Satıs[[#This Row],[kod]],'kapı kodları'!$D$2:$D$42,0),3)</f>
        <v>baklava</v>
      </c>
    </row>
    <row r="206" spans="2:11" hidden="1" x14ac:dyDescent="0.25">
      <c r="B206" s="16">
        <v>45324</v>
      </c>
      <c r="C206" s="6">
        <v>45331</v>
      </c>
      <c r="D206" s="1">
        <v>330</v>
      </c>
      <c r="E206" s="1" t="str">
        <f>INDEX('kapı kodları'!$D$2:$F$42,MATCH(Satıs[[#This Row],[kod]],'kapı kodları'!$D$2:$D$42,0),2)</f>
        <v>gold ceviz</v>
      </c>
      <c r="F206" s="1" t="str">
        <f>INDEX('kapı kodları'!$D$2:$F$42,MATCH(Satıs[[#This Row],[kod]],'kapı kodları'!$D$2:$D$42,0),3)</f>
        <v>karışık çizgi</v>
      </c>
    </row>
    <row r="207" spans="2:11" hidden="1" x14ac:dyDescent="0.25">
      <c r="B207" s="16">
        <v>45324</v>
      </c>
      <c r="C207" s="6">
        <v>45331</v>
      </c>
      <c r="D207" s="1">
        <v>340</v>
      </c>
      <c r="E207" s="1" t="e">
        <f>INDEX('kapı kodları'!$D$2:$F$42,MATCH(Satıs[[#This Row],[kod]],'kapı kodları'!$D$2:$D$42,0),2)</f>
        <v>#N/A</v>
      </c>
      <c r="F207" s="1" t="e">
        <f>INDEX('kapı kodları'!$D$2:$F$42,MATCH(Satıs[[#This Row],[kod]],'kapı kodları'!$D$2:$D$42,0),3)</f>
        <v>#N/A</v>
      </c>
    </row>
    <row r="208" spans="2:11" hidden="1" x14ac:dyDescent="0.25">
      <c r="B208" s="16">
        <v>45324</v>
      </c>
      <c r="C208" s="6">
        <v>45331</v>
      </c>
      <c r="D208" s="1">
        <v>360</v>
      </c>
      <c r="E208" s="1" t="str">
        <f>INDEX('kapı kodları'!$D$2:$F$42,MATCH(Satıs[[#This Row],[kod]],'kapı kodları'!$D$2:$D$42,0),2)</f>
        <v>gold ceviz</v>
      </c>
      <c r="F208" s="1" t="str">
        <f>INDEX('kapı kodları'!$D$2:$F$42,MATCH(Satıs[[#This Row],[kod]],'kapı kodları'!$D$2:$D$42,0),3)</f>
        <v>iki göbek</v>
      </c>
      <c r="G208" s="1">
        <v>8</v>
      </c>
      <c r="J208" s="1">
        <v>6</v>
      </c>
    </row>
    <row r="209" spans="2:11" hidden="1" x14ac:dyDescent="0.25">
      <c r="B209" s="16">
        <v>45324</v>
      </c>
      <c r="C209" s="6">
        <v>45331</v>
      </c>
      <c r="D209" s="1">
        <v>400</v>
      </c>
      <c r="E209" s="1" t="str">
        <f>INDEX('kapı kodları'!$D$2:$F$42,MATCH(Satıs[[#This Row],[kod]],'kapı kodları'!$D$2:$D$42,0),2)</f>
        <v>ABD ceviz</v>
      </c>
      <c r="F209" s="1" t="str">
        <f>INDEX('kapı kodları'!$D$2:$F$42,MATCH(Satıs[[#This Row],[kod]],'kapı kodları'!$D$2:$D$42,0),3)</f>
        <v>yavru kanat</v>
      </c>
      <c r="K209" s="1">
        <v>2</v>
      </c>
    </row>
    <row r="210" spans="2:11" hidden="1" x14ac:dyDescent="0.25">
      <c r="B210" s="16">
        <v>45324</v>
      </c>
      <c r="C210" s="6">
        <v>45331</v>
      </c>
      <c r="D210" s="1">
        <v>410</v>
      </c>
      <c r="E210" s="1" t="str">
        <f>INDEX('kapı kodları'!$D$2:$F$42,MATCH(Satıs[[#This Row],[kod]],'kapı kodları'!$D$2:$D$42,0),2)</f>
        <v>ABD ceviz</v>
      </c>
      <c r="F210" s="1" t="str">
        <f>INDEX('kapı kodları'!$D$2:$F$42,MATCH(Satıs[[#This Row],[kod]],'kapı kodları'!$D$2:$D$42,0),3)</f>
        <v>madra</v>
      </c>
    </row>
    <row r="211" spans="2:11" hidden="1" x14ac:dyDescent="0.25">
      <c r="B211" s="16">
        <v>45324</v>
      </c>
      <c r="C211" s="6">
        <v>45331</v>
      </c>
      <c r="D211" s="1">
        <v>420</v>
      </c>
      <c r="E211" s="1" t="str">
        <f>INDEX('kapı kodları'!$D$2:$F$42,MATCH(Satıs[[#This Row],[kod]],'kapı kodları'!$D$2:$D$42,0),2)</f>
        <v>ABD ceviz</v>
      </c>
      <c r="F211" s="1" t="str">
        <f>INDEX('kapı kodları'!$D$2:$F$42,MATCH(Satıs[[#This Row],[kod]],'kapı kodları'!$D$2:$D$42,0),3)</f>
        <v>baklava</v>
      </c>
    </row>
    <row r="212" spans="2:11" hidden="1" x14ac:dyDescent="0.25">
      <c r="B212" s="16">
        <v>45324</v>
      </c>
      <c r="C212" s="6">
        <v>45331</v>
      </c>
      <c r="D212" s="1">
        <v>430</v>
      </c>
      <c r="E212" s="1" t="str">
        <f>INDEX('kapı kodları'!$D$2:$F$42,MATCH(Satıs[[#This Row],[kod]],'kapı kodları'!$D$2:$D$42,0),2)</f>
        <v>ABD ceviz</v>
      </c>
      <c r="F212" s="1" t="str">
        <f>INDEX('kapı kodları'!$D$2:$F$42,MATCH(Satıs[[#This Row],[kod]],'kapı kodları'!$D$2:$D$42,0),3)</f>
        <v>karışık çizgi</v>
      </c>
      <c r="G212" s="1">
        <v>6</v>
      </c>
      <c r="I212" s="1">
        <v>2</v>
      </c>
    </row>
    <row r="213" spans="2:11" hidden="1" x14ac:dyDescent="0.25">
      <c r="B213" s="16">
        <v>45324</v>
      </c>
      <c r="C213" s="6">
        <v>45331</v>
      </c>
      <c r="D213" s="1">
        <v>440</v>
      </c>
      <c r="E213" s="1" t="e">
        <f>INDEX('kapı kodları'!$D$2:$F$42,MATCH(Satıs[[#This Row],[kod]],'kapı kodları'!$D$2:$D$42,0),2)</f>
        <v>#N/A</v>
      </c>
      <c r="F213" s="1" t="e">
        <f>INDEX('kapı kodları'!$D$2:$F$42,MATCH(Satıs[[#This Row],[kod]],'kapı kodları'!$D$2:$D$42,0),3)</f>
        <v>#N/A</v>
      </c>
      <c r="G213" s="1">
        <v>3</v>
      </c>
    </row>
    <row r="214" spans="2:11" hidden="1" x14ac:dyDescent="0.25">
      <c r="B214" s="16">
        <v>45324</v>
      </c>
      <c r="C214" s="6">
        <v>45331</v>
      </c>
      <c r="D214" s="1">
        <v>460</v>
      </c>
      <c r="E214" s="1" t="str">
        <f>INDEX('kapı kodları'!$D$2:$F$42,MATCH(Satıs[[#This Row],[kod]],'kapı kodları'!$D$2:$D$42,0),2)</f>
        <v>ABD ceviz</v>
      </c>
      <c r="F214" s="1" t="str">
        <f>INDEX('kapı kodları'!$D$2:$F$42,MATCH(Satıs[[#This Row],[kod]],'kapı kodları'!$D$2:$D$42,0),3)</f>
        <v>iki göbek</v>
      </c>
      <c r="G214" s="1">
        <v>4</v>
      </c>
      <c r="H214" s="1">
        <v>1</v>
      </c>
    </row>
    <row r="215" spans="2:11" hidden="1" x14ac:dyDescent="0.25">
      <c r="B215" s="16">
        <v>45324</v>
      </c>
      <c r="C215" s="6">
        <v>45331</v>
      </c>
      <c r="D215" s="1">
        <v>500</v>
      </c>
      <c r="E215" s="1" t="str">
        <f>INDEX('kapı kodları'!$D$2:$F$42,MATCH(Satıs[[#This Row],[kod]],'kapı kodları'!$D$2:$D$42,0),2)</f>
        <v>wenge</v>
      </c>
      <c r="F215" s="1" t="str">
        <f>INDEX('kapı kodları'!$D$2:$F$42,MATCH(Satıs[[#This Row],[kod]],'kapı kodları'!$D$2:$D$42,0),3)</f>
        <v>yavru kanat</v>
      </c>
      <c r="K215" s="1">
        <v>1</v>
      </c>
    </row>
    <row r="216" spans="2:11" hidden="1" x14ac:dyDescent="0.25">
      <c r="B216" s="16">
        <v>45324</v>
      </c>
      <c r="C216" s="6">
        <v>45331</v>
      </c>
      <c r="D216" s="1">
        <v>520</v>
      </c>
      <c r="E216" s="1" t="str">
        <f>INDEX('kapı kodları'!$D$2:$F$42,MATCH(Satıs[[#This Row],[kod]],'kapı kodları'!$D$2:$D$42,0),2)</f>
        <v>wenge</v>
      </c>
      <c r="F216" s="1" t="str">
        <f>INDEX('kapı kodları'!$D$2:$F$42,MATCH(Satıs[[#This Row],[kod]],'kapı kodları'!$D$2:$D$42,0),3)</f>
        <v>baklava</v>
      </c>
    </row>
    <row r="217" spans="2:11" hidden="1" x14ac:dyDescent="0.25">
      <c r="B217" s="16">
        <v>45324</v>
      </c>
      <c r="C217" s="6">
        <v>45331</v>
      </c>
      <c r="D217" s="1">
        <v>530</v>
      </c>
      <c r="E217" s="1" t="str">
        <f>INDEX('kapı kodları'!$D$2:$F$42,MATCH(Satıs[[#This Row],[kod]],'kapı kodları'!$D$2:$D$42,0),2)</f>
        <v>wenge</v>
      </c>
      <c r="F217" s="1" t="str">
        <f>INDEX('kapı kodları'!$D$2:$F$42,MATCH(Satıs[[#This Row],[kod]],'kapı kodları'!$D$2:$D$42,0),3)</f>
        <v>karışık çizgi</v>
      </c>
      <c r="G217" s="1">
        <v>3</v>
      </c>
    </row>
    <row r="218" spans="2:11" hidden="1" x14ac:dyDescent="0.25">
      <c r="B218" s="16">
        <v>45324</v>
      </c>
      <c r="C218" s="6">
        <v>45331</v>
      </c>
      <c r="D218" s="1">
        <v>540</v>
      </c>
      <c r="E218" s="1" t="e">
        <f>INDEX('kapı kodları'!$D$2:$F$42,MATCH(Satıs[[#This Row],[kod]],'kapı kodları'!$D$2:$D$42,0),2)</f>
        <v>#N/A</v>
      </c>
      <c r="F218" s="1" t="e">
        <f>INDEX('kapı kodları'!$D$2:$F$42,MATCH(Satıs[[#This Row],[kod]],'kapı kodları'!$D$2:$D$42,0),3)</f>
        <v>#N/A</v>
      </c>
    </row>
    <row r="219" spans="2:11" hidden="1" x14ac:dyDescent="0.25">
      <c r="B219" s="16">
        <v>45324</v>
      </c>
      <c r="C219" s="6">
        <v>45331</v>
      </c>
      <c r="D219" s="1">
        <v>560</v>
      </c>
      <c r="E219" s="1" t="str">
        <f>INDEX('kapı kodları'!$D$2:$F$42,MATCH(Satıs[[#This Row],[kod]],'kapı kodları'!$D$2:$D$42,0),2)</f>
        <v>wenge</v>
      </c>
      <c r="F219" s="1" t="str">
        <f>INDEX('kapı kodları'!$D$2:$F$42,MATCH(Satıs[[#This Row],[kod]],'kapı kodları'!$D$2:$D$42,0),3)</f>
        <v>iki göbek</v>
      </c>
      <c r="G219" s="1">
        <v>7</v>
      </c>
      <c r="I219" s="1">
        <v>2</v>
      </c>
    </row>
    <row r="220" spans="2:11" hidden="1" x14ac:dyDescent="0.25">
      <c r="B220" s="16">
        <v>45324</v>
      </c>
      <c r="C220" s="6">
        <v>45331</v>
      </c>
      <c r="D220" s="1">
        <v>600</v>
      </c>
      <c r="E220" s="1" t="str">
        <f>INDEX('kapı kodları'!$D$2:$F$42,MATCH(Satıs[[#This Row],[kod]],'kapı kodları'!$D$2:$D$42,0),2)</f>
        <v>bute beyaz</v>
      </c>
      <c r="F220" s="1" t="str">
        <f>INDEX('kapı kodları'!$D$2:$F$42,MATCH(Satıs[[#This Row],[kod]],'kapı kodları'!$D$2:$D$42,0),3)</f>
        <v>yavru kanat</v>
      </c>
      <c r="K220" s="1">
        <v>16</v>
      </c>
    </row>
    <row r="221" spans="2:11" hidden="1" x14ac:dyDescent="0.25">
      <c r="B221" s="16">
        <v>45324</v>
      </c>
      <c r="C221" s="6">
        <v>45331</v>
      </c>
      <c r="D221" s="1">
        <v>610</v>
      </c>
      <c r="E221" s="1" t="str">
        <f>INDEX('kapı kodları'!$D$2:$F$42,MATCH(Satıs[[#This Row],[kod]],'kapı kodları'!$D$2:$D$42,0),2)</f>
        <v>bute beyaz</v>
      </c>
      <c r="F221" s="1" t="str">
        <f>INDEX('kapı kodları'!$D$2:$F$42,MATCH(Satıs[[#This Row],[kod]],'kapı kodları'!$D$2:$D$42,0),3)</f>
        <v>madra</v>
      </c>
      <c r="G221" s="1">
        <v>2</v>
      </c>
      <c r="I221" s="1">
        <v>2</v>
      </c>
    </row>
    <row r="222" spans="2:11" hidden="1" x14ac:dyDescent="0.25">
      <c r="B222" s="16">
        <v>45324</v>
      </c>
      <c r="C222" s="6">
        <v>45331</v>
      </c>
      <c r="D222" s="1">
        <v>620</v>
      </c>
      <c r="E222" s="1" t="str">
        <f>INDEX('kapı kodları'!$D$2:$F$42,MATCH(Satıs[[#This Row],[kod]],'kapı kodları'!$D$2:$D$42,0),2)</f>
        <v>bute beyaz</v>
      </c>
      <c r="F222" s="1" t="str">
        <f>INDEX('kapı kodları'!$D$2:$F$42,MATCH(Satıs[[#This Row],[kod]],'kapı kodları'!$D$2:$D$42,0),3)</f>
        <v>baklava</v>
      </c>
      <c r="G222" s="1">
        <v>3</v>
      </c>
    </row>
    <row r="223" spans="2:11" hidden="1" x14ac:dyDescent="0.25">
      <c r="B223" s="16">
        <v>45324</v>
      </c>
      <c r="C223" s="6">
        <v>45331</v>
      </c>
      <c r="D223" s="1">
        <v>630</v>
      </c>
      <c r="E223" s="1" t="str">
        <f>INDEX('kapı kodları'!$D$2:$F$42,MATCH(Satıs[[#This Row],[kod]],'kapı kodları'!$D$2:$D$42,0),2)</f>
        <v>bute beyaz</v>
      </c>
      <c r="F223" s="1" t="str">
        <f>INDEX('kapı kodları'!$D$2:$F$42,MATCH(Satıs[[#This Row],[kod]],'kapı kodları'!$D$2:$D$42,0),3)</f>
        <v>karışık çizgi</v>
      </c>
      <c r="G223" s="1">
        <v>19</v>
      </c>
      <c r="H223" s="1">
        <v>6</v>
      </c>
      <c r="I223" s="1">
        <v>2</v>
      </c>
      <c r="J223" s="1">
        <v>3</v>
      </c>
    </row>
    <row r="224" spans="2:11" hidden="1" x14ac:dyDescent="0.25">
      <c r="B224" s="16">
        <v>45324</v>
      </c>
      <c r="C224" s="6">
        <v>45331</v>
      </c>
      <c r="D224" s="1">
        <v>640</v>
      </c>
      <c r="E224" s="1" t="e">
        <f>INDEX('kapı kodları'!$D$2:$F$42,MATCH(Satıs[[#This Row],[kod]],'kapı kodları'!$D$2:$D$42,0),2)</f>
        <v>#N/A</v>
      </c>
      <c r="F224" s="1" t="e">
        <f>INDEX('kapı kodları'!$D$2:$F$42,MATCH(Satıs[[#This Row],[kod]],'kapı kodları'!$D$2:$D$42,0),3)</f>
        <v>#N/A</v>
      </c>
    </row>
    <row r="225" spans="2:13" hidden="1" x14ac:dyDescent="0.25">
      <c r="B225" s="16">
        <v>45324</v>
      </c>
      <c r="C225" s="6">
        <v>45331</v>
      </c>
      <c r="D225" s="1">
        <v>660</v>
      </c>
      <c r="E225" s="1" t="str">
        <f>INDEX('kapı kodları'!$D$2:$F$42,MATCH(Satıs[[#This Row],[kod]],'kapı kodları'!$D$2:$D$42,0),2)</f>
        <v>bute beyaz</v>
      </c>
      <c r="F225" s="1" t="str">
        <f>INDEX('kapı kodları'!$D$2:$F$42,MATCH(Satıs[[#This Row],[kod]],'kapı kodları'!$D$2:$D$42,0),3)</f>
        <v>iki göbek</v>
      </c>
      <c r="G225" s="1">
        <v>85</v>
      </c>
      <c r="H225" s="1">
        <v>7</v>
      </c>
      <c r="I225" s="1">
        <v>21</v>
      </c>
      <c r="J225" s="1">
        <v>23</v>
      </c>
    </row>
    <row r="226" spans="2:13" hidden="1" x14ac:dyDescent="0.25">
      <c r="B226" s="16">
        <v>45324</v>
      </c>
      <c r="C226" s="6">
        <v>45331</v>
      </c>
      <c r="D226" s="1">
        <v>700</v>
      </c>
      <c r="E226" s="1" t="str">
        <f>INDEX('kapı kodları'!$D$2:$F$42,MATCH(Satıs[[#This Row],[kod]],'kapı kodları'!$D$2:$D$42,0),2)</f>
        <v>küp akça</v>
      </c>
      <c r="F226" s="1" t="str">
        <f>INDEX('kapı kodları'!$D$2:$F$42,MATCH(Satıs[[#This Row],[kod]],'kapı kodları'!$D$2:$D$42,0),3)</f>
        <v>yavru kanat</v>
      </c>
      <c r="K226" s="1">
        <v>9</v>
      </c>
    </row>
    <row r="227" spans="2:13" hidden="1" x14ac:dyDescent="0.25">
      <c r="B227" s="16">
        <v>45324</v>
      </c>
      <c r="C227" s="6">
        <v>45331</v>
      </c>
      <c r="D227" s="1">
        <v>720</v>
      </c>
      <c r="E227" s="1" t="str">
        <f>INDEX('kapı kodları'!$D$2:$F$42,MATCH(Satıs[[#This Row],[kod]],'kapı kodları'!$D$2:$D$42,0),2)</f>
        <v>küp akça</v>
      </c>
      <c r="F227" s="1" t="str">
        <f>INDEX('kapı kodları'!$D$2:$F$42,MATCH(Satıs[[#This Row],[kod]],'kapı kodları'!$D$2:$D$42,0),3)</f>
        <v>baklava</v>
      </c>
      <c r="G227" s="1">
        <v>7</v>
      </c>
      <c r="I227" s="1">
        <v>3</v>
      </c>
    </row>
    <row r="228" spans="2:13" hidden="1" x14ac:dyDescent="0.25">
      <c r="B228" s="16">
        <v>45324</v>
      </c>
      <c r="C228" s="6">
        <v>45331</v>
      </c>
      <c r="D228" s="1">
        <v>730</v>
      </c>
      <c r="E228" s="1" t="str">
        <f>INDEX('kapı kodları'!$D$2:$F$42,MATCH(Satıs[[#This Row],[kod]],'kapı kodları'!$D$2:$D$42,0),2)</f>
        <v>küp akça</v>
      </c>
      <c r="F228" s="1" t="str">
        <f>INDEX('kapı kodları'!$D$2:$F$42,MATCH(Satıs[[#This Row],[kod]],'kapı kodları'!$D$2:$D$42,0),3)</f>
        <v>karışık çizgi</v>
      </c>
      <c r="G228" s="1">
        <v>67</v>
      </c>
      <c r="I228" s="1">
        <v>40</v>
      </c>
      <c r="J228" s="1">
        <v>6</v>
      </c>
    </row>
    <row r="229" spans="2:13" hidden="1" x14ac:dyDescent="0.25">
      <c r="B229" s="16">
        <v>45324</v>
      </c>
      <c r="C229" s="6">
        <v>45331</v>
      </c>
      <c r="D229" s="1">
        <v>740</v>
      </c>
      <c r="E229" s="1" t="e">
        <f>INDEX('kapı kodları'!$D$2:$F$42,MATCH(Satıs[[#This Row],[kod]],'kapı kodları'!$D$2:$D$42,0),2)</f>
        <v>#N/A</v>
      </c>
      <c r="F229" s="1" t="e">
        <f>INDEX('kapı kodları'!$D$2:$F$42,MATCH(Satıs[[#This Row],[kod]],'kapı kodları'!$D$2:$D$42,0),3)</f>
        <v>#N/A</v>
      </c>
      <c r="G229" s="1">
        <v>10</v>
      </c>
      <c r="I229" s="1">
        <v>4</v>
      </c>
    </row>
    <row r="230" spans="2:13" hidden="1" x14ac:dyDescent="0.25">
      <c r="B230" s="16">
        <v>45324</v>
      </c>
      <c r="C230" s="6">
        <v>45331</v>
      </c>
      <c r="D230" s="1">
        <v>760</v>
      </c>
      <c r="E230" s="1" t="str">
        <f>INDEX('kapı kodları'!$D$2:$F$42,MATCH(Satıs[[#This Row],[kod]],'kapı kodları'!$D$2:$D$42,0),2)</f>
        <v>küp akça</v>
      </c>
      <c r="F230" s="1" t="str">
        <f>INDEX('kapı kodları'!$D$2:$F$42,MATCH(Satıs[[#This Row],[kod]],'kapı kodları'!$D$2:$D$42,0),3)</f>
        <v>iki göbek</v>
      </c>
      <c r="H230" s="1">
        <v>1</v>
      </c>
    </row>
    <row r="231" spans="2:13" hidden="1" x14ac:dyDescent="0.25">
      <c r="B231" s="16">
        <v>45324</v>
      </c>
      <c r="C231" s="6">
        <v>45331</v>
      </c>
      <c r="D231" s="1">
        <v>800</v>
      </c>
      <c r="E231" s="1" t="str">
        <f>INDEX('kapı kodları'!$D$2:$F$42,MATCH(Satıs[[#This Row],[kod]],'kapı kodları'!$D$2:$D$42,0),2)</f>
        <v>ardahan gri</v>
      </c>
      <c r="F231" s="1" t="str">
        <f>INDEX('kapı kodları'!$D$2:$F$42,MATCH(Satıs[[#This Row],[kod]],'kapı kodları'!$D$2:$D$42,0),3)</f>
        <v>yavru kanat</v>
      </c>
      <c r="K231" s="1">
        <v>7</v>
      </c>
    </row>
    <row r="232" spans="2:13" hidden="1" x14ac:dyDescent="0.25">
      <c r="B232" s="16">
        <v>45324</v>
      </c>
      <c r="C232" s="6">
        <v>45331</v>
      </c>
      <c r="D232" s="1">
        <v>810</v>
      </c>
      <c r="E232" s="1" t="str">
        <f>INDEX('kapı kodları'!$D$2:$F$42,MATCH(Satıs[[#This Row],[kod]],'kapı kodları'!$D$2:$D$42,0),2)</f>
        <v>ardahan gri</v>
      </c>
      <c r="F232" s="1" t="str">
        <f>INDEX('kapı kodları'!$D$2:$F$42,MATCH(Satıs[[#This Row],[kod]],'kapı kodları'!$D$2:$D$42,0),3)</f>
        <v>madra</v>
      </c>
      <c r="G232" s="1">
        <v>6</v>
      </c>
      <c r="I232" s="1">
        <v>5</v>
      </c>
    </row>
    <row r="233" spans="2:13" hidden="1" x14ac:dyDescent="0.25">
      <c r="B233" s="16">
        <v>45324</v>
      </c>
      <c r="C233" s="6">
        <v>45331</v>
      </c>
      <c r="D233" s="1">
        <v>820</v>
      </c>
      <c r="E233" s="1" t="str">
        <f>INDEX('kapı kodları'!$D$2:$F$42,MATCH(Satıs[[#This Row],[kod]],'kapı kodları'!$D$2:$D$42,0),2)</f>
        <v>ardahan gri</v>
      </c>
      <c r="F233" s="1" t="str">
        <f>INDEX('kapı kodları'!$D$2:$F$42,MATCH(Satıs[[#This Row],[kod]],'kapı kodları'!$D$2:$D$42,0),3)</f>
        <v>baklava</v>
      </c>
    </row>
    <row r="234" spans="2:13" hidden="1" x14ac:dyDescent="0.25">
      <c r="B234" s="16">
        <v>45324</v>
      </c>
      <c r="C234" s="6">
        <v>45331</v>
      </c>
      <c r="D234" s="1">
        <v>830</v>
      </c>
      <c r="E234" s="1" t="str">
        <f>INDEX('kapı kodları'!$D$2:$F$42,MATCH(Satıs[[#This Row],[kod]],'kapı kodları'!$D$2:$D$42,0),2)</f>
        <v>ardahan gri</v>
      </c>
      <c r="F234" s="1" t="str">
        <f>INDEX('kapı kodları'!$D$2:$F$42,MATCH(Satıs[[#This Row],[kod]],'kapı kodları'!$D$2:$D$42,0),3)</f>
        <v>karışık çizgi</v>
      </c>
      <c r="G234" s="1">
        <v>37</v>
      </c>
      <c r="H234" s="1">
        <v>1</v>
      </c>
      <c r="I234" s="1">
        <v>11</v>
      </c>
      <c r="J234" s="1">
        <v>1</v>
      </c>
    </row>
    <row r="235" spans="2:13" hidden="1" x14ac:dyDescent="0.25">
      <c r="B235" s="16">
        <v>45324</v>
      </c>
      <c r="C235" s="6">
        <v>45331</v>
      </c>
      <c r="D235" s="1">
        <v>840</v>
      </c>
      <c r="E235" s="1" t="e">
        <f>INDEX('kapı kodları'!$D$2:$F$42,MATCH(Satıs[[#This Row],[kod]],'kapı kodları'!$D$2:$D$42,0),2)</f>
        <v>#N/A</v>
      </c>
      <c r="F235" s="1" t="e">
        <f>INDEX('kapı kodları'!$D$2:$F$42,MATCH(Satıs[[#This Row],[kod]],'kapı kodları'!$D$2:$D$42,0),3)</f>
        <v>#N/A</v>
      </c>
      <c r="G235" s="1">
        <v>9</v>
      </c>
    </row>
    <row r="236" spans="2:13" hidden="1" x14ac:dyDescent="0.25">
      <c r="B236" s="16">
        <v>45324</v>
      </c>
      <c r="C236" s="6">
        <v>45331</v>
      </c>
      <c r="D236" s="1">
        <v>860</v>
      </c>
      <c r="E236" s="1" t="str">
        <f>INDEX('kapı kodları'!$D$2:$F$42,MATCH(Satıs[[#This Row],[kod]],'kapı kodları'!$D$2:$D$42,0),2)</f>
        <v>ardahan gri</v>
      </c>
      <c r="F236" s="1" t="str">
        <f>INDEX('kapı kodları'!$D$2:$F$42,MATCH(Satıs[[#This Row],[kod]],'kapı kodları'!$D$2:$D$42,0),3)</f>
        <v>iki göbek</v>
      </c>
      <c r="G236" s="1">
        <v>1</v>
      </c>
      <c r="I236" s="1">
        <v>4</v>
      </c>
    </row>
    <row r="237" spans="2:13" hidden="1" x14ac:dyDescent="0.25">
      <c r="B237" s="16">
        <v>45324</v>
      </c>
      <c r="C237" s="6">
        <v>45331</v>
      </c>
      <c r="D237" s="1">
        <v>900</v>
      </c>
      <c r="E237" s="1" t="str">
        <f>INDEX('kapı kodları'!$D$2:$F$42,MATCH(Satıs[[#This Row],[kod]],'kapı kodları'!$D$2:$D$42,0),2)</f>
        <v>pvc gri</v>
      </c>
      <c r="F237" s="1" t="str">
        <f>INDEX('kapı kodları'!$D$2:$F$42,MATCH(Satıs[[#This Row],[kod]],'kapı kodları'!$D$2:$D$42,0),3)</f>
        <v>yavru kanat</v>
      </c>
      <c r="K237" s="1">
        <v>1</v>
      </c>
      <c r="M237" s="1">
        <v>1</v>
      </c>
    </row>
    <row r="238" spans="2:13" hidden="1" x14ac:dyDescent="0.25">
      <c r="B238" s="16">
        <v>45324</v>
      </c>
      <c r="C238" s="6">
        <v>45331</v>
      </c>
      <c r="D238" s="1">
        <v>920</v>
      </c>
      <c r="E238" s="1" t="str">
        <f>INDEX('kapı kodları'!$D$2:$F$42,MATCH(Satıs[[#This Row],[kod]],'kapı kodları'!$D$2:$D$42,0),2)</f>
        <v>pvc gri</v>
      </c>
      <c r="F238" s="1" t="str">
        <f>INDEX('kapı kodları'!$D$2:$F$42,MATCH(Satıs[[#This Row],[kod]],'kapı kodları'!$D$2:$D$42,0),3)</f>
        <v>baklava</v>
      </c>
      <c r="I238" s="1">
        <v>3</v>
      </c>
    </row>
    <row r="239" spans="2:13" hidden="1" x14ac:dyDescent="0.25">
      <c r="B239" s="16">
        <v>45324</v>
      </c>
      <c r="C239" s="6">
        <v>45331</v>
      </c>
      <c r="D239" s="1">
        <v>930</v>
      </c>
      <c r="E239" s="1" t="str">
        <f>INDEX('kapı kodları'!$D$2:$F$42,MATCH(Satıs[[#This Row],[kod]],'kapı kodları'!$D$2:$D$42,0),2)</f>
        <v>pvc gri</v>
      </c>
      <c r="F239" s="1" t="str">
        <f>INDEX('kapı kodları'!$D$2:$F$42,MATCH(Satıs[[#This Row],[kod]],'kapı kodları'!$D$2:$D$42,0),3)</f>
        <v>karışık çizgi</v>
      </c>
      <c r="G239" s="1">
        <v>5</v>
      </c>
      <c r="I239" s="1">
        <v>5</v>
      </c>
    </row>
    <row r="240" spans="2:13" hidden="1" x14ac:dyDescent="0.25">
      <c r="B240" s="16">
        <v>45324</v>
      </c>
      <c r="C240" s="6">
        <v>45331</v>
      </c>
      <c r="D240" s="1">
        <v>960</v>
      </c>
      <c r="E240" s="1" t="str">
        <f>INDEX('kapı kodları'!$D$2:$F$42,MATCH(Satıs[[#This Row],[kod]],'kapı kodları'!$D$2:$D$42,0),2)</f>
        <v>pvc gri</v>
      </c>
      <c r="F240" s="1" t="str">
        <f>INDEX('kapı kodları'!$D$2:$F$42,MATCH(Satıs[[#This Row],[kod]],'kapı kodları'!$D$2:$D$42,0),3)</f>
        <v>iki göbek</v>
      </c>
      <c r="G240" s="1">
        <v>23</v>
      </c>
      <c r="H240" s="1">
        <v>2</v>
      </c>
      <c r="I240" s="1">
        <v>2</v>
      </c>
      <c r="J240" s="1">
        <v>1</v>
      </c>
    </row>
    <row r="241" spans="2:11" hidden="1" x14ac:dyDescent="0.25">
      <c r="B241" s="15">
        <v>45331</v>
      </c>
      <c r="C241" s="6">
        <v>45338</v>
      </c>
      <c r="D241" s="1">
        <v>100</v>
      </c>
      <c r="E241" s="1" t="str">
        <f>INDEX('kapı kodları'!$D$2:$F$42,MATCH(Satıs[[#This Row],[kod]],'kapı kodları'!$D$2:$D$42,0),2)</f>
        <v>italyan ceviz</v>
      </c>
      <c r="F241" s="1" t="str">
        <f>INDEX('kapı kodları'!$D$2:$F$42,MATCH(Satıs[[#This Row],[kod]],'kapı kodları'!$D$2:$D$42,0),3)</f>
        <v>yavru kanat</v>
      </c>
      <c r="K241" s="1">
        <v>7</v>
      </c>
    </row>
    <row r="242" spans="2:11" x14ac:dyDescent="0.25">
      <c r="B242" s="16">
        <v>45331</v>
      </c>
      <c r="C242" s="6">
        <v>45338</v>
      </c>
      <c r="D242" s="1">
        <v>110</v>
      </c>
      <c r="E242" s="1" t="str">
        <f>INDEX('kapı kodları'!$D$2:$F$42,MATCH(Satıs[[#This Row],[kod]],'kapı kodları'!$D$2:$D$42,0),2)</f>
        <v>italyan ceviz</v>
      </c>
      <c r="F242" s="1" t="str">
        <f>INDEX('kapı kodları'!$D$2:$F$42,MATCH(Satıs[[#This Row],[kod]],'kapı kodları'!$D$2:$D$42,0),3)</f>
        <v>madra</v>
      </c>
      <c r="G242" s="1">
        <v>3</v>
      </c>
    </row>
    <row r="243" spans="2:11" hidden="1" x14ac:dyDescent="0.25">
      <c r="B243" s="15">
        <v>45331</v>
      </c>
      <c r="C243" s="6">
        <v>45338</v>
      </c>
      <c r="D243" s="1">
        <v>120</v>
      </c>
      <c r="E243" s="1" t="str">
        <f>INDEX('kapı kodları'!$D$2:$F$42,MATCH(Satıs[[#This Row],[kod]],'kapı kodları'!$D$2:$D$42,0),2)</f>
        <v>italyan ceviz</v>
      </c>
      <c r="F243" s="1" t="str">
        <f>INDEX('kapı kodları'!$D$2:$F$42,MATCH(Satıs[[#This Row],[kod]],'kapı kodları'!$D$2:$D$42,0),3)</f>
        <v>baklava</v>
      </c>
    </row>
    <row r="244" spans="2:11" hidden="1" x14ac:dyDescent="0.25">
      <c r="B244" s="16">
        <v>45331</v>
      </c>
      <c r="C244" s="6">
        <v>45338</v>
      </c>
      <c r="D244" s="1">
        <v>130</v>
      </c>
      <c r="E244" s="1" t="str">
        <f>INDEX('kapı kodları'!$D$2:$F$42,MATCH(Satıs[[#This Row],[kod]],'kapı kodları'!$D$2:$D$42,0),2)</f>
        <v>italyan ceviz</v>
      </c>
      <c r="F244" s="1" t="str">
        <f>INDEX('kapı kodları'!$D$2:$F$42,MATCH(Satıs[[#This Row],[kod]],'kapı kodları'!$D$2:$D$42,0),3)</f>
        <v>karışık çizgi</v>
      </c>
      <c r="G244" s="1">
        <v>29</v>
      </c>
      <c r="H244" s="1">
        <v>1</v>
      </c>
      <c r="I244" s="1">
        <v>8</v>
      </c>
      <c r="J244" s="1">
        <v>6</v>
      </c>
    </row>
    <row r="245" spans="2:11" hidden="1" x14ac:dyDescent="0.25">
      <c r="B245" s="15">
        <v>45331</v>
      </c>
      <c r="C245" s="6">
        <v>45338</v>
      </c>
      <c r="D245" s="1">
        <v>140</v>
      </c>
      <c r="E245" s="1" t="e">
        <f>INDEX('kapı kodları'!$D$2:$F$42,MATCH(Satıs[[#This Row],[kod]],'kapı kodları'!$D$2:$D$42,0),2)</f>
        <v>#N/A</v>
      </c>
      <c r="F245" s="1" t="e">
        <f>INDEX('kapı kodları'!$D$2:$F$42,MATCH(Satıs[[#This Row],[kod]],'kapı kodları'!$D$2:$D$42,0),3)</f>
        <v>#N/A</v>
      </c>
    </row>
    <row r="246" spans="2:11" hidden="1" x14ac:dyDescent="0.25">
      <c r="B246" s="16">
        <v>45331</v>
      </c>
      <c r="C246" s="6">
        <v>45338</v>
      </c>
      <c r="D246" s="1">
        <v>160</v>
      </c>
      <c r="E246" s="1" t="str">
        <f>INDEX('kapı kodları'!$D$2:$F$42,MATCH(Satıs[[#This Row],[kod]],'kapı kodları'!$D$2:$D$42,0),2)</f>
        <v>italyan ceviz</v>
      </c>
      <c r="F246" s="1" t="str">
        <f>INDEX('kapı kodları'!$D$2:$F$42,MATCH(Satıs[[#This Row],[kod]],'kapı kodları'!$D$2:$D$42,0),3)</f>
        <v>iki göbek</v>
      </c>
      <c r="H246" s="1">
        <v>1</v>
      </c>
    </row>
    <row r="247" spans="2:11" hidden="1" x14ac:dyDescent="0.25">
      <c r="B247" s="15">
        <v>45331</v>
      </c>
      <c r="C247" s="6">
        <v>45338</v>
      </c>
      <c r="D247" s="1">
        <v>200</v>
      </c>
      <c r="E247" s="1" t="str">
        <f>INDEX('kapı kodları'!$D$2:$F$42,MATCH(Satıs[[#This Row],[kod]],'kapı kodları'!$D$2:$D$42,0),2)</f>
        <v>koyu ceviz</v>
      </c>
      <c r="F247" s="1" t="str">
        <f>INDEX('kapı kodları'!$D$2:$F$42,MATCH(Satıs[[#This Row],[kod]],'kapı kodları'!$D$2:$D$42,0),3)</f>
        <v>yavru kanat</v>
      </c>
      <c r="K247" s="1">
        <v>3</v>
      </c>
    </row>
    <row r="248" spans="2:11" hidden="1" x14ac:dyDescent="0.25">
      <c r="B248" s="16">
        <v>45331</v>
      </c>
      <c r="C248" s="6">
        <v>45338</v>
      </c>
      <c r="D248" s="1">
        <v>220</v>
      </c>
      <c r="E248" s="1" t="str">
        <f>INDEX('kapı kodları'!$D$2:$F$42,MATCH(Satıs[[#This Row],[kod]],'kapı kodları'!$D$2:$D$42,0),2)</f>
        <v>koyu ceviz</v>
      </c>
      <c r="F248" s="1" t="str">
        <f>INDEX('kapı kodları'!$D$2:$F$42,MATCH(Satıs[[#This Row],[kod]],'kapı kodları'!$D$2:$D$42,0),3)</f>
        <v>baklava</v>
      </c>
    </row>
    <row r="249" spans="2:11" hidden="1" x14ac:dyDescent="0.25">
      <c r="B249" s="15">
        <v>45331</v>
      </c>
      <c r="C249" s="6">
        <v>45338</v>
      </c>
      <c r="D249" s="1">
        <v>230</v>
      </c>
      <c r="E249" s="1" t="str">
        <f>INDEX('kapı kodları'!$D$2:$F$42,MATCH(Satıs[[#This Row],[kod]],'kapı kodları'!$D$2:$D$42,0),2)</f>
        <v>koyu ceviz</v>
      </c>
      <c r="F249" s="1" t="str">
        <f>INDEX('kapı kodları'!$D$2:$F$42,MATCH(Satıs[[#This Row],[kod]],'kapı kodları'!$D$2:$D$42,0),3)</f>
        <v>karışık çizgi</v>
      </c>
    </row>
    <row r="250" spans="2:11" hidden="1" x14ac:dyDescent="0.25">
      <c r="B250" s="16">
        <v>45331</v>
      </c>
      <c r="C250" s="6">
        <v>45338</v>
      </c>
      <c r="D250" s="1">
        <v>240</v>
      </c>
      <c r="E250" s="1" t="e">
        <f>INDEX('kapı kodları'!$D$2:$F$42,MATCH(Satıs[[#This Row],[kod]],'kapı kodları'!$D$2:$D$42,0),2)</f>
        <v>#N/A</v>
      </c>
      <c r="F250" s="1" t="e">
        <f>INDEX('kapı kodları'!$D$2:$F$42,MATCH(Satıs[[#This Row],[kod]],'kapı kodları'!$D$2:$D$42,0),3)</f>
        <v>#N/A</v>
      </c>
      <c r="G250" s="1">
        <v>5</v>
      </c>
      <c r="J250" s="1">
        <v>2</v>
      </c>
    </row>
    <row r="251" spans="2:11" hidden="1" x14ac:dyDescent="0.25">
      <c r="B251" s="15">
        <v>45331</v>
      </c>
      <c r="C251" s="6">
        <v>45338</v>
      </c>
      <c r="D251" s="1">
        <v>260</v>
      </c>
      <c r="E251" s="1" t="str">
        <f>INDEX('kapı kodları'!$D$2:$F$42,MATCH(Satıs[[#This Row],[kod]],'kapı kodları'!$D$2:$D$42,0),2)</f>
        <v>koyu ceviz</v>
      </c>
      <c r="F251" s="1" t="str">
        <f>INDEX('kapı kodları'!$D$2:$F$42,MATCH(Satıs[[#This Row],[kod]],'kapı kodları'!$D$2:$D$42,0),3)</f>
        <v>iki göbek</v>
      </c>
      <c r="G251" s="1">
        <v>19</v>
      </c>
      <c r="H251" s="1">
        <v>1</v>
      </c>
      <c r="I251" s="1">
        <v>8</v>
      </c>
    </row>
    <row r="252" spans="2:11" hidden="1" x14ac:dyDescent="0.25">
      <c r="B252" s="16">
        <v>45331</v>
      </c>
      <c r="C252" s="6">
        <v>45338</v>
      </c>
      <c r="D252" s="1">
        <v>300</v>
      </c>
      <c r="E252" s="1" t="str">
        <f>INDEX('kapı kodları'!$D$2:$F$42,MATCH(Satıs[[#This Row],[kod]],'kapı kodları'!$D$2:$D$42,0),2)</f>
        <v>gold ceviz</v>
      </c>
      <c r="F252" s="1" t="str">
        <f>INDEX('kapı kodları'!$D$2:$F$42,MATCH(Satıs[[#This Row],[kod]],'kapı kodları'!$D$2:$D$42,0),3)</f>
        <v>yavru kanat</v>
      </c>
      <c r="K252" s="1">
        <v>6</v>
      </c>
    </row>
    <row r="253" spans="2:11" hidden="1" x14ac:dyDescent="0.25">
      <c r="B253" s="15">
        <v>45331</v>
      </c>
      <c r="C253" s="6">
        <v>45338</v>
      </c>
      <c r="D253" s="1">
        <v>310</v>
      </c>
      <c r="E253" s="1" t="str">
        <f>INDEX('kapı kodları'!$D$2:$F$42,MATCH(Satıs[[#This Row],[kod]],'kapı kodları'!$D$2:$D$42,0),2)</f>
        <v>gold ceviz</v>
      </c>
      <c r="F253" s="1" t="str">
        <f>INDEX('kapı kodları'!$D$2:$F$42,MATCH(Satıs[[#This Row],[kod]],'kapı kodları'!$D$2:$D$42,0),3)</f>
        <v>madra</v>
      </c>
      <c r="G253" s="1">
        <v>6</v>
      </c>
      <c r="H253" s="1">
        <v>1</v>
      </c>
      <c r="I253" s="1">
        <v>2</v>
      </c>
      <c r="J253" s="1">
        <v>1</v>
      </c>
    </row>
    <row r="254" spans="2:11" hidden="1" x14ac:dyDescent="0.25">
      <c r="B254" s="16">
        <v>45331</v>
      </c>
      <c r="C254" s="6">
        <v>45338</v>
      </c>
      <c r="D254" s="1">
        <v>320</v>
      </c>
      <c r="E254" s="1" t="str">
        <f>INDEX('kapı kodları'!$D$2:$F$42,MATCH(Satıs[[#This Row],[kod]],'kapı kodları'!$D$2:$D$42,0),2)</f>
        <v>gold ceviz</v>
      </c>
      <c r="F254" s="1" t="str">
        <f>INDEX('kapı kodları'!$D$2:$F$42,MATCH(Satıs[[#This Row],[kod]],'kapı kodları'!$D$2:$D$42,0),3)</f>
        <v>baklava</v>
      </c>
      <c r="G254" s="1">
        <v>17</v>
      </c>
    </row>
    <row r="255" spans="2:11" hidden="1" x14ac:dyDescent="0.25">
      <c r="B255" s="15">
        <v>45331</v>
      </c>
      <c r="C255" s="6">
        <v>45338</v>
      </c>
      <c r="D255" s="1">
        <v>330</v>
      </c>
      <c r="E255" s="1" t="str">
        <f>INDEX('kapı kodları'!$D$2:$F$42,MATCH(Satıs[[#This Row],[kod]],'kapı kodları'!$D$2:$D$42,0),2)</f>
        <v>gold ceviz</v>
      </c>
      <c r="F255" s="1" t="str">
        <f>INDEX('kapı kodları'!$D$2:$F$42,MATCH(Satıs[[#This Row],[kod]],'kapı kodları'!$D$2:$D$42,0),3)</f>
        <v>karışık çizgi</v>
      </c>
      <c r="G255" s="1">
        <v>6</v>
      </c>
      <c r="I255" s="1">
        <v>4</v>
      </c>
    </row>
    <row r="256" spans="2:11" hidden="1" x14ac:dyDescent="0.25">
      <c r="B256" s="16">
        <v>45331</v>
      </c>
      <c r="C256" s="6">
        <v>45338</v>
      </c>
      <c r="D256" s="1">
        <v>340</v>
      </c>
      <c r="E256" s="1" t="e">
        <f>INDEX('kapı kodları'!$D$2:$F$42,MATCH(Satıs[[#This Row],[kod]],'kapı kodları'!$D$2:$D$42,0),2)</f>
        <v>#N/A</v>
      </c>
      <c r="F256" s="1" t="e">
        <f>INDEX('kapı kodları'!$D$2:$F$42,MATCH(Satıs[[#This Row],[kod]],'kapı kodları'!$D$2:$D$42,0),3)</f>
        <v>#N/A</v>
      </c>
    </row>
    <row r="257" spans="2:11" hidden="1" x14ac:dyDescent="0.25">
      <c r="B257" s="15">
        <v>45331</v>
      </c>
      <c r="C257" s="6">
        <v>45338</v>
      </c>
      <c r="D257" s="1">
        <v>360</v>
      </c>
      <c r="E257" s="1" t="str">
        <f>INDEX('kapı kodları'!$D$2:$F$42,MATCH(Satıs[[#This Row],[kod]],'kapı kodları'!$D$2:$D$42,0),2)</f>
        <v>gold ceviz</v>
      </c>
      <c r="F257" s="1" t="str">
        <f>INDEX('kapı kodları'!$D$2:$F$42,MATCH(Satıs[[#This Row],[kod]],'kapı kodları'!$D$2:$D$42,0),3)</f>
        <v>iki göbek</v>
      </c>
      <c r="G257" s="1">
        <v>19</v>
      </c>
      <c r="I257" s="1">
        <v>10</v>
      </c>
      <c r="J257" s="1">
        <v>5</v>
      </c>
    </row>
    <row r="258" spans="2:11" hidden="1" x14ac:dyDescent="0.25">
      <c r="B258" s="16">
        <v>45331</v>
      </c>
      <c r="C258" s="6">
        <v>45338</v>
      </c>
      <c r="D258" s="1">
        <v>400</v>
      </c>
      <c r="E258" s="1" t="str">
        <f>INDEX('kapı kodları'!$D$2:$F$42,MATCH(Satıs[[#This Row],[kod]],'kapı kodları'!$D$2:$D$42,0),2)</f>
        <v>ABD ceviz</v>
      </c>
      <c r="F258" s="1" t="str">
        <f>INDEX('kapı kodları'!$D$2:$F$42,MATCH(Satıs[[#This Row],[kod]],'kapı kodları'!$D$2:$D$42,0),3)</f>
        <v>yavru kanat</v>
      </c>
      <c r="K258" s="1">
        <v>3</v>
      </c>
    </row>
    <row r="259" spans="2:11" hidden="1" x14ac:dyDescent="0.25">
      <c r="B259" s="15">
        <v>45331</v>
      </c>
      <c r="C259" s="6">
        <v>45338</v>
      </c>
      <c r="D259" s="1">
        <v>410</v>
      </c>
      <c r="E259" s="1" t="str">
        <f>INDEX('kapı kodları'!$D$2:$F$42,MATCH(Satıs[[#This Row],[kod]],'kapı kodları'!$D$2:$D$42,0),2)</f>
        <v>ABD ceviz</v>
      </c>
      <c r="F259" s="1" t="str">
        <f>INDEX('kapı kodları'!$D$2:$F$42,MATCH(Satıs[[#This Row],[kod]],'kapı kodları'!$D$2:$D$42,0),3)</f>
        <v>madra</v>
      </c>
      <c r="G259" s="1">
        <v>12</v>
      </c>
      <c r="I259" s="1">
        <v>9</v>
      </c>
    </row>
    <row r="260" spans="2:11" hidden="1" x14ac:dyDescent="0.25">
      <c r="B260" s="16">
        <v>45331</v>
      </c>
      <c r="C260" s="6">
        <v>45338</v>
      </c>
      <c r="D260" s="1">
        <v>420</v>
      </c>
      <c r="E260" s="1" t="str">
        <f>INDEX('kapı kodları'!$D$2:$F$42,MATCH(Satıs[[#This Row],[kod]],'kapı kodları'!$D$2:$D$42,0),2)</f>
        <v>ABD ceviz</v>
      </c>
      <c r="F260" s="1" t="str">
        <f>INDEX('kapı kodları'!$D$2:$F$42,MATCH(Satıs[[#This Row],[kod]],'kapı kodları'!$D$2:$D$42,0),3)</f>
        <v>baklava</v>
      </c>
    </row>
    <row r="261" spans="2:11" hidden="1" x14ac:dyDescent="0.25">
      <c r="B261" s="15">
        <v>45331</v>
      </c>
      <c r="C261" s="6">
        <v>45338</v>
      </c>
      <c r="D261" s="1">
        <v>430</v>
      </c>
      <c r="E261" s="1" t="str">
        <f>INDEX('kapı kodları'!$D$2:$F$42,MATCH(Satıs[[#This Row],[kod]],'kapı kodları'!$D$2:$D$42,0),2)</f>
        <v>ABD ceviz</v>
      </c>
      <c r="F261" s="1" t="str">
        <f>INDEX('kapı kodları'!$D$2:$F$42,MATCH(Satıs[[#This Row],[kod]],'kapı kodları'!$D$2:$D$42,0),3)</f>
        <v>karışık çizgi</v>
      </c>
      <c r="G261" s="1">
        <v>8</v>
      </c>
      <c r="J261" s="1">
        <v>1</v>
      </c>
    </row>
    <row r="262" spans="2:11" hidden="1" x14ac:dyDescent="0.25">
      <c r="B262" s="16">
        <v>45331</v>
      </c>
      <c r="C262" s="6">
        <v>45338</v>
      </c>
      <c r="D262" s="1">
        <v>460</v>
      </c>
      <c r="E262" s="1" t="str">
        <f>INDEX('kapı kodları'!$D$2:$F$42,MATCH(Satıs[[#This Row],[kod]],'kapı kodları'!$D$2:$D$42,0),2)</f>
        <v>ABD ceviz</v>
      </c>
      <c r="F262" s="1" t="str">
        <f>INDEX('kapı kodları'!$D$2:$F$42,MATCH(Satıs[[#This Row],[kod]],'kapı kodları'!$D$2:$D$42,0),3)</f>
        <v>iki göbek</v>
      </c>
      <c r="G262" s="1">
        <v>5</v>
      </c>
      <c r="I262" s="1">
        <v>2</v>
      </c>
    </row>
    <row r="263" spans="2:11" hidden="1" x14ac:dyDescent="0.25">
      <c r="B263" s="15">
        <v>45331</v>
      </c>
      <c r="C263" s="6">
        <v>45338</v>
      </c>
      <c r="D263" s="1">
        <v>500</v>
      </c>
      <c r="E263" s="1" t="str">
        <f>INDEX('kapı kodları'!$D$2:$F$42,MATCH(Satıs[[#This Row],[kod]],'kapı kodları'!$D$2:$D$42,0),2)</f>
        <v>wenge</v>
      </c>
      <c r="F263" s="1" t="str">
        <f>INDEX('kapı kodları'!$D$2:$F$42,MATCH(Satıs[[#This Row],[kod]],'kapı kodları'!$D$2:$D$42,0),3)</f>
        <v>yavru kanat</v>
      </c>
    </row>
    <row r="264" spans="2:11" hidden="1" x14ac:dyDescent="0.25">
      <c r="B264" s="16">
        <v>45331</v>
      </c>
      <c r="C264" s="6">
        <v>45338</v>
      </c>
      <c r="D264" s="1">
        <v>520</v>
      </c>
      <c r="E264" s="1" t="str">
        <f>INDEX('kapı kodları'!$D$2:$F$42,MATCH(Satıs[[#This Row],[kod]],'kapı kodları'!$D$2:$D$42,0),2)</f>
        <v>wenge</v>
      </c>
      <c r="F264" s="1" t="str">
        <f>INDEX('kapı kodları'!$D$2:$F$42,MATCH(Satıs[[#This Row],[kod]],'kapı kodları'!$D$2:$D$42,0),3)</f>
        <v>baklava</v>
      </c>
    </row>
    <row r="265" spans="2:11" hidden="1" x14ac:dyDescent="0.25">
      <c r="B265" s="15">
        <v>45331</v>
      </c>
      <c r="C265" s="6">
        <v>45338</v>
      </c>
      <c r="D265" s="1">
        <v>530</v>
      </c>
      <c r="E265" s="1" t="str">
        <f>INDEX('kapı kodları'!$D$2:$F$42,MATCH(Satıs[[#This Row],[kod]],'kapı kodları'!$D$2:$D$42,0),2)</f>
        <v>wenge</v>
      </c>
      <c r="F265" s="1" t="str">
        <f>INDEX('kapı kodları'!$D$2:$F$42,MATCH(Satıs[[#This Row],[kod]],'kapı kodları'!$D$2:$D$42,0),3)</f>
        <v>karışık çizgi</v>
      </c>
    </row>
    <row r="266" spans="2:11" hidden="1" x14ac:dyDescent="0.25">
      <c r="B266" s="16">
        <v>45331</v>
      </c>
      <c r="C266" s="6">
        <v>45338</v>
      </c>
      <c r="D266" s="1">
        <v>540</v>
      </c>
      <c r="E266" s="1" t="e">
        <f>INDEX('kapı kodları'!$D$2:$F$42,MATCH(Satıs[[#This Row],[kod]],'kapı kodları'!$D$2:$D$42,0),2)</f>
        <v>#N/A</v>
      </c>
      <c r="F266" s="1" t="e">
        <f>INDEX('kapı kodları'!$D$2:$F$42,MATCH(Satıs[[#This Row],[kod]],'kapı kodları'!$D$2:$D$42,0),3)</f>
        <v>#N/A</v>
      </c>
    </row>
    <row r="267" spans="2:11" hidden="1" x14ac:dyDescent="0.25">
      <c r="B267" s="15">
        <v>45331</v>
      </c>
      <c r="C267" s="6">
        <v>45338</v>
      </c>
      <c r="D267" s="1">
        <v>560</v>
      </c>
      <c r="E267" s="1" t="str">
        <f>INDEX('kapı kodları'!$D$2:$F$42,MATCH(Satıs[[#This Row],[kod]],'kapı kodları'!$D$2:$D$42,0),2)</f>
        <v>wenge</v>
      </c>
      <c r="F267" s="1" t="str">
        <f>INDEX('kapı kodları'!$D$2:$F$42,MATCH(Satıs[[#This Row],[kod]],'kapı kodları'!$D$2:$D$42,0),3)</f>
        <v>iki göbek</v>
      </c>
      <c r="G267" s="1">
        <v>9</v>
      </c>
    </row>
    <row r="268" spans="2:11" hidden="1" x14ac:dyDescent="0.25">
      <c r="B268" s="16">
        <v>45331</v>
      </c>
      <c r="C268" s="6">
        <v>45338</v>
      </c>
      <c r="D268" s="1">
        <v>600</v>
      </c>
      <c r="E268" s="1" t="str">
        <f>INDEX('kapı kodları'!$D$2:$F$42,MATCH(Satıs[[#This Row],[kod]],'kapı kodları'!$D$2:$D$42,0),2)</f>
        <v>bute beyaz</v>
      </c>
      <c r="F268" s="1" t="str">
        <f>INDEX('kapı kodları'!$D$2:$F$42,MATCH(Satıs[[#This Row],[kod]],'kapı kodları'!$D$2:$D$42,0),3)</f>
        <v>yavru kanat</v>
      </c>
      <c r="K268" s="1">
        <v>16</v>
      </c>
    </row>
    <row r="269" spans="2:11" hidden="1" x14ac:dyDescent="0.25">
      <c r="B269" s="15">
        <v>45331</v>
      </c>
      <c r="C269" s="6">
        <v>45338</v>
      </c>
      <c r="D269" s="1">
        <v>610</v>
      </c>
      <c r="E269" s="1" t="str">
        <f>INDEX('kapı kodları'!$D$2:$F$42,MATCH(Satıs[[#This Row],[kod]],'kapı kodları'!$D$2:$D$42,0),2)</f>
        <v>bute beyaz</v>
      </c>
      <c r="F269" s="1" t="str">
        <f>INDEX('kapı kodları'!$D$2:$F$42,MATCH(Satıs[[#This Row],[kod]],'kapı kodları'!$D$2:$D$42,0),3)</f>
        <v>madra</v>
      </c>
      <c r="G269" s="1">
        <v>15</v>
      </c>
      <c r="I269" s="1">
        <v>5</v>
      </c>
    </row>
    <row r="270" spans="2:11" hidden="1" x14ac:dyDescent="0.25">
      <c r="B270" s="16">
        <v>45331</v>
      </c>
      <c r="C270" s="6">
        <v>45338</v>
      </c>
      <c r="D270" s="1">
        <v>620</v>
      </c>
      <c r="E270" s="1" t="str">
        <f>INDEX('kapı kodları'!$D$2:$F$42,MATCH(Satıs[[#This Row],[kod]],'kapı kodları'!$D$2:$D$42,0),2)</f>
        <v>bute beyaz</v>
      </c>
      <c r="F270" s="1" t="str">
        <f>INDEX('kapı kodları'!$D$2:$F$42,MATCH(Satıs[[#This Row],[kod]],'kapı kodları'!$D$2:$D$42,0),3)</f>
        <v>baklava</v>
      </c>
      <c r="G270" s="1">
        <v>4</v>
      </c>
      <c r="I270" s="1">
        <v>1</v>
      </c>
    </row>
    <row r="271" spans="2:11" hidden="1" x14ac:dyDescent="0.25">
      <c r="B271" s="15">
        <v>45331</v>
      </c>
      <c r="C271" s="6">
        <v>45338</v>
      </c>
      <c r="D271" s="1">
        <v>630</v>
      </c>
      <c r="E271" s="1" t="str">
        <f>INDEX('kapı kodları'!$D$2:$F$42,MATCH(Satıs[[#This Row],[kod]],'kapı kodları'!$D$2:$D$42,0),2)</f>
        <v>bute beyaz</v>
      </c>
      <c r="F271" s="1" t="str">
        <f>INDEX('kapı kodları'!$D$2:$F$42,MATCH(Satıs[[#This Row],[kod]],'kapı kodları'!$D$2:$D$42,0),3)</f>
        <v>karışık çizgi</v>
      </c>
      <c r="G271" s="1">
        <v>45</v>
      </c>
      <c r="H271" s="1">
        <v>2</v>
      </c>
      <c r="I271" s="1">
        <v>17</v>
      </c>
      <c r="J271" s="1">
        <v>6</v>
      </c>
    </row>
    <row r="272" spans="2:11" hidden="1" x14ac:dyDescent="0.25">
      <c r="B272" s="16">
        <v>45331</v>
      </c>
      <c r="C272" s="6">
        <v>45338</v>
      </c>
      <c r="D272" s="1">
        <v>640</v>
      </c>
      <c r="E272" s="1" t="e">
        <f>INDEX('kapı kodları'!$D$2:$F$42,MATCH(Satıs[[#This Row],[kod]],'kapı kodları'!$D$2:$D$42,0),2)</f>
        <v>#N/A</v>
      </c>
      <c r="F272" s="1" t="e">
        <f>INDEX('kapı kodları'!$D$2:$F$42,MATCH(Satıs[[#This Row],[kod]],'kapı kodları'!$D$2:$D$42,0),3)</f>
        <v>#N/A</v>
      </c>
    </row>
    <row r="273" spans="2:13" hidden="1" x14ac:dyDescent="0.25">
      <c r="B273" s="15">
        <v>45331</v>
      </c>
      <c r="C273" s="6">
        <v>45338</v>
      </c>
      <c r="D273" s="1">
        <v>660</v>
      </c>
      <c r="E273" s="1" t="str">
        <f>INDEX('kapı kodları'!$D$2:$F$42,MATCH(Satıs[[#This Row],[kod]],'kapı kodları'!$D$2:$D$42,0),2)</f>
        <v>bute beyaz</v>
      </c>
      <c r="F273" s="1" t="str">
        <f>INDEX('kapı kodları'!$D$2:$F$42,MATCH(Satıs[[#This Row],[kod]],'kapı kodları'!$D$2:$D$42,0),3)</f>
        <v>iki göbek</v>
      </c>
      <c r="G273" s="1">
        <v>141</v>
      </c>
      <c r="H273" s="1">
        <v>14</v>
      </c>
      <c r="I273" s="1">
        <v>22</v>
      </c>
      <c r="J273" s="1">
        <v>21</v>
      </c>
    </row>
    <row r="274" spans="2:13" hidden="1" x14ac:dyDescent="0.25">
      <c r="B274" s="16">
        <v>45331</v>
      </c>
      <c r="C274" s="6">
        <v>45338</v>
      </c>
      <c r="D274" s="1">
        <v>700</v>
      </c>
      <c r="E274" s="1" t="str">
        <f>INDEX('kapı kodları'!$D$2:$F$42,MATCH(Satıs[[#This Row],[kod]],'kapı kodları'!$D$2:$D$42,0),2)</f>
        <v>küp akça</v>
      </c>
      <c r="F274" s="1" t="str">
        <f>INDEX('kapı kodları'!$D$2:$F$42,MATCH(Satıs[[#This Row],[kod]],'kapı kodları'!$D$2:$D$42,0),3)</f>
        <v>yavru kanat</v>
      </c>
      <c r="K274" s="1">
        <v>9</v>
      </c>
    </row>
    <row r="275" spans="2:13" hidden="1" x14ac:dyDescent="0.25">
      <c r="B275" s="15">
        <v>45331</v>
      </c>
      <c r="C275" s="6">
        <v>45338</v>
      </c>
      <c r="D275" s="1">
        <v>720</v>
      </c>
      <c r="E275" s="1" t="str">
        <f>INDEX('kapı kodları'!$D$2:$F$42,MATCH(Satıs[[#This Row],[kod]],'kapı kodları'!$D$2:$D$42,0),2)</f>
        <v>küp akça</v>
      </c>
      <c r="F275" s="1" t="str">
        <f>INDEX('kapı kodları'!$D$2:$F$42,MATCH(Satıs[[#This Row],[kod]],'kapı kodları'!$D$2:$D$42,0),3)</f>
        <v>baklava</v>
      </c>
      <c r="G275" s="1">
        <v>16</v>
      </c>
      <c r="I275" s="1">
        <v>11</v>
      </c>
    </row>
    <row r="276" spans="2:13" hidden="1" x14ac:dyDescent="0.25">
      <c r="B276" s="16">
        <v>45331</v>
      </c>
      <c r="C276" s="6">
        <v>45338</v>
      </c>
      <c r="D276" s="1">
        <v>730</v>
      </c>
      <c r="E276" s="1" t="str">
        <f>INDEX('kapı kodları'!$D$2:$F$42,MATCH(Satıs[[#This Row],[kod]],'kapı kodları'!$D$2:$D$42,0),2)</f>
        <v>küp akça</v>
      </c>
      <c r="F276" s="1" t="str">
        <f>INDEX('kapı kodları'!$D$2:$F$42,MATCH(Satıs[[#This Row],[kod]],'kapı kodları'!$D$2:$D$42,0),3)</f>
        <v>karışık çizgi</v>
      </c>
      <c r="G276" s="1">
        <v>33</v>
      </c>
      <c r="H276" s="1">
        <v>1</v>
      </c>
      <c r="I276" s="1">
        <v>14</v>
      </c>
    </row>
    <row r="277" spans="2:13" hidden="1" x14ac:dyDescent="0.25">
      <c r="B277" s="15">
        <v>45331</v>
      </c>
      <c r="C277" s="6">
        <v>45338</v>
      </c>
      <c r="D277" s="1">
        <v>740</v>
      </c>
      <c r="E277" s="1" t="e">
        <f>INDEX('kapı kodları'!$D$2:$F$42,MATCH(Satıs[[#This Row],[kod]],'kapı kodları'!$D$2:$D$42,0),2)</f>
        <v>#N/A</v>
      </c>
      <c r="F277" s="1" t="e">
        <f>INDEX('kapı kodları'!$D$2:$F$42,MATCH(Satıs[[#This Row],[kod]],'kapı kodları'!$D$2:$D$42,0),3)</f>
        <v>#N/A</v>
      </c>
    </row>
    <row r="278" spans="2:13" hidden="1" x14ac:dyDescent="0.25">
      <c r="B278" s="16">
        <v>45331</v>
      </c>
      <c r="C278" s="6">
        <v>45338</v>
      </c>
      <c r="D278" s="1">
        <v>760</v>
      </c>
      <c r="E278" s="1" t="str">
        <f>INDEX('kapı kodları'!$D$2:$F$42,MATCH(Satıs[[#This Row],[kod]],'kapı kodları'!$D$2:$D$42,0),2)</f>
        <v>küp akça</v>
      </c>
      <c r="F278" s="1" t="str">
        <f>INDEX('kapı kodları'!$D$2:$F$42,MATCH(Satıs[[#This Row],[kod]],'kapı kodları'!$D$2:$D$42,0),3)</f>
        <v>iki göbek</v>
      </c>
      <c r="H278" s="1">
        <v>1</v>
      </c>
      <c r="I278" s="1">
        <v>2</v>
      </c>
    </row>
    <row r="279" spans="2:13" hidden="1" x14ac:dyDescent="0.25">
      <c r="B279" s="15">
        <v>45331</v>
      </c>
      <c r="C279" s="6">
        <v>45338</v>
      </c>
      <c r="D279" s="1">
        <v>800</v>
      </c>
      <c r="E279" s="1" t="str">
        <f>INDEX('kapı kodları'!$D$2:$F$42,MATCH(Satıs[[#This Row],[kod]],'kapı kodları'!$D$2:$D$42,0),2)</f>
        <v>ardahan gri</v>
      </c>
      <c r="F279" s="1" t="str">
        <f>INDEX('kapı kodları'!$D$2:$F$42,MATCH(Satıs[[#This Row],[kod]],'kapı kodları'!$D$2:$D$42,0),3)</f>
        <v>yavru kanat</v>
      </c>
      <c r="K279" s="1">
        <v>3</v>
      </c>
    </row>
    <row r="280" spans="2:13" hidden="1" x14ac:dyDescent="0.25">
      <c r="B280" s="16">
        <v>45331</v>
      </c>
      <c r="C280" s="6">
        <v>45338</v>
      </c>
      <c r="D280" s="1">
        <v>810</v>
      </c>
      <c r="E280" s="1" t="str">
        <f>INDEX('kapı kodları'!$D$2:$F$42,MATCH(Satıs[[#This Row],[kod]],'kapı kodları'!$D$2:$D$42,0),2)</f>
        <v>ardahan gri</v>
      </c>
      <c r="F280" s="1" t="str">
        <f>INDEX('kapı kodları'!$D$2:$F$42,MATCH(Satıs[[#This Row],[kod]],'kapı kodları'!$D$2:$D$42,0),3)</f>
        <v>madra</v>
      </c>
      <c r="G280" s="1">
        <v>8</v>
      </c>
      <c r="J280" s="1">
        <v>1</v>
      </c>
    </row>
    <row r="281" spans="2:13" hidden="1" x14ac:dyDescent="0.25">
      <c r="B281" s="15">
        <v>45331</v>
      </c>
      <c r="C281" s="6">
        <v>45338</v>
      </c>
      <c r="D281" s="1">
        <v>820</v>
      </c>
      <c r="E281" s="1" t="str">
        <f>INDEX('kapı kodları'!$D$2:$F$42,MATCH(Satıs[[#This Row],[kod]],'kapı kodları'!$D$2:$D$42,0),2)</f>
        <v>ardahan gri</v>
      </c>
      <c r="F281" s="1" t="str">
        <f>INDEX('kapı kodları'!$D$2:$F$42,MATCH(Satıs[[#This Row],[kod]],'kapı kodları'!$D$2:$D$42,0),3)</f>
        <v>baklava</v>
      </c>
    </row>
    <row r="282" spans="2:13" hidden="1" x14ac:dyDescent="0.25">
      <c r="B282" s="16">
        <v>45331</v>
      </c>
      <c r="C282" s="6">
        <v>45338</v>
      </c>
      <c r="D282" s="1">
        <v>830</v>
      </c>
      <c r="E282" s="1" t="str">
        <f>INDEX('kapı kodları'!$D$2:$F$42,MATCH(Satıs[[#This Row],[kod]],'kapı kodları'!$D$2:$D$42,0),2)</f>
        <v>ardahan gri</v>
      </c>
      <c r="F282" s="1" t="str">
        <f>INDEX('kapı kodları'!$D$2:$F$42,MATCH(Satıs[[#This Row],[kod]],'kapı kodları'!$D$2:$D$42,0),3)</f>
        <v>karışık çizgi</v>
      </c>
      <c r="I282" s="1">
        <v>3</v>
      </c>
    </row>
    <row r="283" spans="2:13" hidden="1" x14ac:dyDescent="0.25">
      <c r="B283" s="15">
        <v>45331</v>
      </c>
      <c r="C283" s="6">
        <v>45338</v>
      </c>
      <c r="D283" s="1">
        <v>840</v>
      </c>
      <c r="E283" s="1" t="e">
        <f>INDEX('kapı kodları'!$D$2:$F$42,MATCH(Satıs[[#This Row],[kod]],'kapı kodları'!$D$2:$D$42,0),2)</f>
        <v>#N/A</v>
      </c>
      <c r="F283" s="1" t="e">
        <f>INDEX('kapı kodları'!$D$2:$F$42,MATCH(Satıs[[#This Row],[kod]],'kapı kodları'!$D$2:$D$42,0),3)</f>
        <v>#N/A</v>
      </c>
    </row>
    <row r="284" spans="2:13" hidden="1" x14ac:dyDescent="0.25">
      <c r="B284" s="16">
        <v>45331</v>
      </c>
      <c r="C284" s="6">
        <v>45338</v>
      </c>
      <c r="D284" s="1">
        <v>860</v>
      </c>
      <c r="E284" s="1" t="str">
        <f>INDEX('kapı kodları'!$D$2:$F$42,MATCH(Satıs[[#This Row],[kod]],'kapı kodları'!$D$2:$D$42,0),2)</f>
        <v>ardahan gri</v>
      </c>
      <c r="F284" s="1" t="str">
        <f>INDEX('kapı kodları'!$D$2:$F$42,MATCH(Satıs[[#This Row],[kod]],'kapı kodları'!$D$2:$D$42,0),3)</f>
        <v>iki göbek</v>
      </c>
      <c r="H284" s="1">
        <v>1</v>
      </c>
      <c r="J284" s="1">
        <v>2</v>
      </c>
    </row>
    <row r="285" spans="2:13" hidden="1" x14ac:dyDescent="0.25">
      <c r="B285" s="15">
        <v>45331</v>
      </c>
      <c r="C285" s="6">
        <v>45338</v>
      </c>
      <c r="D285" s="1">
        <v>900</v>
      </c>
      <c r="E285" s="1" t="str">
        <f>INDEX('kapı kodları'!$D$2:$F$42,MATCH(Satıs[[#This Row],[kod]],'kapı kodları'!$D$2:$D$42,0),2)</f>
        <v>pvc gri</v>
      </c>
      <c r="F285" s="1" t="str">
        <f>INDEX('kapı kodları'!$D$2:$F$42,MATCH(Satıs[[#This Row],[kod]],'kapı kodları'!$D$2:$D$42,0),3)</f>
        <v>yavru kanat</v>
      </c>
      <c r="K285" s="1">
        <v>4</v>
      </c>
      <c r="M285" s="1">
        <v>9</v>
      </c>
    </row>
    <row r="286" spans="2:13" hidden="1" x14ac:dyDescent="0.25">
      <c r="B286" s="16">
        <v>45331</v>
      </c>
      <c r="C286" s="6">
        <v>45338</v>
      </c>
      <c r="D286" s="1">
        <v>920</v>
      </c>
      <c r="E286" s="1" t="str">
        <f>INDEX('kapı kodları'!$D$2:$F$42,MATCH(Satıs[[#This Row],[kod]],'kapı kodları'!$D$2:$D$42,0),2)</f>
        <v>pvc gri</v>
      </c>
      <c r="F286" s="1" t="str">
        <f>INDEX('kapı kodları'!$D$2:$F$42,MATCH(Satıs[[#This Row],[kod]],'kapı kodları'!$D$2:$D$42,0),3)</f>
        <v>baklava</v>
      </c>
    </row>
    <row r="287" spans="2:13" hidden="1" x14ac:dyDescent="0.25">
      <c r="B287" s="15">
        <v>45331</v>
      </c>
      <c r="C287" s="6">
        <v>45338</v>
      </c>
      <c r="D287" s="1">
        <v>930</v>
      </c>
      <c r="E287" s="1" t="str">
        <f>INDEX('kapı kodları'!$D$2:$F$42,MATCH(Satıs[[#This Row],[kod]],'kapı kodları'!$D$2:$D$42,0),2)</f>
        <v>pvc gri</v>
      </c>
      <c r="F287" s="1" t="str">
        <f>INDEX('kapı kodları'!$D$2:$F$42,MATCH(Satıs[[#This Row],[kod]],'kapı kodları'!$D$2:$D$42,0),3)</f>
        <v>karışık çizgi</v>
      </c>
      <c r="I287" s="1">
        <v>5</v>
      </c>
      <c r="J287" s="1">
        <v>1</v>
      </c>
    </row>
    <row r="288" spans="2:13" hidden="1" x14ac:dyDescent="0.25">
      <c r="B288" s="16">
        <v>45331</v>
      </c>
      <c r="C288" s="6">
        <v>45338</v>
      </c>
      <c r="D288" s="1">
        <v>960</v>
      </c>
      <c r="E288" s="1" t="str">
        <f>INDEX('kapı kodları'!$D$2:$F$42,MATCH(Satıs[[#This Row],[kod]],'kapı kodları'!$D$2:$D$42,0),2)</f>
        <v>pvc gri</v>
      </c>
      <c r="F288" s="1" t="str">
        <f>INDEX('kapı kodları'!$D$2:$F$42,MATCH(Satıs[[#This Row],[kod]],'kapı kodları'!$D$2:$D$42,0),3)</f>
        <v>iki göbek</v>
      </c>
      <c r="G288" s="1">
        <v>51</v>
      </c>
      <c r="H288" s="1">
        <v>1</v>
      </c>
      <c r="I288" s="1">
        <v>4</v>
      </c>
      <c r="J288" s="1">
        <v>9</v>
      </c>
    </row>
    <row r="289" spans="2:11" hidden="1" x14ac:dyDescent="0.25">
      <c r="B289" s="15">
        <v>45338</v>
      </c>
      <c r="C289" s="6">
        <v>45345</v>
      </c>
      <c r="D289" s="1">
        <v>100</v>
      </c>
      <c r="E289" s="1" t="str">
        <f>INDEX('kapı kodları'!$D$2:$F$42,MATCH(Satıs[[#This Row],[kod]],'kapı kodları'!$D$2:$D$42,0),2)</f>
        <v>italyan ceviz</v>
      </c>
      <c r="F289" s="1" t="str">
        <f>INDEX('kapı kodları'!$D$2:$F$42,MATCH(Satıs[[#This Row],[kod]],'kapı kodları'!$D$2:$D$42,0),3)</f>
        <v>yavru kanat</v>
      </c>
      <c r="K289" s="1">
        <v>1</v>
      </c>
    </row>
    <row r="290" spans="2:11" x14ac:dyDescent="0.25">
      <c r="B290" s="15">
        <v>45338</v>
      </c>
      <c r="C290" s="6">
        <v>45345</v>
      </c>
      <c r="D290" s="1">
        <v>110</v>
      </c>
      <c r="E290" s="1" t="str">
        <f>INDEX('kapı kodları'!$D$2:$F$42,MATCH(Satıs[[#This Row],[kod]],'kapı kodları'!$D$2:$D$42,0),2)</f>
        <v>italyan ceviz</v>
      </c>
      <c r="F290" s="1" t="str">
        <f>INDEX('kapı kodları'!$D$2:$F$42,MATCH(Satıs[[#This Row],[kod]],'kapı kodları'!$D$2:$D$42,0),3)</f>
        <v>madra</v>
      </c>
    </row>
    <row r="291" spans="2:11" hidden="1" x14ac:dyDescent="0.25">
      <c r="B291" s="15">
        <v>45338</v>
      </c>
      <c r="C291" s="6">
        <v>45345</v>
      </c>
      <c r="D291" s="1">
        <v>120</v>
      </c>
      <c r="E291" s="1" t="str">
        <f>INDEX('kapı kodları'!$D$2:$F$42,MATCH(Satıs[[#This Row],[kod]],'kapı kodları'!$D$2:$D$42,0),2)</f>
        <v>italyan ceviz</v>
      </c>
      <c r="F291" s="1" t="str">
        <f>INDEX('kapı kodları'!$D$2:$F$42,MATCH(Satıs[[#This Row],[kod]],'kapı kodları'!$D$2:$D$42,0),3)</f>
        <v>baklava</v>
      </c>
      <c r="G291" s="1">
        <v>1</v>
      </c>
    </row>
    <row r="292" spans="2:11" hidden="1" x14ac:dyDescent="0.25">
      <c r="B292" s="15">
        <v>45338</v>
      </c>
      <c r="C292" s="6">
        <v>45345</v>
      </c>
      <c r="D292" s="1">
        <v>130</v>
      </c>
      <c r="E292" s="1" t="str">
        <f>INDEX('kapı kodları'!$D$2:$F$42,MATCH(Satıs[[#This Row],[kod]],'kapı kodları'!$D$2:$D$42,0),2)</f>
        <v>italyan ceviz</v>
      </c>
      <c r="F292" s="1" t="str">
        <f>INDEX('kapı kodları'!$D$2:$F$42,MATCH(Satıs[[#This Row],[kod]],'kapı kodları'!$D$2:$D$42,0),3)</f>
        <v>karışık çizgi</v>
      </c>
      <c r="G292" s="1">
        <v>11</v>
      </c>
      <c r="J292" s="1">
        <v>1</v>
      </c>
    </row>
    <row r="293" spans="2:11" hidden="1" x14ac:dyDescent="0.25">
      <c r="B293" s="15">
        <v>45338</v>
      </c>
      <c r="C293" s="6">
        <v>45345</v>
      </c>
      <c r="D293" s="1">
        <v>140</v>
      </c>
      <c r="E293" s="1" t="e">
        <f>INDEX('kapı kodları'!$D$2:$F$42,MATCH(Satıs[[#This Row],[kod]],'kapı kodları'!$D$2:$D$42,0),2)</f>
        <v>#N/A</v>
      </c>
      <c r="F293" s="1" t="e">
        <f>INDEX('kapı kodları'!$D$2:$F$42,MATCH(Satıs[[#This Row],[kod]],'kapı kodları'!$D$2:$D$42,0),3)</f>
        <v>#N/A</v>
      </c>
      <c r="G293" s="1">
        <v>2</v>
      </c>
    </row>
    <row r="294" spans="2:11" hidden="1" x14ac:dyDescent="0.25">
      <c r="B294" s="15">
        <v>45338</v>
      </c>
      <c r="C294" s="6">
        <v>45345</v>
      </c>
      <c r="D294" s="1">
        <v>160</v>
      </c>
      <c r="E294" s="1" t="str">
        <f>INDEX('kapı kodları'!$D$2:$F$42,MATCH(Satıs[[#This Row],[kod]],'kapı kodları'!$D$2:$D$42,0),2)</f>
        <v>italyan ceviz</v>
      </c>
      <c r="F294" s="1" t="str">
        <f>INDEX('kapı kodları'!$D$2:$F$42,MATCH(Satıs[[#This Row],[kod]],'kapı kodları'!$D$2:$D$42,0),3)</f>
        <v>iki göbek</v>
      </c>
      <c r="G294" s="1">
        <v>10</v>
      </c>
      <c r="H294" s="1">
        <v>1</v>
      </c>
      <c r="I294" s="1">
        <v>3</v>
      </c>
      <c r="J294" s="1">
        <v>2</v>
      </c>
    </row>
    <row r="295" spans="2:11" hidden="1" x14ac:dyDescent="0.25">
      <c r="B295" s="15">
        <v>45338</v>
      </c>
      <c r="C295" s="6">
        <v>45345</v>
      </c>
      <c r="D295" s="1">
        <v>200</v>
      </c>
      <c r="E295" s="1" t="str">
        <f>INDEX('kapı kodları'!$D$2:$F$42,MATCH(Satıs[[#This Row],[kod]],'kapı kodları'!$D$2:$D$42,0),2)</f>
        <v>koyu ceviz</v>
      </c>
      <c r="F295" s="1" t="str">
        <f>INDEX('kapı kodları'!$D$2:$F$42,MATCH(Satıs[[#This Row],[kod]],'kapı kodları'!$D$2:$D$42,0),3)</f>
        <v>yavru kanat</v>
      </c>
      <c r="K295" s="1">
        <v>2</v>
      </c>
    </row>
    <row r="296" spans="2:11" hidden="1" x14ac:dyDescent="0.25">
      <c r="B296" s="15">
        <v>45338</v>
      </c>
      <c r="C296" s="6">
        <v>45345</v>
      </c>
      <c r="D296" s="1">
        <v>220</v>
      </c>
      <c r="E296" s="1" t="str">
        <f>INDEX('kapı kodları'!$D$2:$F$42,MATCH(Satıs[[#This Row],[kod]],'kapı kodları'!$D$2:$D$42,0),2)</f>
        <v>koyu ceviz</v>
      </c>
      <c r="F296" s="1" t="str">
        <f>INDEX('kapı kodları'!$D$2:$F$42,MATCH(Satıs[[#This Row],[kod]],'kapı kodları'!$D$2:$D$42,0),3)</f>
        <v>baklava</v>
      </c>
      <c r="G296" s="1">
        <v>3</v>
      </c>
    </row>
    <row r="297" spans="2:11" hidden="1" x14ac:dyDescent="0.25">
      <c r="B297" s="15">
        <v>45338</v>
      </c>
      <c r="C297" s="6">
        <v>45345</v>
      </c>
      <c r="D297" s="1">
        <v>230</v>
      </c>
      <c r="E297" s="1" t="str">
        <f>INDEX('kapı kodları'!$D$2:$F$42,MATCH(Satıs[[#This Row],[kod]],'kapı kodları'!$D$2:$D$42,0),2)</f>
        <v>koyu ceviz</v>
      </c>
      <c r="F297" s="1" t="str">
        <f>INDEX('kapı kodları'!$D$2:$F$42,MATCH(Satıs[[#This Row],[kod]],'kapı kodları'!$D$2:$D$42,0),3)</f>
        <v>karışık çizgi</v>
      </c>
    </row>
    <row r="298" spans="2:11" hidden="1" x14ac:dyDescent="0.25">
      <c r="B298" s="15">
        <v>45338</v>
      </c>
      <c r="C298" s="6">
        <v>45345</v>
      </c>
      <c r="D298" s="1">
        <v>240</v>
      </c>
      <c r="E298" s="1" t="e">
        <f>INDEX('kapı kodları'!$D$2:$F$42,MATCH(Satıs[[#This Row],[kod]],'kapı kodları'!$D$2:$D$42,0),2)</f>
        <v>#N/A</v>
      </c>
      <c r="F298" s="1" t="e">
        <f>INDEX('kapı kodları'!$D$2:$F$42,MATCH(Satıs[[#This Row],[kod]],'kapı kodları'!$D$2:$D$42,0),3)</f>
        <v>#N/A</v>
      </c>
      <c r="G298" s="1">
        <v>4</v>
      </c>
    </row>
    <row r="299" spans="2:11" hidden="1" x14ac:dyDescent="0.25">
      <c r="B299" s="15">
        <v>45338</v>
      </c>
      <c r="C299" s="6">
        <v>45345</v>
      </c>
      <c r="D299" s="1">
        <v>260</v>
      </c>
      <c r="E299" s="1" t="str">
        <f>INDEX('kapı kodları'!$D$2:$F$42,MATCH(Satıs[[#This Row],[kod]],'kapı kodları'!$D$2:$D$42,0),2)</f>
        <v>koyu ceviz</v>
      </c>
      <c r="F299" s="1" t="str">
        <f>INDEX('kapı kodları'!$D$2:$F$42,MATCH(Satıs[[#This Row],[kod]],'kapı kodları'!$D$2:$D$42,0),3)</f>
        <v>iki göbek</v>
      </c>
      <c r="G299" s="1">
        <v>6</v>
      </c>
      <c r="H299" s="1">
        <v>2</v>
      </c>
      <c r="I299" s="1">
        <v>2</v>
      </c>
      <c r="J299" s="1">
        <v>4</v>
      </c>
    </row>
    <row r="300" spans="2:11" hidden="1" x14ac:dyDescent="0.25">
      <c r="B300" s="15">
        <v>45338</v>
      </c>
      <c r="C300" s="6">
        <v>45345</v>
      </c>
      <c r="D300" s="1">
        <v>300</v>
      </c>
      <c r="E300" s="1" t="str">
        <f>INDEX('kapı kodları'!$D$2:$F$42,MATCH(Satıs[[#This Row],[kod]],'kapı kodları'!$D$2:$D$42,0),2)</f>
        <v>gold ceviz</v>
      </c>
      <c r="F300" s="1" t="str">
        <f>INDEX('kapı kodları'!$D$2:$F$42,MATCH(Satıs[[#This Row],[kod]],'kapı kodları'!$D$2:$D$42,0),3)</f>
        <v>yavru kanat</v>
      </c>
      <c r="K300" s="1">
        <v>1</v>
      </c>
    </row>
    <row r="301" spans="2:11" hidden="1" x14ac:dyDescent="0.25">
      <c r="B301" s="15">
        <v>45338</v>
      </c>
      <c r="C301" s="6">
        <v>45345</v>
      </c>
      <c r="D301" s="1">
        <v>310</v>
      </c>
      <c r="E301" s="1" t="str">
        <f>INDEX('kapı kodları'!$D$2:$F$42,MATCH(Satıs[[#This Row],[kod]],'kapı kodları'!$D$2:$D$42,0),2)</f>
        <v>gold ceviz</v>
      </c>
      <c r="F301" s="1" t="str">
        <f>INDEX('kapı kodları'!$D$2:$F$42,MATCH(Satıs[[#This Row],[kod]],'kapı kodları'!$D$2:$D$42,0),3)</f>
        <v>madra</v>
      </c>
      <c r="G301" s="1">
        <v>1</v>
      </c>
    </row>
    <row r="302" spans="2:11" hidden="1" x14ac:dyDescent="0.25">
      <c r="B302" s="15">
        <v>45338</v>
      </c>
      <c r="C302" s="6">
        <v>45345</v>
      </c>
      <c r="D302" s="1">
        <v>320</v>
      </c>
      <c r="E302" s="1" t="str">
        <f>INDEX('kapı kodları'!$D$2:$F$42,MATCH(Satıs[[#This Row],[kod]],'kapı kodları'!$D$2:$D$42,0),2)</f>
        <v>gold ceviz</v>
      </c>
      <c r="F302" s="1" t="str">
        <f>INDEX('kapı kodları'!$D$2:$F$42,MATCH(Satıs[[#This Row],[kod]],'kapı kodları'!$D$2:$D$42,0),3)</f>
        <v>baklava</v>
      </c>
    </row>
    <row r="303" spans="2:11" hidden="1" x14ac:dyDescent="0.25">
      <c r="B303" s="15">
        <v>45338</v>
      </c>
      <c r="C303" s="6">
        <v>45345</v>
      </c>
      <c r="D303" s="1">
        <v>330</v>
      </c>
      <c r="E303" s="1" t="str">
        <f>INDEX('kapı kodları'!$D$2:$F$42,MATCH(Satıs[[#This Row],[kod]],'kapı kodları'!$D$2:$D$42,0),2)</f>
        <v>gold ceviz</v>
      </c>
      <c r="F303" s="1" t="str">
        <f>INDEX('kapı kodları'!$D$2:$F$42,MATCH(Satıs[[#This Row],[kod]],'kapı kodları'!$D$2:$D$42,0),3)</f>
        <v>karışık çizgi</v>
      </c>
    </row>
    <row r="304" spans="2:11" hidden="1" x14ac:dyDescent="0.25">
      <c r="B304" s="15">
        <v>45338</v>
      </c>
      <c r="C304" s="6">
        <v>45345</v>
      </c>
      <c r="D304" s="1">
        <v>340</v>
      </c>
      <c r="E304" s="1" t="e">
        <f>INDEX('kapı kodları'!$D$2:$F$42,MATCH(Satıs[[#This Row],[kod]],'kapı kodları'!$D$2:$D$42,0),2)</f>
        <v>#N/A</v>
      </c>
      <c r="F304" s="1" t="e">
        <f>INDEX('kapı kodları'!$D$2:$F$42,MATCH(Satıs[[#This Row],[kod]],'kapı kodları'!$D$2:$D$42,0),3)</f>
        <v>#N/A</v>
      </c>
    </row>
    <row r="305" spans="2:11" hidden="1" x14ac:dyDescent="0.25">
      <c r="B305" s="15">
        <v>45338</v>
      </c>
      <c r="C305" s="6">
        <v>45345</v>
      </c>
      <c r="D305" s="1">
        <v>360</v>
      </c>
      <c r="E305" s="1" t="str">
        <f>INDEX('kapı kodları'!$D$2:$F$42,MATCH(Satıs[[#This Row],[kod]],'kapı kodları'!$D$2:$D$42,0),2)</f>
        <v>gold ceviz</v>
      </c>
      <c r="F305" s="1" t="str">
        <f>INDEX('kapı kodları'!$D$2:$F$42,MATCH(Satıs[[#This Row],[kod]],'kapı kodları'!$D$2:$D$42,0),3)</f>
        <v>iki göbek</v>
      </c>
      <c r="G305" s="1">
        <v>14</v>
      </c>
      <c r="I305" s="1">
        <v>10</v>
      </c>
    </row>
    <row r="306" spans="2:11" hidden="1" x14ac:dyDescent="0.25">
      <c r="B306" s="15">
        <v>45338</v>
      </c>
      <c r="C306" s="6">
        <v>45345</v>
      </c>
      <c r="D306" s="1">
        <v>400</v>
      </c>
      <c r="E306" s="1" t="str">
        <f>INDEX('kapı kodları'!$D$2:$F$42,MATCH(Satıs[[#This Row],[kod]],'kapı kodları'!$D$2:$D$42,0),2)</f>
        <v>ABD ceviz</v>
      </c>
      <c r="F306" s="1" t="str">
        <f>INDEX('kapı kodları'!$D$2:$F$42,MATCH(Satıs[[#This Row],[kod]],'kapı kodları'!$D$2:$D$42,0),3)</f>
        <v>yavru kanat</v>
      </c>
      <c r="K306" s="1">
        <v>6</v>
      </c>
    </row>
    <row r="307" spans="2:11" hidden="1" x14ac:dyDescent="0.25">
      <c r="B307" s="15">
        <v>45338</v>
      </c>
      <c r="C307" s="6">
        <v>45345</v>
      </c>
      <c r="D307" s="1">
        <v>410</v>
      </c>
      <c r="E307" s="1" t="str">
        <f>INDEX('kapı kodları'!$D$2:$F$42,MATCH(Satıs[[#This Row],[kod]],'kapı kodları'!$D$2:$D$42,0),2)</f>
        <v>ABD ceviz</v>
      </c>
      <c r="F307" s="1" t="str">
        <f>INDEX('kapı kodları'!$D$2:$F$42,MATCH(Satıs[[#This Row],[kod]],'kapı kodları'!$D$2:$D$42,0),3)</f>
        <v>madra</v>
      </c>
    </row>
    <row r="308" spans="2:11" hidden="1" x14ac:dyDescent="0.25">
      <c r="B308" s="15">
        <v>45338</v>
      </c>
      <c r="C308" s="6">
        <v>45345</v>
      </c>
      <c r="D308" s="1">
        <v>420</v>
      </c>
      <c r="E308" s="1" t="str">
        <f>INDEX('kapı kodları'!$D$2:$F$42,MATCH(Satıs[[#This Row],[kod]],'kapı kodları'!$D$2:$D$42,0),2)</f>
        <v>ABD ceviz</v>
      </c>
      <c r="F308" s="1" t="str">
        <f>INDEX('kapı kodları'!$D$2:$F$42,MATCH(Satıs[[#This Row],[kod]],'kapı kodları'!$D$2:$D$42,0),3)</f>
        <v>baklava</v>
      </c>
    </row>
    <row r="309" spans="2:11" hidden="1" x14ac:dyDescent="0.25">
      <c r="B309" s="15">
        <v>45338</v>
      </c>
      <c r="C309" s="6">
        <v>45345</v>
      </c>
      <c r="D309" s="1">
        <v>430</v>
      </c>
      <c r="E309" s="1" t="str">
        <f>INDEX('kapı kodları'!$D$2:$F$42,MATCH(Satıs[[#This Row],[kod]],'kapı kodları'!$D$2:$D$42,0),2)</f>
        <v>ABD ceviz</v>
      </c>
      <c r="F309" s="1" t="str">
        <f>INDEX('kapı kodları'!$D$2:$F$42,MATCH(Satıs[[#This Row],[kod]],'kapı kodları'!$D$2:$D$42,0),3)</f>
        <v>karışık çizgi</v>
      </c>
    </row>
    <row r="310" spans="2:11" hidden="1" x14ac:dyDescent="0.25">
      <c r="B310" s="15">
        <v>45338</v>
      </c>
      <c r="C310" s="6">
        <v>45345</v>
      </c>
      <c r="D310" s="1">
        <v>440</v>
      </c>
      <c r="E310" s="1" t="e">
        <f>INDEX('kapı kodları'!$D$2:$F$42,MATCH(Satıs[[#This Row],[kod]],'kapı kodları'!$D$2:$D$42,0),2)</f>
        <v>#N/A</v>
      </c>
      <c r="F310" s="1" t="e">
        <f>INDEX('kapı kodları'!$D$2:$F$42,MATCH(Satıs[[#This Row],[kod]],'kapı kodları'!$D$2:$D$42,0),3)</f>
        <v>#N/A</v>
      </c>
    </row>
    <row r="311" spans="2:11" hidden="1" x14ac:dyDescent="0.25">
      <c r="B311" s="15">
        <v>45338</v>
      </c>
      <c r="C311" s="6">
        <v>45345</v>
      </c>
      <c r="D311" s="1">
        <v>460</v>
      </c>
      <c r="E311" s="1" t="str">
        <f>INDEX('kapı kodları'!$D$2:$F$42,MATCH(Satıs[[#This Row],[kod]],'kapı kodları'!$D$2:$D$42,0),2)</f>
        <v>ABD ceviz</v>
      </c>
      <c r="F311" s="1" t="str">
        <f>INDEX('kapı kodları'!$D$2:$F$42,MATCH(Satıs[[#This Row],[kod]],'kapı kodları'!$D$2:$D$42,0),3)</f>
        <v>iki göbek</v>
      </c>
      <c r="G311" s="1">
        <v>83</v>
      </c>
      <c r="I311" s="1">
        <v>2</v>
      </c>
    </row>
    <row r="312" spans="2:11" hidden="1" x14ac:dyDescent="0.25">
      <c r="B312" s="15">
        <v>45338</v>
      </c>
      <c r="C312" s="6">
        <v>45345</v>
      </c>
      <c r="D312" s="1">
        <v>500</v>
      </c>
      <c r="E312" s="1" t="str">
        <f>INDEX('kapı kodları'!$D$2:$F$42,MATCH(Satıs[[#This Row],[kod]],'kapı kodları'!$D$2:$D$42,0),2)</f>
        <v>wenge</v>
      </c>
      <c r="F312" s="1" t="str">
        <f>INDEX('kapı kodları'!$D$2:$F$42,MATCH(Satıs[[#This Row],[kod]],'kapı kodları'!$D$2:$D$42,0),3)</f>
        <v>yavru kanat</v>
      </c>
      <c r="K312" s="1">
        <v>2</v>
      </c>
    </row>
    <row r="313" spans="2:11" hidden="1" x14ac:dyDescent="0.25">
      <c r="B313" s="15">
        <v>45338</v>
      </c>
      <c r="C313" s="6">
        <v>45345</v>
      </c>
      <c r="D313" s="1">
        <v>520</v>
      </c>
      <c r="E313" s="1" t="str">
        <f>INDEX('kapı kodları'!$D$2:$F$42,MATCH(Satıs[[#This Row],[kod]],'kapı kodları'!$D$2:$D$42,0),2)</f>
        <v>wenge</v>
      </c>
      <c r="F313" s="1" t="str">
        <f>INDEX('kapı kodları'!$D$2:$F$42,MATCH(Satıs[[#This Row],[kod]],'kapı kodları'!$D$2:$D$42,0),3)</f>
        <v>baklava</v>
      </c>
      <c r="G313" s="1">
        <v>9</v>
      </c>
      <c r="H313" s="1">
        <v>2</v>
      </c>
      <c r="I313" s="1">
        <v>2</v>
      </c>
    </row>
    <row r="314" spans="2:11" hidden="1" x14ac:dyDescent="0.25">
      <c r="B314" s="15">
        <v>45338</v>
      </c>
      <c r="C314" s="6">
        <v>45345</v>
      </c>
      <c r="D314" s="1">
        <v>530</v>
      </c>
      <c r="E314" s="1" t="str">
        <f>INDEX('kapı kodları'!$D$2:$F$42,MATCH(Satıs[[#This Row],[kod]],'kapı kodları'!$D$2:$D$42,0),2)</f>
        <v>wenge</v>
      </c>
      <c r="F314" s="1" t="str">
        <f>INDEX('kapı kodları'!$D$2:$F$42,MATCH(Satıs[[#This Row],[kod]],'kapı kodları'!$D$2:$D$42,0),3)</f>
        <v>karışık çizgi</v>
      </c>
      <c r="G314" s="1">
        <v>5</v>
      </c>
      <c r="I314" s="1">
        <v>4</v>
      </c>
    </row>
    <row r="315" spans="2:11" hidden="1" x14ac:dyDescent="0.25">
      <c r="B315" s="15">
        <v>45338</v>
      </c>
      <c r="C315" s="6">
        <v>45345</v>
      </c>
      <c r="D315" s="1">
        <v>540</v>
      </c>
      <c r="E315" s="1" t="e">
        <f>INDEX('kapı kodları'!$D$2:$F$42,MATCH(Satıs[[#This Row],[kod]],'kapı kodları'!$D$2:$D$42,0),2)</f>
        <v>#N/A</v>
      </c>
      <c r="F315" s="1" t="e">
        <f>INDEX('kapı kodları'!$D$2:$F$42,MATCH(Satıs[[#This Row],[kod]],'kapı kodları'!$D$2:$D$42,0),3)</f>
        <v>#N/A</v>
      </c>
      <c r="G315" s="1">
        <v>1</v>
      </c>
    </row>
    <row r="316" spans="2:11" hidden="1" x14ac:dyDescent="0.25">
      <c r="B316" s="15">
        <v>45338</v>
      </c>
      <c r="C316" s="6">
        <v>45345</v>
      </c>
      <c r="D316" s="1">
        <v>560</v>
      </c>
      <c r="E316" s="1" t="str">
        <f>INDEX('kapı kodları'!$D$2:$F$42,MATCH(Satıs[[#This Row],[kod]],'kapı kodları'!$D$2:$D$42,0),2)</f>
        <v>wenge</v>
      </c>
      <c r="F316" s="1" t="str">
        <f>INDEX('kapı kodları'!$D$2:$F$42,MATCH(Satıs[[#This Row],[kod]],'kapı kodları'!$D$2:$D$42,0),3)</f>
        <v>iki göbek</v>
      </c>
      <c r="G316" s="1">
        <v>4</v>
      </c>
    </row>
    <row r="317" spans="2:11" hidden="1" x14ac:dyDescent="0.25">
      <c r="B317" s="15">
        <v>45338</v>
      </c>
      <c r="C317" s="6">
        <v>45345</v>
      </c>
      <c r="D317" s="1">
        <v>600</v>
      </c>
      <c r="E317" s="1" t="str">
        <f>INDEX('kapı kodları'!$D$2:$F$42,MATCH(Satıs[[#This Row],[kod]],'kapı kodları'!$D$2:$D$42,0),2)</f>
        <v>bute beyaz</v>
      </c>
      <c r="F317" s="1" t="str">
        <f>INDEX('kapı kodları'!$D$2:$F$42,MATCH(Satıs[[#This Row],[kod]],'kapı kodları'!$D$2:$D$42,0),3)</f>
        <v>yavru kanat</v>
      </c>
      <c r="K317" s="1">
        <v>7</v>
      </c>
    </row>
    <row r="318" spans="2:11" hidden="1" x14ac:dyDescent="0.25">
      <c r="B318" s="15">
        <v>45338</v>
      </c>
      <c r="C318" s="6">
        <v>45345</v>
      </c>
      <c r="D318" s="1">
        <v>610</v>
      </c>
      <c r="E318" s="1" t="str">
        <f>INDEX('kapı kodları'!$D$2:$F$42,MATCH(Satıs[[#This Row],[kod]],'kapı kodları'!$D$2:$D$42,0),2)</f>
        <v>bute beyaz</v>
      </c>
      <c r="F318" s="1" t="str">
        <f>INDEX('kapı kodları'!$D$2:$F$42,MATCH(Satıs[[#This Row],[kod]],'kapı kodları'!$D$2:$D$42,0),3)</f>
        <v>madra</v>
      </c>
      <c r="G318" s="1">
        <v>5</v>
      </c>
      <c r="I318" s="1">
        <v>2</v>
      </c>
    </row>
    <row r="319" spans="2:11" hidden="1" x14ac:dyDescent="0.25">
      <c r="B319" s="15">
        <v>45338</v>
      </c>
      <c r="C319" s="6">
        <v>45345</v>
      </c>
      <c r="D319" s="1">
        <v>620</v>
      </c>
      <c r="E319" s="1" t="str">
        <f>INDEX('kapı kodları'!$D$2:$F$42,MATCH(Satıs[[#This Row],[kod]],'kapı kodları'!$D$2:$D$42,0),2)</f>
        <v>bute beyaz</v>
      </c>
      <c r="F319" s="1" t="str">
        <f>INDEX('kapı kodları'!$D$2:$F$42,MATCH(Satıs[[#This Row],[kod]],'kapı kodları'!$D$2:$D$42,0),3)</f>
        <v>baklava</v>
      </c>
      <c r="G319" s="1">
        <v>4</v>
      </c>
    </row>
    <row r="320" spans="2:11" hidden="1" x14ac:dyDescent="0.25">
      <c r="B320" s="15">
        <v>45338</v>
      </c>
      <c r="C320" s="6">
        <v>45345</v>
      </c>
      <c r="D320" s="1">
        <v>630</v>
      </c>
      <c r="E320" s="1" t="str">
        <f>INDEX('kapı kodları'!$D$2:$F$42,MATCH(Satıs[[#This Row],[kod]],'kapı kodları'!$D$2:$D$42,0),2)</f>
        <v>bute beyaz</v>
      </c>
      <c r="F320" s="1" t="str">
        <f>INDEX('kapı kodları'!$D$2:$F$42,MATCH(Satıs[[#This Row],[kod]],'kapı kodları'!$D$2:$D$42,0),3)</f>
        <v>karışık çizgi</v>
      </c>
      <c r="G320" s="1">
        <v>8</v>
      </c>
      <c r="H320" s="1">
        <v>2</v>
      </c>
      <c r="I320" s="1">
        <v>9</v>
      </c>
      <c r="J320" s="1">
        <v>3</v>
      </c>
    </row>
    <row r="321" spans="2:14" hidden="1" x14ac:dyDescent="0.25">
      <c r="B321" s="15">
        <v>45338</v>
      </c>
      <c r="C321" s="6">
        <v>45345</v>
      </c>
      <c r="D321" s="1">
        <v>640</v>
      </c>
      <c r="E321" s="1" t="e">
        <f>INDEX('kapı kodları'!$D$2:$F$42,MATCH(Satıs[[#This Row],[kod]],'kapı kodları'!$D$2:$D$42,0),2)</f>
        <v>#N/A</v>
      </c>
      <c r="F321" s="1" t="e">
        <f>INDEX('kapı kodları'!$D$2:$F$42,MATCH(Satıs[[#This Row],[kod]],'kapı kodları'!$D$2:$D$42,0),3)</f>
        <v>#N/A</v>
      </c>
    </row>
    <row r="322" spans="2:14" hidden="1" x14ac:dyDescent="0.25">
      <c r="B322" s="15">
        <v>45338</v>
      </c>
      <c r="C322" s="6">
        <v>45345</v>
      </c>
      <c r="D322" s="1">
        <v>660</v>
      </c>
      <c r="E322" s="1" t="str">
        <f>INDEX('kapı kodları'!$D$2:$F$42,MATCH(Satıs[[#This Row],[kod]],'kapı kodları'!$D$2:$D$42,0),2)</f>
        <v>bute beyaz</v>
      </c>
      <c r="F322" s="1" t="str">
        <f>INDEX('kapı kodları'!$D$2:$F$42,MATCH(Satıs[[#This Row],[kod]],'kapı kodları'!$D$2:$D$42,0),3)</f>
        <v>iki göbek</v>
      </c>
      <c r="G322" s="1">
        <v>69</v>
      </c>
      <c r="H322" s="1">
        <v>2</v>
      </c>
      <c r="J322" s="1">
        <v>15</v>
      </c>
    </row>
    <row r="323" spans="2:14" hidden="1" x14ac:dyDescent="0.25">
      <c r="B323" s="15">
        <v>45338</v>
      </c>
      <c r="C323" s="6">
        <v>45345</v>
      </c>
      <c r="D323" s="1">
        <v>700</v>
      </c>
      <c r="E323" s="1" t="str">
        <f>INDEX('kapı kodları'!$D$2:$F$42,MATCH(Satıs[[#This Row],[kod]],'kapı kodları'!$D$2:$D$42,0),2)</f>
        <v>küp akça</v>
      </c>
      <c r="F323" s="1" t="str">
        <f>INDEX('kapı kodları'!$D$2:$F$42,MATCH(Satıs[[#This Row],[kod]],'kapı kodları'!$D$2:$D$42,0),3)</f>
        <v>yavru kanat</v>
      </c>
      <c r="K323" s="1">
        <v>9</v>
      </c>
    </row>
    <row r="324" spans="2:14" hidden="1" x14ac:dyDescent="0.25">
      <c r="B324" s="15">
        <v>45338</v>
      </c>
      <c r="C324" s="6">
        <v>45345</v>
      </c>
      <c r="D324" s="1">
        <v>720</v>
      </c>
      <c r="E324" s="1" t="str">
        <f>INDEX('kapı kodları'!$D$2:$F$42,MATCH(Satıs[[#This Row],[kod]],'kapı kodları'!$D$2:$D$42,0),2)</f>
        <v>küp akça</v>
      </c>
      <c r="F324" s="1" t="str">
        <f>INDEX('kapı kodları'!$D$2:$F$42,MATCH(Satıs[[#This Row],[kod]],'kapı kodları'!$D$2:$D$42,0),3)</f>
        <v>baklava</v>
      </c>
      <c r="G324" s="1">
        <v>4</v>
      </c>
    </row>
    <row r="325" spans="2:14" hidden="1" x14ac:dyDescent="0.25">
      <c r="B325" s="15">
        <v>45338</v>
      </c>
      <c r="C325" s="6">
        <v>45345</v>
      </c>
      <c r="D325" s="1">
        <v>730</v>
      </c>
      <c r="E325" s="1" t="str">
        <f>INDEX('kapı kodları'!$D$2:$F$42,MATCH(Satıs[[#This Row],[kod]],'kapı kodları'!$D$2:$D$42,0),2)</f>
        <v>küp akça</v>
      </c>
      <c r="F325" s="1" t="str">
        <f>INDEX('kapı kodları'!$D$2:$F$42,MATCH(Satıs[[#This Row],[kod]],'kapı kodları'!$D$2:$D$42,0),3)</f>
        <v>karışık çizgi</v>
      </c>
      <c r="G325" s="1">
        <v>24</v>
      </c>
      <c r="H325" s="1">
        <v>3</v>
      </c>
      <c r="I325" s="1">
        <v>9</v>
      </c>
      <c r="J325" s="1">
        <v>6</v>
      </c>
    </row>
    <row r="326" spans="2:14" hidden="1" x14ac:dyDescent="0.25">
      <c r="B326" s="15">
        <v>45338</v>
      </c>
      <c r="C326" s="6">
        <v>45345</v>
      </c>
      <c r="D326" s="1">
        <v>740</v>
      </c>
      <c r="E326" s="1" t="e">
        <f>INDEX('kapı kodları'!$D$2:$F$42,MATCH(Satıs[[#This Row],[kod]],'kapı kodları'!$D$2:$D$42,0),2)</f>
        <v>#N/A</v>
      </c>
      <c r="F326" s="1" t="e">
        <f>INDEX('kapı kodları'!$D$2:$F$42,MATCH(Satıs[[#This Row],[kod]],'kapı kodları'!$D$2:$D$42,0),3)</f>
        <v>#N/A</v>
      </c>
    </row>
    <row r="327" spans="2:14" hidden="1" x14ac:dyDescent="0.25">
      <c r="B327" s="15">
        <v>45338</v>
      </c>
      <c r="C327" s="6">
        <v>45345</v>
      </c>
      <c r="D327" s="1">
        <v>760</v>
      </c>
      <c r="E327" s="1" t="str">
        <f>INDEX('kapı kodları'!$D$2:$F$42,MATCH(Satıs[[#This Row],[kod]],'kapı kodları'!$D$2:$D$42,0),2)</f>
        <v>küp akça</v>
      </c>
      <c r="F327" s="1" t="str">
        <f>INDEX('kapı kodları'!$D$2:$F$42,MATCH(Satıs[[#This Row],[kod]],'kapı kodları'!$D$2:$D$42,0),3)</f>
        <v>iki göbek</v>
      </c>
      <c r="G327" s="1">
        <v>57</v>
      </c>
      <c r="H327" s="1">
        <v>3</v>
      </c>
      <c r="I327" s="1">
        <v>7</v>
      </c>
      <c r="J327" s="1">
        <v>10</v>
      </c>
    </row>
    <row r="328" spans="2:14" hidden="1" x14ac:dyDescent="0.25">
      <c r="B328" s="15">
        <v>45338</v>
      </c>
      <c r="C328" s="6">
        <v>45345</v>
      </c>
      <c r="D328" s="1">
        <v>800</v>
      </c>
      <c r="E328" s="1" t="str">
        <f>INDEX('kapı kodları'!$D$2:$F$42,MATCH(Satıs[[#This Row],[kod]],'kapı kodları'!$D$2:$D$42,0),2)</f>
        <v>ardahan gri</v>
      </c>
      <c r="F328" s="1" t="str">
        <f>INDEX('kapı kodları'!$D$2:$F$42,MATCH(Satıs[[#This Row],[kod]],'kapı kodları'!$D$2:$D$42,0),3)</f>
        <v>yavru kanat</v>
      </c>
      <c r="K328" s="1">
        <v>8</v>
      </c>
    </row>
    <row r="329" spans="2:14" hidden="1" x14ac:dyDescent="0.25">
      <c r="B329" s="15">
        <v>45338</v>
      </c>
      <c r="C329" s="6">
        <v>45345</v>
      </c>
      <c r="D329" s="1">
        <v>810</v>
      </c>
      <c r="E329" s="1" t="str">
        <f>INDEX('kapı kodları'!$D$2:$F$42,MATCH(Satıs[[#This Row],[kod]],'kapı kodları'!$D$2:$D$42,0),2)</f>
        <v>ardahan gri</v>
      </c>
      <c r="F329" s="1" t="str">
        <f>INDEX('kapı kodları'!$D$2:$F$42,MATCH(Satıs[[#This Row],[kod]],'kapı kodları'!$D$2:$D$42,0),3)</f>
        <v>madra</v>
      </c>
      <c r="I329" s="1">
        <v>2</v>
      </c>
    </row>
    <row r="330" spans="2:14" hidden="1" x14ac:dyDescent="0.25">
      <c r="B330" s="15">
        <v>45338</v>
      </c>
      <c r="C330" s="6">
        <v>45345</v>
      </c>
      <c r="D330" s="1">
        <v>820</v>
      </c>
      <c r="E330" s="1" t="str">
        <f>INDEX('kapı kodları'!$D$2:$F$42,MATCH(Satıs[[#This Row],[kod]],'kapı kodları'!$D$2:$D$42,0),2)</f>
        <v>ardahan gri</v>
      </c>
      <c r="F330" s="1" t="str">
        <f>INDEX('kapı kodları'!$D$2:$F$42,MATCH(Satıs[[#This Row],[kod]],'kapı kodları'!$D$2:$D$42,0),3)</f>
        <v>baklava</v>
      </c>
      <c r="G330" s="1">
        <v>4</v>
      </c>
    </row>
    <row r="331" spans="2:14" hidden="1" x14ac:dyDescent="0.25">
      <c r="B331" s="15">
        <v>45338</v>
      </c>
      <c r="C331" s="6">
        <v>45345</v>
      </c>
      <c r="D331" s="1">
        <v>830</v>
      </c>
      <c r="E331" s="1" t="str">
        <f>INDEX('kapı kodları'!$D$2:$F$42,MATCH(Satıs[[#This Row],[kod]],'kapı kodları'!$D$2:$D$42,0),2)</f>
        <v>ardahan gri</v>
      </c>
      <c r="F331" s="1" t="str">
        <f>INDEX('kapı kodları'!$D$2:$F$42,MATCH(Satıs[[#This Row],[kod]],'kapı kodları'!$D$2:$D$42,0),3)</f>
        <v>karışık çizgi</v>
      </c>
      <c r="G331" s="1">
        <v>7</v>
      </c>
      <c r="H331" s="1">
        <v>3</v>
      </c>
      <c r="I331" s="1">
        <v>3</v>
      </c>
      <c r="J331" s="1">
        <v>2</v>
      </c>
    </row>
    <row r="332" spans="2:14" hidden="1" x14ac:dyDescent="0.25">
      <c r="B332" s="15">
        <v>45338</v>
      </c>
      <c r="C332" s="6">
        <v>45345</v>
      </c>
      <c r="D332" s="1">
        <v>840</v>
      </c>
      <c r="E332" s="1" t="e">
        <f>INDEX('kapı kodları'!$D$2:$F$42,MATCH(Satıs[[#This Row],[kod]],'kapı kodları'!$D$2:$D$42,0),2)</f>
        <v>#N/A</v>
      </c>
      <c r="F332" s="1" t="e">
        <f>INDEX('kapı kodları'!$D$2:$F$42,MATCH(Satıs[[#This Row],[kod]],'kapı kodları'!$D$2:$D$42,0),3)</f>
        <v>#N/A</v>
      </c>
    </row>
    <row r="333" spans="2:14" hidden="1" x14ac:dyDescent="0.25">
      <c r="B333" s="15">
        <v>45338</v>
      </c>
      <c r="C333" s="6">
        <v>45345</v>
      </c>
      <c r="D333" s="1">
        <v>860</v>
      </c>
      <c r="E333" s="1" t="str">
        <f>INDEX('kapı kodları'!$D$2:$F$42,MATCH(Satıs[[#This Row],[kod]],'kapı kodları'!$D$2:$D$42,0),2)</f>
        <v>ardahan gri</v>
      </c>
      <c r="F333" s="1" t="str">
        <f>INDEX('kapı kodları'!$D$2:$F$42,MATCH(Satıs[[#This Row],[kod]],'kapı kodları'!$D$2:$D$42,0),3)</f>
        <v>iki göbek</v>
      </c>
      <c r="G333" s="1">
        <v>47</v>
      </c>
      <c r="I333" s="1">
        <v>11</v>
      </c>
      <c r="J333" s="1">
        <v>8</v>
      </c>
    </row>
    <row r="334" spans="2:14" hidden="1" x14ac:dyDescent="0.25">
      <c r="B334" s="15">
        <v>45338</v>
      </c>
      <c r="C334" s="6">
        <v>45345</v>
      </c>
      <c r="D334" s="1">
        <v>900</v>
      </c>
      <c r="E334" s="1" t="str">
        <f>INDEX('kapı kodları'!$D$2:$F$42,MATCH(Satıs[[#This Row],[kod]],'kapı kodları'!$D$2:$D$42,0),2)</f>
        <v>pvc gri</v>
      </c>
      <c r="F334" s="1" t="str">
        <f>INDEX('kapı kodları'!$D$2:$F$42,MATCH(Satıs[[#This Row],[kod]],'kapı kodları'!$D$2:$D$42,0),3)</f>
        <v>yavru kanat</v>
      </c>
      <c r="K334" s="1">
        <v>2</v>
      </c>
      <c r="M334" s="1">
        <v>7</v>
      </c>
      <c r="N334" s="1">
        <v>4</v>
      </c>
    </row>
    <row r="335" spans="2:14" hidden="1" x14ac:dyDescent="0.25">
      <c r="B335" s="15">
        <v>45338</v>
      </c>
      <c r="C335" s="6">
        <v>45345</v>
      </c>
      <c r="D335" s="1">
        <v>920</v>
      </c>
      <c r="E335" s="1" t="str">
        <f>INDEX('kapı kodları'!$D$2:$F$42,MATCH(Satıs[[#This Row],[kod]],'kapı kodları'!$D$2:$D$42,0),2)</f>
        <v>pvc gri</v>
      </c>
      <c r="F335" s="1" t="str">
        <f>INDEX('kapı kodları'!$D$2:$F$42,MATCH(Satıs[[#This Row],[kod]],'kapı kodları'!$D$2:$D$42,0),3)</f>
        <v>baklava</v>
      </c>
      <c r="I335" s="1">
        <v>1</v>
      </c>
    </row>
    <row r="336" spans="2:14" hidden="1" x14ac:dyDescent="0.25">
      <c r="B336" s="15">
        <v>45338</v>
      </c>
      <c r="C336" s="6">
        <v>45345</v>
      </c>
      <c r="D336" s="1">
        <v>930</v>
      </c>
      <c r="E336" s="1" t="str">
        <f>INDEX('kapı kodları'!$D$2:$F$42,MATCH(Satıs[[#This Row],[kod]],'kapı kodları'!$D$2:$D$42,0),2)</f>
        <v>pvc gri</v>
      </c>
      <c r="F336" s="1" t="str">
        <f>INDEX('kapı kodları'!$D$2:$F$42,MATCH(Satıs[[#This Row],[kod]],'kapı kodları'!$D$2:$D$42,0),3)</f>
        <v>karışık çizgi</v>
      </c>
    </row>
    <row r="337" spans="2:11" hidden="1" x14ac:dyDescent="0.25">
      <c r="B337" s="15">
        <v>45338</v>
      </c>
      <c r="C337" s="6">
        <v>45345</v>
      </c>
      <c r="D337" s="1">
        <v>960</v>
      </c>
      <c r="E337" s="1" t="str">
        <f>INDEX('kapı kodları'!$D$2:$F$42,MATCH(Satıs[[#This Row],[kod]],'kapı kodları'!$D$2:$D$42,0),2)</f>
        <v>pvc gri</v>
      </c>
      <c r="F337" s="1" t="str">
        <f>INDEX('kapı kodları'!$D$2:$F$42,MATCH(Satıs[[#This Row],[kod]],'kapı kodları'!$D$2:$D$42,0),3)</f>
        <v>iki göbek</v>
      </c>
      <c r="G337" s="1">
        <v>23</v>
      </c>
      <c r="J337" s="1">
        <v>6</v>
      </c>
    </row>
    <row r="338" spans="2:11" hidden="1" x14ac:dyDescent="0.25">
      <c r="B338" s="15">
        <v>45345</v>
      </c>
      <c r="C338" s="6">
        <v>45352</v>
      </c>
      <c r="D338" s="1">
        <v>100</v>
      </c>
      <c r="E338" s="1" t="str">
        <f>INDEX('kapı kodları'!$D$2:$F$42,MATCH(Satıs[[#This Row],[kod]],'kapı kodları'!$D$2:$D$42,0),2)</f>
        <v>italyan ceviz</v>
      </c>
      <c r="F338" s="1" t="str">
        <f>INDEX('kapı kodları'!$D$2:$F$42,MATCH(Satıs[[#This Row],[kod]],'kapı kodları'!$D$2:$D$42,0),3)</f>
        <v>yavru kanat</v>
      </c>
      <c r="K338" s="1">
        <v>1</v>
      </c>
    </row>
    <row r="339" spans="2:11" x14ac:dyDescent="0.25">
      <c r="B339" s="16">
        <v>45345</v>
      </c>
      <c r="C339" s="6">
        <v>45352</v>
      </c>
      <c r="D339" s="1">
        <v>110</v>
      </c>
      <c r="E339" s="1" t="str">
        <f>INDEX('kapı kodları'!$D$2:$F$42,MATCH(Satıs[[#This Row],[kod]],'kapı kodları'!$D$2:$D$42,0),2)</f>
        <v>italyan ceviz</v>
      </c>
      <c r="F339" s="1" t="str">
        <f>INDEX('kapı kodları'!$D$2:$F$42,MATCH(Satıs[[#This Row],[kod]],'kapı kodları'!$D$2:$D$42,0),3)</f>
        <v>madra</v>
      </c>
      <c r="G339" s="1">
        <v>1</v>
      </c>
      <c r="J339" s="1">
        <v>1</v>
      </c>
    </row>
    <row r="340" spans="2:11" hidden="1" x14ac:dyDescent="0.25">
      <c r="B340" s="15">
        <v>45345</v>
      </c>
      <c r="C340" s="6">
        <v>45352</v>
      </c>
      <c r="D340" s="1">
        <v>120</v>
      </c>
      <c r="E340" s="1" t="str">
        <f>INDEX('kapı kodları'!$D$2:$F$42,MATCH(Satıs[[#This Row],[kod]],'kapı kodları'!$D$2:$D$42,0),2)</f>
        <v>italyan ceviz</v>
      </c>
      <c r="F340" s="1" t="str">
        <f>INDEX('kapı kodları'!$D$2:$F$42,MATCH(Satıs[[#This Row],[kod]],'kapı kodları'!$D$2:$D$42,0),3)</f>
        <v>baklava</v>
      </c>
      <c r="G340" s="1">
        <v>4</v>
      </c>
    </row>
    <row r="341" spans="2:11" hidden="1" x14ac:dyDescent="0.25">
      <c r="B341" s="16">
        <v>45345</v>
      </c>
      <c r="C341" s="6">
        <v>45352</v>
      </c>
      <c r="D341" s="1">
        <v>130</v>
      </c>
      <c r="E341" s="1" t="str">
        <f>INDEX('kapı kodları'!$D$2:$F$42,MATCH(Satıs[[#This Row],[kod]],'kapı kodları'!$D$2:$D$42,0),2)</f>
        <v>italyan ceviz</v>
      </c>
      <c r="F341" s="1" t="str">
        <f>INDEX('kapı kodları'!$D$2:$F$42,MATCH(Satıs[[#This Row],[kod]],'kapı kodları'!$D$2:$D$42,0),3)</f>
        <v>karışık çizgi</v>
      </c>
    </row>
    <row r="342" spans="2:11" hidden="1" x14ac:dyDescent="0.25">
      <c r="B342" s="15">
        <v>45345</v>
      </c>
      <c r="C342" s="6">
        <v>45352</v>
      </c>
      <c r="D342" s="1">
        <v>140</v>
      </c>
      <c r="E342" s="1" t="e">
        <f>INDEX('kapı kodları'!$D$2:$F$42,MATCH(Satıs[[#This Row],[kod]],'kapı kodları'!$D$2:$D$42,0),2)</f>
        <v>#N/A</v>
      </c>
      <c r="F342" s="1" t="e">
        <f>INDEX('kapı kodları'!$D$2:$F$42,MATCH(Satıs[[#This Row],[kod]],'kapı kodları'!$D$2:$D$42,0),3)</f>
        <v>#N/A</v>
      </c>
    </row>
    <row r="343" spans="2:11" hidden="1" x14ac:dyDescent="0.25">
      <c r="B343" s="16">
        <v>45345</v>
      </c>
      <c r="C343" s="6">
        <v>45352</v>
      </c>
      <c r="D343" s="1">
        <v>160</v>
      </c>
      <c r="E343" s="1" t="str">
        <f>INDEX('kapı kodları'!$D$2:$F$42,MATCH(Satıs[[#This Row],[kod]],'kapı kodları'!$D$2:$D$42,0),2)</f>
        <v>italyan ceviz</v>
      </c>
      <c r="F343" s="1" t="str">
        <f>INDEX('kapı kodları'!$D$2:$F$42,MATCH(Satıs[[#This Row],[kod]],'kapı kodları'!$D$2:$D$42,0),3)</f>
        <v>iki göbek</v>
      </c>
      <c r="G343" s="1">
        <v>14</v>
      </c>
      <c r="I343" s="1">
        <v>3</v>
      </c>
    </row>
    <row r="344" spans="2:11" hidden="1" x14ac:dyDescent="0.25">
      <c r="B344" s="15">
        <v>45345</v>
      </c>
      <c r="C344" s="6">
        <v>45352</v>
      </c>
      <c r="D344" s="1">
        <v>200</v>
      </c>
      <c r="E344" s="1" t="str">
        <f>INDEX('kapı kodları'!$D$2:$F$42,MATCH(Satıs[[#This Row],[kod]],'kapı kodları'!$D$2:$D$42,0),2)</f>
        <v>koyu ceviz</v>
      </c>
      <c r="F344" s="1" t="str">
        <f>INDEX('kapı kodları'!$D$2:$F$42,MATCH(Satıs[[#This Row],[kod]],'kapı kodları'!$D$2:$D$42,0),3)</f>
        <v>yavru kanat</v>
      </c>
    </row>
    <row r="345" spans="2:11" hidden="1" x14ac:dyDescent="0.25">
      <c r="B345" s="16">
        <v>45345</v>
      </c>
      <c r="C345" s="6">
        <v>45352</v>
      </c>
      <c r="D345" s="1">
        <v>220</v>
      </c>
      <c r="E345" s="1" t="str">
        <f>INDEX('kapı kodları'!$D$2:$F$42,MATCH(Satıs[[#This Row],[kod]],'kapı kodları'!$D$2:$D$42,0),2)</f>
        <v>koyu ceviz</v>
      </c>
      <c r="F345" s="1" t="str">
        <f>INDEX('kapı kodları'!$D$2:$F$42,MATCH(Satıs[[#This Row],[kod]],'kapı kodları'!$D$2:$D$42,0),3)</f>
        <v>baklava</v>
      </c>
    </row>
    <row r="346" spans="2:11" hidden="1" x14ac:dyDescent="0.25">
      <c r="B346" s="15">
        <v>45345</v>
      </c>
      <c r="C346" s="6">
        <v>45352</v>
      </c>
      <c r="D346" s="1">
        <v>230</v>
      </c>
      <c r="E346" s="1" t="str">
        <f>INDEX('kapı kodları'!$D$2:$F$42,MATCH(Satıs[[#This Row],[kod]],'kapı kodları'!$D$2:$D$42,0),2)</f>
        <v>koyu ceviz</v>
      </c>
      <c r="F346" s="1" t="str">
        <f>INDEX('kapı kodları'!$D$2:$F$42,MATCH(Satıs[[#This Row],[kod]],'kapı kodları'!$D$2:$D$42,0),3)</f>
        <v>karışık çizgi</v>
      </c>
      <c r="G346" s="1">
        <v>1</v>
      </c>
    </row>
    <row r="347" spans="2:11" hidden="1" x14ac:dyDescent="0.25">
      <c r="B347" s="16">
        <v>45345</v>
      </c>
      <c r="C347" s="6">
        <v>45352</v>
      </c>
      <c r="D347" s="1">
        <v>240</v>
      </c>
      <c r="E347" s="1" t="e">
        <f>INDEX('kapı kodları'!$D$2:$F$42,MATCH(Satıs[[#This Row],[kod]],'kapı kodları'!$D$2:$D$42,0),2)</f>
        <v>#N/A</v>
      </c>
      <c r="F347" s="1" t="e">
        <f>INDEX('kapı kodları'!$D$2:$F$42,MATCH(Satıs[[#This Row],[kod]],'kapı kodları'!$D$2:$D$42,0),3)</f>
        <v>#N/A</v>
      </c>
    </row>
    <row r="348" spans="2:11" hidden="1" x14ac:dyDescent="0.25">
      <c r="B348" s="15">
        <v>45345</v>
      </c>
      <c r="C348" s="6">
        <v>45352</v>
      </c>
      <c r="D348" s="1">
        <v>260</v>
      </c>
      <c r="E348" s="1" t="str">
        <f>INDEX('kapı kodları'!$D$2:$F$42,MATCH(Satıs[[#This Row],[kod]],'kapı kodları'!$D$2:$D$42,0),2)</f>
        <v>koyu ceviz</v>
      </c>
      <c r="F348" s="1" t="str">
        <f>INDEX('kapı kodları'!$D$2:$F$42,MATCH(Satıs[[#This Row],[kod]],'kapı kodları'!$D$2:$D$42,0),3)</f>
        <v>iki göbek</v>
      </c>
      <c r="G348" s="1">
        <v>4</v>
      </c>
    </row>
    <row r="349" spans="2:11" hidden="1" x14ac:dyDescent="0.25">
      <c r="B349" s="16">
        <v>45345</v>
      </c>
      <c r="C349" s="6">
        <v>45352</v>
      </c>
      <c r="D349" s="1">
        <v>300</v>
      </c>
      <c r="E349" s="1" t="str">
        <f>INDEX('kapı kodları'!$D$2:$F$42,MATCH(Satıs[[#This Row],[kod]],'kapı kodları'!$D$2:$D$42,0),2)</f>
        <v>gold ceviz</v>
      </c>
      <c r="F349" s="1" t="str">
        <f>INDEX('kapı kodları'!$D$2:$F$42,MATCH(Satıs[[#This Row],[kod]],'kapı kodları'!$D$2:$D$42,0),3)</f>
        <v>yavru kanat</v>
      </c>
      <c r="K349" s="1">
        <v>3</v>
      </c>
    </row>
    <row r="350" spans="2:11" hidden="1" x14ac:dyDescent="0.25">
      <c r="B350" s="15">
        <v>45345</v>
      </c>
      <c r="C350" s="6">
        <v>45352</v>
      </c>
      <c r="D350" s="1">
        <v>310</v>
      </c>
      <c r="E350" s="1" t="str">
        <f>INDEX('kapı kodları'!$D$2:$F$42,MATCH(Satıs[[#This Row],[kod]],'kapı kodları'!$D$2:$D$42,0),2)</f>
        <v>gold ceviz</v>
      </c>
      <c r="F350" s="1" t="str">
        <f>INDEX('kapı kodları'!$D$2:$F$42,MATCH(Satıs[[#This Row],[kod]],'kapı kodları'!$D$2:$D$42,0),3)</f>
        <v>madra</v>
      </c>
      <c r="I350" s="1">
        <v>1</v>
      </c>
    </row>
    <row r="351" spans="2:11" hidden="1" x14ac:dyDescent="0.25">
      <c r="B351" s="16">
        <v>45345</v>
      </c>
      <c r="C351" s="6">
        <v>45352</v>
      </c>
      <c r="D351" s="1">
        <v>320</v>
      </c>
      <c r="E351" s="1" t="str">
        <f>INDEX('kapı kodları'!$D$2:$F$42,MATCH(Satıs[[#This Row],[kod]],'kapı kodları'!$D$2:$D$42,0),2)</f>
        <v>gold ceviz</v>
      </c>
      <c r="F351" s="1" t="str">
        <f>INDEX('kapı kodları'!$D$2:$F$42,MATCH(Satıs[[#This Row],[kod]],'kapı kodları'!$D$2:$D$42,0),3)</f>
        <v>baklava</v>
      </c>
    </row>
    <row r="352" spans="2:11" hidden="1" x14ac:dyDescent="0.25">
      <c r="B352" s="15">
        <v>45345</v>
      </c>
      <c r="C352" s="6">
        <v>45352</v>
      </c>
      <c r="D352" s="1">
        <v>330</v>
      </c>
      <c r="E352" s="1" t="str">
        <f>INDEX('kapı kodları'!$D$2:$F$42,MATCH(Satıs[[#This Row],[kod]],'kapı kodları'!$D$2:$D$42,0),2)</f>
        <v>gold ceviz</v>
      </c>
      <c r="F352" s="1" t="str">
        <f>INDEX('kapı kodları'!$D$2:$F$42,MATCH(Satıs[[#This Row],[kod]],'kapı kodları'!$D$2:$D$42,0),3)</f>
        <v>karışık çizgi</v>
      </c>
    </row>
    <row r="353" spans="2:11" hidden="1" x14ac:dyDescent="0.25">
      <c r="B353" s="16">
        <v>45345</v>
      </c>
      <c r="C353" s="6">
        <v>45352</v>
      </c>
      <c r="D353" s="1">
        <v>340</v>
      </c>
      <c r="E353" s="1" t="e">
        <f>INDEX('kapı kodları'!$D$2:$F$42,MATCH(Satıs[[#This Row],[kod]],'kapı kodları'!$D$2:$D$42,0),2)</f>
        <v>#N/A</v>
      </c>
      <c r="F353" s="1" t="e">
        <f>INDEX('kapı kodları'!$D$2:$F$42,MATCH(Satıs[[#This Row],[kod]],'kapı kodları'!$D$2:$D$42,0),3)</f>
        <v>#N/A</v>
      </c>
    </row>
    <row r="354" spans="2:11" hidden="1" x14ac:dyDescent="0.25">
      <c r="B354" s="15">
        <v>45345</v>
      </c>
      <c r="C354" s="6">
        <v>45352</v>
      </c>
      <c r="D354" s="1">
        <v>360</v>
      </c>
      <c r="E354" s="1" t="str">
        <f>INDEX('kapı kodları'!$D$2:$F$42,MATCH(Satıs[[#This Row],[kod]],'kapı kodları'!$D$2:$D$42,0),2)</f>
        <v>gold ceviz</v>
      </c>
      <c r="F354" s="1" t="str">
        <f>INDEX('kapı kodları'!$D$2:$F$42,MATCH(Satıs[[#This Row],[kod]],'kapı kodları'!$D$2:$D$42,0),3)</f>
        <v>iki göbek</v>
      </c>
      <c r="G354" s="1">
        <v>3</v>
      </c>
      <c r="J354" s="1">
        <v>2</v>
      </c>
    </row>
    <row r="355" spans="2:11" hidden="1" x14ac:dyDescent="0.25">
      <c r="B355" s="16">
        <v>45345</v>
      </c>
      <c r="C355" s="6">
        <v>45352</v>
      </c>
      <c r="D355" s="1">
        <v>400</v>
      </c>
      <c r="E355" s="1" t="str">
        <f>INDEX('kapı kodları'!$D$2:$F$42,MATCH(Satıs[[#This Row],[kod]],'kapı kodları'!$D$2:$D$42,0),2)</f>
        <v>ABD ceviz</v>
      </c>
      <c r="F355" s="1" t="str">
        <f>INDEX('kapı kodları'!$D$2:$F$42,MATCH(Satıs[[#This Row],[kod]],'kapı kodları'!$D$2:$D$42,0),3)</f>
        <v>yavru kanat</v>
      </c>
      <c r="K355" s="1">
        <v>2</v>
      </c>
    </row>
    <row r="356" spans="2:11" hidden="1" x14ac:dyDescent="0.25">
      <c r="B356" s="15">
        <v>45345</v>
      </c>
      <c r="C356" s="6">
        <v>45352</v>
      </c>
      <c r="D356" s="1">
        <v>410</v>
      </c>
      <c r="E356" s="1" t="str">
        <f>INDEX('kapı kodları'!$D$2:$F$42,MATCH(Satıs[[#This Row],[kod]],'kapı kodları'!$D$2:$D$42,0),2)</f>
        <v>ABD ceviz</v>
      </c>
      <c r="F356" s="1" t="str">
        <f>INDEX('kapı kodları'!$D$2:$F$42,MATCH(Satıs[[#This Row],[kod]],'kapı kodları'!$D$2:$D$42,0),3)</f>
        <v>madra</v>
      </c>
      <c r="H356" s="1">
        <v>1</v>
      </c>
    </row>
    <row r="357" spans="2:11" hidden="1" x14ac:dyDescent="0.25">
      <c r="B357" s="16">
        <v>45345</v>
      </c>
      <c r="C357" s="6">
        <v>45352</v>
      </c>
      <c r="D357" s="1">
        <v>420</v>
      </c>
      <c r="E357" s="1" t="str">
        <f>INDEX('kapı kodları'!$D$2:$F$42,MATCH(Satıs[[#This Row],[kod]],'kapı kodları'!$D$2:$D$42,0),2)</f>
        <v>ABD ceviz</v>
      </c>
      <c r="F357" s="1" t="str">
        <f>INDEX('kapı kodları'!$D$2:$F$42,MATCH(Satıs[[#This Row],[kod]],'kapı kodları'!$D$2:$D$42,0),3)</f>
        <v>baklava</v>
      </c>
    </row>
    <row r="358" spans="2:11" hidden="1" x14ac:dyDescent="0.25">
      <c r="B358" s="15">
        <v>45345</v>
      </c>
      <c r="C358" s="6">
        <v>45352</v>
      </c>
      <c r="D358" s="1">
        <v>430</v>
      </c>
      <c r="E358" s="1" t="str">
        <f>INDEX('kapı kodları'!$D$2:$F$42,MATCH(Satıs[[#This Row],[kod]],'kapı kodları'!$D$2:$D$42,0),2)</f>
        <v>ABD ceviz</v>
      </c>
      <c r="F358" s="1" t="str">
        <f>INDEX('kapı kodları'!$D$2:$F$42,MATCH(Satıs[[#This Row],[kod]],'kapı kodları'!$D$2:$D$42,0),3)</f>
        <v>karışık çizgi</v>
      </c>
      <c r="G358" s="1">
        <v>41</v>
      </c>
    </row>
    <row r="359" spans="2:11" hidden="1" x14ac:dyDescent="0.25">
      <c r="B359" s="16">
        <v>45345</v>
      </c>
      <c r="C359" s="6">
        <v>45352</v>
      </c>
      <c r="D359" s="1">
        <v>440</v>
      </c>
      <c r="E359" s="1" t="e">
        <f>INDEX('kapı kodları'!$D$2:$F$42,MATCH(Satıs[[#This Row],[kod]],'kapı kodları'!$D$2:$D$42,0),2)</f>
        <v>#N/A</v>
      </c>
      <c r="F359" s="1" t="e">
        <f>INDEX('kapı kodları'!$D$2:$F$42,MATCH(Satıs[[#This Row],[kod]],'kapı kodları'!$D$2:$D$42,0),3)</f>
        <v>#N/A</v>
      </c>
    </row>
    <row r="360" spans="2:11" hidden="1" x14ac:dyDescent="0.25">
      <c r="B360" s="15">
        <v>45345</v>
      </c>
      <c r="C360" s="6">
        <v>45352</v>
      </c>
      <c r="D360" s="1">
        <v>460</v>
      </c>
      <c r="E360" s="1" t="str">
        <f>INDEX('kapı kodları'!$D$2:$F$42,MATCH(Satıs[[#This Row],[kod]],'kapı kodları'!$D$2:$D$42,0),2)</f>
        <v>ABD ceviz</v>
      </c>
      <c r="F360" s="1" t="str">
        <f>INDEX('kapı kodları'!$D$2:$F$42,MATCH(Satıs[[#This Row],[kod]],'kapı kodları'!$D$2:$D$42,0),3)</f>
        <v>iki göbek</v>
      </c>
    </row>
    <row r="361" spans="2:11" hidden="1" x14ac:dyDescent="0.25">
      <c r="B361" s="16">
        <v>45345</v>
      </c>
      <c r="C361" s="6">
        <v>45352</v>
      </c>
      <c r="D361" s="1">
        <v>500</v>
      </c>
      <c r="E361" s="1" t="str">
        <f>INDEX('kapı kodları'!$D$2:$F$42,MATCH(Satıs[[#This Row],[kod]],'kapı kodları'!$D$2:$D$42,0),2)</f>
        <v>wenge</v>
      </c>
      <c r="F361" s="1" t="str">
        <f>INDEX('kapı kodları'!$D$2:$F$42,MATCH(Satıs[[#This Row],[kod]],'kapı kodları'!$D$2:$D$42,0),3)</f>
        <v>yavru kanat</v>
      </c>
      <c r="K361" s="1">
        <v>1</v>
      </c>
    </row>
    <row r="362" spans="2:11" hidden="1" x14ac:dyDescent="0.25">
      <c r="B362" s="15">
        <v>45345</v>
      </c>
      <c r="C362" s="6">
        <v>45352</v>
      </c>
      <c r="D362" s="1">
        <v>520</v>
      </c>
      <c r="E362" s="1" t="str">
        <f>INDEX('kapı kodları'!$D$2:$F$42,MATCH(Satıs[[#This Row],[kod]],'kapı kodları'!$D$2:$D$42,0),2)</f>
        <v>wenge</v>
      </c>
      <c r="F362" s="1" t="str">
        <f>INDEX('kapı kodları'!$D$2:$F$42,MATCH(Satıs[[#This Row],[kod]],'kapı kodları'!$D$2:$D$42,0),3)</f>
        <v>baklava</v>
      </c>
    </row>
    <row r="363" spans="2:11" hidden="1" x14ac:dyDescent="0.25">
      <c r="B363" s="16">
        <v>45345</v>
      </c>
      <c r="C363" s="6">
        <v>45352</v>
      </c>
      <c r="D363" s="1">
        <v>530</v>
      </c>
      <c r="E363" s="1" t="str">
        <f>INDEX('kapı kodları'!$D$2:$F$42,MATCH(Satıs[[#This Row],[kod]],'kapı kodları'!$D$2:$D$42,0),2)</f>
        <v>wenge</v>
      </c>
      <c r="F363" s="1" t="str">
        <f>INDEX('kapı kodları'!$D$2:$F$42,MATCH(Satıs[[#This Row],[kod]],'kapı kodları'!$D$2:$D$42,0),3)</f>
        <v>karışık çizgi</v>
      </c>
      <c r="G363" s="1">
        <v>2</v>
      </c>
      <c r="J363" s="1">
        <v>1</v>
      </c>
    </row>
    <row r="364" spans="2:11" hidden="1" x14ac:dyDescent="0.25">
      <c r="B364" s="15">
        <v>45345</v>
      </c>
      <c r="C364" s="6">
        <v>45352</v>
      </c>
      <c r="D364" s="1">
        <v>540</v>
      </c>
      <c r="E364" s="1" t="e">
        <f>INDEX('kapı kodları'!$D$2:$F$42,MATCH(Satıs[[#This Row],[kod]],'kapı kodları'!$D$2:$D$42,0),2)</f>
        <v>#N/A</v>
      </c>
      <c r="F364" s="1" t="e">
        <f>INDEX('kapı kodları'!$D$2:$F$42,MATCH(Satıs[[#This Row],[kod]],'kapı kodları'!$D$2:$D$42,0),3)</f>
        <v>#N/A</v>
      </c>
    </row>
    <row r="365" spans="2:11" hidden="1" x14ac:dyDescent="0.25">
      <c r="B365" s="16">
        <v>45345</v>
      </c>
      <c r="C365" s="6">
        <v>45352</v>
      </c>
      <c r="D365" s="1">
        <v>560</v>
      </c>
      <c r="E365" s="1" t="str">
        <f>INDEX('kapı kodları'!$D$2:$F$42,MATCH(Satıs[[#This Row],[kod]],'kapı kodları'!$D$2:$D$42,0),2)</f>
        <v>wenge</v>
      </c>
      <c r="F365" s="1" t="str">
        <f>INDEX('kapı kodları'!$D$2:$F$42,MATCH(Satıs[[#This Row],[kod]],'kapı kodları'!$D$2:$D$42,0),3)</f>
        <v>iki göbek</v>
      </c>
      <c r="G365" s="1">
        <v>5</v>
      </c>
    </row>
    <row r="366" spans="2:11" hidden="1" x14ac:dyDescent="0.25">
      <c r="B366" s="15">
        <v>45345</v>
      </c>
      <c r="C366" s="6">
        <v>45352</v>
      </c>
      <c r="D366" s="1">
        <v>600</v>
      </c>
      <c r="E366" s="1" t="str">
        <f>INDEX('kapı kodları'!$D$2:$F$42,MATCH(Satıs[[#This Row],[kod]],'kapı kodları'!$D$2:$D$42,0),2)</f>
        <v>bute beyaz</v>
      </c>
      <c r="F366" s="1" t="str">
        <f>INDEX('kapı kodları'!$D$2:$F$42,MATCH(Satıs[[#This Row],[kod]],'kapı kodları'!$D$2:$D$42,0),3)</f>
        <v>yavru kanat</v>
      </c>
      <c r="K366" s="1">
        <v>9</v>
      </c>
    </row>
    <row r="367" spans="2:11" hidden="1" x14ac:dyDescent="0.25">
      <c r="B367" s="16">
        <v>45345</v>
      </c>
      <c r="C367" s="6">
        <v>45352</v>
      </c>
      <c r="D367" s="1">
        <v>610</v>
      </c>
      <c r="E367" s="1" t="str">
        <f>INDEX('kapı kodları'!$D$2:$F$42,MATCH(Satıs[[#This Row],[kod]],'kapı kodları'!$D$2:$D$42,0),2)</f>
        <v>bute beyaz</v>
      </c>
      <c r="F367" s="1" t="str">
        <f>INDEX('kapı kodları'!$D$2:$F$42,MATCH(Satıs[[#This Row],[kod]],'kapı kodları'!$D$2:$D$42,0),3)</f>
        <v>madra</v>
      </c>
      <c r="G367" s="1">
        <v>2</v>
      </c>
    </row>
    <row r="368" spans="2:11" hidden="1" x14ac:dyDescent="0.25">
      <c r="B368" s="15">
        <v>45345</v>
      </c>
      <c r="C368" s="6">
        <v>45352</v>
      </c>
      <c r="D368" s="1">
        <v>620</v>
      </c>
      <c r="E368" s="1" t="str">
        <f>INDEX('kapı kodları'!$D$2:$F$42,MATCH(Satıs[[#This Row],[kod]],'kapı kodları'!$D$2:$D$42,0),2)</f>
        <v>bute beyaz</v>
      </c>
      <c r="F368" s="1" t="str">
        <f>INDEX('kapı kodları'!$D$2:$F$42,MATCH(Satıs[[#This Row],[kod]],'kapı kodları'!$D$2:$D$42,0),3)</f>
        <v>baklava</v>
      </c>
    </row>
    <row r="369" spans="2:11" hidden="1" x14ac:dyDescent="0.25">
      <c r="B369" s="16">
        <v>45345</v>
      </c>
      <c r="C369" s="6">
        <v>45352</v>
      </c>
      <c r="D369" s="1">
        <v>630</v>
      </c>
      <c r="E369" s="1" t="str">
        <f>INDEX('kapı kodları'!$D$2:$F$42,MATCH(Satıs[[#This Row],[kod]],'kapı kodları'!$D$2:$D$42,0),2)</f>
        <v>bute beyaz</v>
      </c>
      <c r="F369" s="1" t="str">
        <f>INDEX('kapı kodları'!$D$2:$F$42,MATCH(Satıs[[#This Row],[kod]],'kapı kodları'!$D$2:$D$42,0),3)</f>
        <v>karışık çizgi</v>
      </c>
      <c r="G369" s="1">
        <v>3</v>
      </c>
      <c r="H369" s="1">
        <v>1</v>
      </c>
      <c r="I369" s="1">
        <v>6</v>
      </c>
      <c r="J369" s="1">
        <v>1</v>
      </c>
    </row>
    <row r="370" spans="2:11" hidden="1" x14ac:dyDescent="0.25">
      <c r="B370" s="15">
        <v>45345</v>
      </c>
      <c r="C370" s="6">
        <v>45352</v>
      </c>
      <c r="D370" s="1">
        <v>640</v>
      </c>
      <c r="E370" s="1" t="e">
        <f>INDEX('kapı kodları'!$D$2:$F$42,MATCH(Satıs[[#This Row],[kod]],'kapı kodları'!$D$2:$D$42,0),2)</f>
        <v>#N/A</v>
      </c>
      <c r="F370" s="1" t="e">
        <f>INDEX('kapı kodları'!$D$2:$F$42,MATCH(Satıs[[#This Row],[kod]],'kapı kodları'!$D$2:$D$42,0),3)</f>
        <v>#N/A</v>
      </c>
    </row>
    <row r="371" spans="2:11" hidden="1" x14ac:dyDescent="0.25">
      <c r="B371" s="16">
        <v>45345</v>
      </c>
      <c r="C371" s="6">
        <v>45352</v>
      </c>
      <c r="D371" s="1">
        <v>660</v>
      </c>
      <c r="E371" s="1" t="str">
        <f>INDEX('kapı kodları'!$D$2:$F$42,MATCH(Satıs[[#This Row],[kod]],'kapı kodları'!$D$2:$D$42,0),2)</f>
        <v>bute beyaz</v>
      </c>
      <c r="F371" s="1" t="str">
        <f>INDEX('kapı kodları'!$D$2:$F$42,MATCH(Satıs[[#This Row],[kod]],'kapı kodları'!$D$2:$D$42,0),3)</f>
        <v>iki göbek</v>
      </c>
      <c r="G371" s="1">
        <v>23</v>
      </c>
      <c r="I371" s="1">
        <v>7</v>
      </c>
      <c r="J371" s="1">
        <v>13</v>
      </c>
    </row>
    <row r="372" spans="2:11" hidden="1" x14ac:dyDescent="0.25">
      <c r="B372" s="15">
        <v>45345</v>
      </c>
      <c r="C372" s="6">
        <v>45352</v>
      </c>
      <c r="D372" s="1">
        <v>700</v>
      </c>
      <c r="E372" s="1" t="str">
        <f>INDEX('kapı kodları'!$D$2:$F$42,MATCH(Satıs[[#This Row],[kod]],'kapı kodları'!$D$2:$D$42,0),2)</f>
        <v>küp akça</v>
      </c>
      <c r="F372" s="1" t="str">
        <f>INDEX('kapı kodları'!$D$2:$F$42,MATCH(Satıs[[#This Row],[kod]],'kapı kodları'!$D$2:$D$42,0),3)</f>
        <v>yavru kanat</v>
      </c>
      <c r="K372" s="1">
        <v>3</v>
      </c>
    </row>
    <row r="373" spans="2:11" hidden="1" x14ac:dyDescent="0.25">
      <c r="B373" s="16">
        <v>45345</v>
      </c>
      <c r="C373" s="6">
        <v>45352</v>
      </c>
      <c r="D373" s="1">
        <v>720</v>
      </c>
      <c r="E373" s="1" t="str">
        <f>INDEX('kapı kodları'!$D$2:$F$42,MATCH(Satıs[[#This Row],[kod]],'kapı kodları'!$D$2:$D$42,0),2)</f>
        <v>küp akça</v>
      </c>
      <c r="F373" s="1" t="str">
        <f>INDEX('kapı kodları'!$D$2:$F$42,MATCH(Satıs[[#This Row],[kod]],'kapı kodları'!$D$2:$D$42,0),3)</f>
        <v>baklava</v>
      </c>
      <c r="G373" s="1">
        <v>4</v>
      </c>
      <c r="J373" s="1">
        <v>1</v>
      </c>
    </row>
    <row r="374" spans="2:11" hidden="1" x14ac:dyDescent="0.25">
      <c r="B374" s="15">
        <v>45345</v>
      </c>
      <c r="C374" s="6">
        <v>45352</v>
      </c>
      <c r="D374" s="1">
        <v>730</v>
      </c>
      <c r="E374" s="1" t="str">
        <f>INDEX('kapı kodları'!$D$2:$F$42,MATCH(Satıs[[#This Row],[kod]],'kapı kodları'!$D$2:$D$42,0),2)</f>
        <v>küp akça</v>
      </c>
      <c r="F374" s="1" t="str">
        <f>INDEX('kapı kodları'!$D$2:$F$42,MATCH(Satıs[[#This Row],[kod]],'kapı kodları'!$D$2:$D$42,0),3)</f>
        <v>karışık çizgi</v>
      </c>
      <c r="G374" s="1">
        <v>5</v>
      </c>
      <c r="H374" s="1">
        <v>1</v>
      </c>
      <c r="I374" s="1">
        <v>2</v>
      </c>
    </row>
    <row r="375" spans="2:11" hidden="1" x14ac:dyDescent="0.25">
      <c r="B375" s="16">
        <v>45345</v>
      </c>
      <c r="C375" s="6">
        <v>45352</v>
      </c>
      <c r="D375" s="1">
        <v>740</v>
      </c>
      <c r="E375" s="1" t="e">
        <f>INDEX('kapı kodları'!$D$2:$F$42,MATCH(Satıs[[#This Row],[kod]],'kapı kodları'!$D$2:$D$42,0),2)</f>
        <v>#N/A</v>
      </c>
      <c r="F375" s="1" t="e">
        <f>INDEX('kapı kodları'!$D$2:$F$42,MATCH(Satıs[[#This Row],[kod]],'kapı kodları'!$D$2:$D$42,0),3)</f>
        <v>#N/A</v>
      </c>
    </row>
    <row r="376" spans="2:11" hidden="1" x14ac:dyDescent="0.25">
      <c r="B376" s="15">
        <v>45345</v>
      </c>
      <c r="C376" s="6">
        <v>45352</v>
      </c>
      <c r="D376" s="1">
        <v>760</v>
      </c>
      <c r="E376" s="1" t="str">
        <f>INDEX('kapı kodları'!$D$2:$F$42,MATCH(Satıs[[#This Row],[kod]],'kapı kodları'!$D$2:$D$42,0),2)</f>
        <v>küp akça</v>
      </c>
      <c r="F376" s="1" t="str">
        <f>INDEX('kapı kodları'!$D$2:$F$42,MATCH(Satıs[[#This Row],[kod]],'kapı kodları'!$D$2:$D$42,0),3)</f>
        <v>iki göbek</v>
      </c>
      <c r="G376" s="1">
        <v>40</v>
      </c>
      <c r="H376" s="1">
        <v>3</v>
      </c>
      <c r="I376" s="1">
        <v>6</v>
      </c>
    </row>
    <row r="377" spans="2:11" hidden="1" x14ac:dyDescent="0.25">
      <c r="B377" s="16">
        <v>45345</v>
      </c>
      <c r="C377" s="6">
        <v>45352</v>
      </c>
      <c r="D377" s="1">
        <v>800</v>
      </c>
      <c r="E377" s="1" t="str">
        <f>INDEX('kapı kodları'!$D$2:$F$42,MATCH(Satıs[[#This Row],[kod]],'kapı kodları'!$D$2:$D$42,0),2)</f>
        <v>ardahan gri</v>
      </c>
      <c r="F377" s="1" t="str">
        <f>INDEX('kapı kodları'!$D$2:$F$42,MATCH(Satıs[[#This Row],[kod]],'kapı kodları'!$D$2:$D$42,0),3)</f>
        <v>yavru kanat</v>
      </c>
      <c r="K377" s="1">
        <v>6</v>
      </c>
    </row>
    <row r="378" spans="2:11" hidden="1" x14ac:dyDescent="0.25">
      <c r="B378" s="15">
        <v>45345</v>
      </c>
      <c r="C378" s="6">
        <v>45352</v>
      </c>
      <c r="D378" s="1">
        <v>810</v>
      </c>
      <c r="E378" s="1" t="str">
        <f>INDEX('kapı kodları'!$D$2:$F$42,MATCH(Satıs[[#This Row],[kod]],'kapı kodları'!$D$2:$D$42,0),2)</f>
        <v>ardahan gri</v>
      </c>
      <c r="F378" s="1" t="str">
        <f>INDEX('kapı kodları'!$D$2:$F$42,MATCH(Satıs[[#This Row],[kod]],'kapı kodları'!$D$2:$D$42,0),3)</f>
        <v>madra</v>
      </c>
    </row>
    <row r="379" spans="2:11" hidden="1" x14ac:dyDescent="0.25">
      <c r="B379" s="16">
        <v>45345</v>
      </c>
      <c r="C379" s="6">
        <v>45352</v>
      </c>
      <c r="D379" s="1">
        <v>820</v>
      </c>
      <c r="E379" s="1" t="str">
        <f>INDEX('kapı kodları'!$D$2:$F$42,MATCH(Satıs[[#This Row],[kod]],'kapı kodları'!$D$2:$D$42,0),2)</f>
        <v>ardahan gri</v>
      </c>
      <c r="F379" s="1" t="str">
        <f>INDEX('kapı kodları'!$D$2:$F$42,MATCH(Satıs[[#This Row],[kod]],'kapı kodları'!$D$2:$D$42,0),3)</f>
        <v>baklava</v>
      </c>
      <c r="G379" s="1">
        <v>5</v>
      </c>
    </row>
    <row r="380" spans="2:11" hidden="1" x14ac:dyDescent="0.25">
      <c r="B380" s="15">
        <v>45345</v>
      </c>
      <c r="C380" s="6">
        <v>45352</v>
      </c>
      <c r="D380" s="1">
        <v>830</v>
      </c>
      <c r="E380" s="1" t="str">
        <f>INDEX('kapı kodları'!$D$2:$F$42,MATCH(Satıs[[#This Row],[kod]],'kapı kodları'!$D$2:$D$42,0),2)</f>
        <v>ardahan gri</v>
      </c>
      <c r="F380" s="1" t="str">
        <f>INDEX('kapı kodları'!$D$2:$F$42,MATCH(Satıs[[#This Row],[kod]],'kapı kodları'!$D$2:$D$42,0),3)</f>
        <v>karışık çizgi</v>
      </c>
      <c r="G380" s="1">
        <v>5</v>
      </c>
      <c r="H380" s="1">
        <v>1</v>
      </c>
    </row>
    <row r="381" spans="2:11" hidden="1" x14ac:dyDescent="0.25">
      <c r="B381" s="16">
        <v>45345</v>
      </c>
      <c r="C381" s="6">
        <v>45352</v>
      </c>
      <c r="D381" s="1">
        <v>840</v>
      </c>
      <c r="E381" s="1" t="e">
        <f>INDEX('kapı kodları'!$D$2:$F$42,MATCH(Satıs[[#This Row],[kod]],'kapı kodları'!$D$2:$D$42,0),2)</f>
        <v>#N/A</v>
      </c>
      <c r="F381" s="1" t="e">
        <f>INDEX('kapı kodları'!$D$2:$F$42,MATCH(Satıs[[#This Row],[kod]],'kapı kodları'!$D$2:$D$42,0),3)</f>
        <v>#N/A</v>
      </c>
      <c r="H381" s="1">
        <v>1</v>
      </c>
    </row>
    <row r="382" spans="2:11" hidden="1" x14ac:dyDescent="0.25">
      <c r="B382" s="15">
        <v>45345</v>
      </c>
      <c r="C382" s="6">
        <v>45352</v>
      </c>
      <c r="D382" s="1">
        <v>860</v>
      </c>
      <c r="E382" s="1" t="str">
        <f>INDEX('kapı kodları'!$D$2:$F$42,MATCH(Satıs[[#This Row],[kod]],'kapı kodları'!$D$2:$D$42,0),2)</f>
        <v>ardahan gri</v>
      </c>
      <c r="F382" s="1" t="str">
        <f>INDEX('kapı kodları'!$D$2:$F$42,MATCH(Satıs[[#This Row],[kod]],'kapı kodları'!$D$2:$D$42,0),3)</f>
        <v>iki göbek</v>
      </c>
      <c r="G382" s="1">
        <v>79</v>
      </c>
      <c r="H382" s="1">
        <v>3</v>
      </c>
      <c r="I382" s="1">
        <v>4</v>
      </c>
      <c r="J382" s="1">
        <v>8</v>
      </c>
    </row>
    <row r="383" spans="2:11" hidden="1" x14ac:dyDescent="0.25">
      <c r="B383" s="16">
        <v>45345</v>
      </c>
      <c r="C383" s="6">
        <v>45352</v>
      </c>
      <c r="D383" s="1">
        <v>900</v>
      </c>
      <c r="E383" s="1" t="str">
        <f>INDEX('kapı kodları'!$D$2:$F$42,MATCH(Satıs[[#This Row],[kod]],'kapı kodları'!$D$2:$D$42,0),2)</f>
        <v>pvc gri</v>
      </c>
      <c r="F383" s="1" t="str">
        <f>INDEX('kapı kodları'!$D$2:$F$42,MATCH(Satıs[[#This Row],[kod]],'kapı kodları'!$D$2:$D$42,0),3)</f>
        <v>yavru kanat</v>
      </c>
      <c r="K383" s="1">
        <v>2</v>
      </c>
    </row>
    <row r="384" spans="2:11" hidden="1" x14ac:dyDescent="0.25">
      <c r="B384" s="15">
        <v>45345</v>
      </c>
      <c r="C384" s="6">
        <v>45352</v>
      </c>
      <c r="D384" s="1">
        <v>920</v>
      </c>
      <c r="E384" s="1" t="str">
        <f>INDEX('kapı kodları'!$D$2:$F$42,MATCH(Satıs[[#This Row],[kod]],'kapı kodları'!$D$2:$D$42,0),2)</f>
        <v>pvc gri</v>
      </c>
      <c r="F384" s="1" t="str">
        <f>INDEX('kapı kodları'!$D$2:$F$42,MATCH(Satıs[[#This Row],[kod]],'kapı kodları'!$D$2:$D$42,0),3)</f>
        <v>baklava</v>
      </c>
    </row>
    <row r="385" spans="2:10" hidden="1" x14ac:dyDescent="0.25">
      <c r="B385" s="16">
        <v>45345</v>
      </c>
      <c r="C385" s="6">
        <v>45352</v>
      </c>
      <c r="D385" s="1">
        <v>930</v>
      </c>
      <c r="E385" s="1" t="str">
        <f>INDEX('kapı kodları'!$D$2:$F$42,MATCH(Satıs[[#This Row],[kod]],'kapı kodları'!$D$2:$D$42,0),2)</f>
        <v>pvc gri</v>
      </c>
      <c r="F385" s="1" t="str">
        <f>INDEX('kapı kodları'!$D$2:$F$42,MATCH(Satıs[[#This Row],[kod]],'kapı kodları'!$D$2:$D$42,0),3)</f>
        <v>karışık çizgi</v>
      </c>
    </row>
    <row r="386" spans="2:10" hidden="1" x14ac:dyDescent="0.25">
      <c r="B386" s="15">
        <v>45345</v>
      </c>
      <c r="C386" s="6">
        <v>45352</v>
      </c>
      <c r="D386" s="1">
        <v>960</v>
      </c>
      <c r="E386" s="1" t="str">
        <f>INDEX('kapı kodları'!$D$2:$F$42,MATCH(Satıs[[#This Row],[kod]],'kapı kodları'!$D$2:$D$42,0),2)</f>
        <v>pvc gri</v>
      </c>
      <c r="F386" s="1" t="str">
        <f>INDEX('kapı kodları'!$D$2:$F$42,MATCH(Satıs[[#This Row],[kod]],'kapı kodları'!$D$2:$D$42,0),3)</f>
        <v>iki göbek</v>
      </c>
      <c r="G386" s="1">
        <v>6</v>
      </c>
      <c r="H386" s="1">
        <v>2</v>
      </c>
      <c r="J386" s="1">
        <v>2</v>
      </c>
    </row>
    <row r="387" spans="2:10" hidden="1" x14ac:dyDescent="0.25">
      <c r="B387" s="15">
        <v>45352</v>
      </c>
      <c r="C387" s="6">
        <v>45359</v>
      </c>
      <c r="D387" s="1">
        <v>100</v>
      </c>
      <c r="E387" s="1" t="str">
        <f>INDEX('kapı kodları'!$D$2:$F$42,MATCH(Satıs[[#This Row],[kod]],'kapı kodları'!$D$2:$D$42,0),2)</f>
        <v>italyan ceviz</v>
      </c>
      <c r="F387" s="1" t="str">
        <f>INDEX('kapı kodları'!$D$2:$F$42,MATCH(Satıs[[#This Row],[kod]],'kapı kodları'!$D$2:$D$42,0),3)</f>
        <v>yavru kanat</v>
      </c>
    </row>
    <row r="388" spans="2:10" x14ac:dyDescent="0.25">
      <c r="B388" s="16">
        <v>45352</v>
      </c>
      <c r="C388" s="6">
        <v>45359</v>
      </c>
      <c r="D388" s="1">
        <v>110</v>
      </c>
      <c r="E388" s="1" t="str">
        <f>INDEX('kapı kodları'!$D$2:$F$42,MATCH(Satıs[[#This Row],[kod]],'kapı kodları'!$D$2:$D$42,0),2)</f>
        <v>italyan ceviz</v>
      </c>
      <c r="F388" s="1" t="str">
        <f>INDEX('kapı kodları'!$D$2:$F$42,MATCH(Satıs[[#This Row],[kod]],'kapı kodları'!$D$2:$D$42,0),3)</f>
        <v>madra</v>
      </c>
      <c r="G388" s="1">
        <v>2</v>
      </c>
    </row>
    <row r="389" spans="2:10" hidden="1" x14ac:dyDescent="0.25">
      <c r="B389" s="15">
        <v>45352</v>
      </c>
      <c r="C389" s="6">
        <v>45359</v>
      </c>
      <c r="D389" s="1">
        <v>120</v>
      </c>
      <c r="E389" s="1" t="str">
        <f>INDEX('kapı kodları'!$D$2:$F$42,MATCH(Satıs[[#This Row],[kod]],'kapı kodları'!$D$2:$D$42,0),2)</f>
        <v>italyan ceviz</v>
      </c>
      <c r="F389" s="1" t="str">
        <f>INDEX('kapı kodları'!$D$2:$F$42,MATCH(Satıs[[#This Row],[kod]],'kapı kodları'!$D$2:$D$42,0),3)</f>
        <v>baklava</v>
      </c>
    </row>
    <row r="390" spans="2:10" hidden="1" x14ac:dyDescent="0.25">
      <c r="B390" s="16">
        <v>45352</v>
      </c>
      <c r="C390" s="6">
        <v>45359</v>
      </c>
      <c r="D390" s="1">
        <v>130</v>
      </c>
      <c r="E390" s="1" t="str">
        <f>INDEX('kapı kodları'!$D$2:$F$42,MATCH(Satıs[[#This Row],[kod]],'kapı kodları'!$D$2:$D$42,0),2)</f>
        <v>italyan ceviz</v>
      </c>
      <c r="F390" s="1" t="str">
        <f>INDEX('kapı kodları'!$D$2:$F$42,MATCH(Satıs[[#This Row],[kod]],'kapı kodları'!$D$2:$D$42,0),3)</f>
        <v>karışık çizgi</v>
      </c>
      <c r="G390" s="1">
        <v>3</v>
      </c>
      <c r="I390" s="1">
        <v>2</v>
      </c>
    </row>
    <row r="391" spans="2:10" hidden="1" x14ac:dyDescent="0.25">
      <c r="B391" s="15">
        <v>45352</v>
      </c>
      <c r="C391" s="6">
        <v>45359</v>
      </c>
      <c r="D391" s="1">
        <v>140</v>
      </c>
      <c r="E391" s="1" t="e">
        <f>INDEX('kapı kodları'!$D$2:$F$42,MATCH(Satıs[[#This Row],[kod]],'kapı kodları'!$D$2:$D$42,0),2)</f>
        <v>#N/A</v>
      </c>
      <c r="F391" s="1" t="e">
        <f>INDEX('kapı kodları'!$D$2:$F$42,MATCH(Satıs[[#This Row],[kod]],'kapı kodları'!$D$2:$D$42,0),3)</f>
        <v>#N/A</v>
      </c>
    </row>
    <row r="392" spans="2:10" hidden="1" x14ac:dyDescent="0.25">
      <c r="B392" s="16">
        <v>45352</v>
      </c>
      <c r="C392" s="6">
        <v>45359</v>
      </c>
      <c r="D392" s="1">
        <v>160</v>
      </c>
      <c r="E392" s="1" t="str">
        <f>INDEX('kapı kodları'!$D$2:$F$42,MATCH(Satıs[[#This Row],[kod]],'kapı kodları'!$D$2:$D$42,0),2)</f>
        <v>italyan ceviz</v>
      </c>
      <c r="F392" s="1" t="str">
        <f>INDEX('kapı kodları'!$D$2:$F$42,MATCH(Satıs[[#This Row],[kod]],'kapı kodları'!$D$2:$D$42,0),3)</f>
        <v>iki göbek</v>
      </c>
      <c r="G392" s="1">
        <v>3</v>
      </c>
      <c r="I392" s="1">
        <v>2</v>
      </c>
    </row>
    <row r="393" spans="2:10" hidden="1" x14ac:dyDescent="0.25">
      <c r="B393" s="15">
        <v>45352</v>
      </c>
      <c r="C393" s="6">
        <v>45359</v>
      </c>
      <c r="D393" s="1">
        <v>200</v>
      </c>
      <c r="E393" s="1" t="str">
        <f>INDEX('kapı kodları'!$D$2:$F$42,MATCH(Satıs[[#This Row],[kod]],'kapı kodları'!$D$2:$D$42,0),2)</f>
        <v>koyu ceviz</v>
      </c>
      <c r="F393" s="1" t="str">
        <f>INDEX('kapı kodları'!$D$2:$F$42,MATCH(Satıs[[#This Row],[kod]],'kapı kodları'!$D$2:$D$42,0),3)</f>
        <v>yavru kanat</v>
      </c>
    </row>
    <row r="394" spans="2:10" hidden="1" x14ac:dyDescent="0.25">
      <c r="B394" s="16">
        <v>45352</v>
      </c>
      <c r="C394" s="6">
        <v>45359</v>
      </c>
      <c r="D394" s="1">
        <v>220</v>
      </c>
      <c r="E394" s="1" t="str">
        <f>INDEX('kapı kodları'!$D$2:$F$42,MATCH(Satıs[[#This Row],[kod]],'kapı kodları'!$D$2:$D$42,0),2)</f>
        <v>koyu ceviz</v>
      </c>
      <c r="F394" s="1" t="str">
        <f>INDEX('kapı kodları'!$D$2:$F$42,MATCH(Satıs[[#This Row],[kod]],'kapı kodları'!$D$2:$D$42,0),3)</f>
        <v>baklava</v>
      </c>
    </row>
    <row r="395" spans="2:10" hidden="1" x14ac:dyDescent="0.25">
      <c r="B395" s="15">
        <v>45352</v>
      </c>
      <c r="C395" s="6">
        <v>45359</v>
      </c>
      <c r="D395" s="1">
        <v>230</v>
      </c>
      <c r="E395" s="1" t="str">
        <f>INDEX('kapı kodları'!$D$2:$F$42,MATCH(Satıs[[#This Row],[kod]],'kapı kodları'!$D$2:$D$42,0),2)</f>
        <v>koyu ceviz</v>
      </c>
      <c r="F395" s="1" t="str">
        <f>INDEX('kapı kodları'!$D$2:$F$42,MATCH(Satıs[[#This Row],[kod]],'kapı kodları'!$D$2:$D$42,0),3)</f>
        <v>karışık çizgi</v>
      </c>
      <c r="I395" s="1">
        <v>5</v>
      </c>
    </row>
    <row r="396" spans="2:10" hidden="1" x14ac:dyDescent="0.25">
      <c r="B396" s="16">
        <v>45352</v>
      </c>
      <c r="C396" s="6">
        <v>45359</v>
      </c>
      <c r="D396" s="1">
        <v>240</v>
      </c>
      <c r="E396" s="1" t="e">
        <f>INDEX('kapı kodları'!$D$2:$F$42,MATCH(Satıs[[#This Row],[kod]],'kapı kodları'!$D$2:$D$42,0),2)</f>
        <v>#N/A</v>
      </c>
      <c r="F396" s="1" t="e">
        <f>INDEX('kapı kodları'!$D$2:$F$42,MATCH(Satıs[[#This Row],[kod]],'kapı kodları'!$D$2:$D$42,0),3)</f>
        <v>#N/A</v>
      </c>
    </row>
    <row r="397" spans="2:10" hidden="1" x14ac:dyDescent="0.25">
      <c r="B397" s="15">
        <v>45352</v>
      </c>
      <c r="C397" s="6">
        <v>45359</v>
      </c>
      <c r="D397" s="1">
        <v>260</v>
      </c>
      <c r="E397" s="1" t="str">
        <f>INDEX('kapı kodları'!$D$2:$F$42,MATCH(Satıs[[#This Row],[kod]],'kapı kodları'!$D$2:$D$42,0),2)</f>
        <v>koyu ceviz</v>
      </c>
      <c r="F397" s="1" t="str">
        <f>INDEX('kapı kodları'!$D$2:$F$42,MATCH(Satıs[[#This Row],[kod]],'kapı kodları'!$D$2:$D$42,0),3)</f>
        <v>iki göbek</v>
      </c>
      <c r="G397" s="1">
        <v>2</v>
      </c>
      <c r="I397" s="1">
        <v>1</v>
      </c>
    </row>
    <row r="398" spans="2:10" hidden="1" x14ac:dyDescent="0.25">
      <c r="B398" s="16">
        <v>45352</v>
      </c>
      <c r="C398" s="6">
        <v>45359</v>
      </c>
      <c r="D398" s="1">
        <v>300</v>
      </c>
      <c r="E398" s="1" t="str">
        <f>INDEX('kapı kodları'!$D$2:$F$42,MATCH(Satıs[[#This Row],[kod]],'kapı kodları'!$D$2:$D$42,0),2)</f>
        <v>gold ceviz</v>
      </c>
      <c r="F398" s="1" t="str">
        <f>INDEX('kapı kodları'!$D$2:$F$42,MATCH(Satıs[[#This Row],[kod]],'kapı kodları'!$D$2:$D$42,0),3)</f>
        <v>yavru kanat</v>
      </c>
    </row>
    <row r="399" spans="2:10" hidden="1" x14ac:dyDescent="0.25">
      <c r="B399" s="15">
        <v>45352</v>
      </c>
      <c r="C399" s="6">
        <v>45359</v>
      </c>
      <c r="D399" s="1">
        <v>310</v>
      </c>
      <c r="E399" s="1" t="str">
        <f>INDEX('kapı kodları'!$D$2:$F$42,MATCH(Satıs[[#This Row],[kod]],'kapı kodları'!$D$2:$D$42,0),2)</f>
        <v>gold ceviz</v>
      </c>
      <c r="F399" s="1" t="str">
        <f>INDEX('kapı kodları'!$D$2:$F$42,MATCH(Satıs[[#This Row],[kod]],'kapı kodları'!$D$2:$D$42,0),3)</f>
        <v>madra</v>
      </c>
    </row>
    <row r="400" spans="2:10" hidden="1" x14ac:dyDescent="0.25">
      <c r="B400" s="16">
        <v>45352</v>
      </c>
      <c r="C400" s="6">
        <v>45359</v>
      </c>
      <c r="D400" s="1">
        <v>320</v>
      </c>
      <c r="E400" s="1" t="str">
        <f>INDEX('kapı kodları'!$D$2:$F$42,MATCH(Satıs[[#This Row],[kod]],'kapı kodları'!$D$2:$D$42,0),2)</f>
        <v>gold ceviz</v>
      </c>
      <c r="F400" s="1" t="str">
        <f>INDEX('kapı kodları'!$D$2:$F$42,MATCH(Satıs[[#This Row],[kod]],'kapı kodları'!$D$2:$D$42,0),3)</f>
        <v>baklava</v>
      </c>
    </row>
    <row r="401" spans="2:11" hidden="1" x14ac:dyDescent="0.25">
      <c r="B401" s="15">
        <v>45352</v>
      </c>
      <c r="C401" s="6">
        <v>45359</v>
      </c>
      <c r="D401" s="1">
        <v>330</v>
      </c>
      <c r="E401" s="1" t="str">
        <f>INDEX('kapı kodları'!$D$2:$F$42,MATCH(Satıs[[#This Row],[kod]],'kapı kodları'!$D$2:$D$42,0),2)</f>
        <v>gold ceviz</v>
      </c>
      <c r="F401" s="1" t="str">
        <f>INDEX('kapı kodları'!$D$2:$F$42,MATCH(Satıs[[#This Row],[kod]],'kapı kodları'!$D$2:$D$42,0),3)</f>
        <v>karışık çizgi</v>
      </c>
      <c r="G401" s="1">
        <v>3</v>
      </c>
    </row>
    <row r="402" spans="2:11" hidden="1" x14ac:dyDescent="0.25">
      <c r="B402" s="16">
        <v>45352</v>
      </c>
      <c r="C402" s="6">
        <v>45359</v>
      </c>
      <c r="D402" s="1">
        <v>340</v>
      </c>
      <c r="E402" s="1" t="e">
        <f>INDEX('kapı kodları'!$D$2:$F$42,MATCH(Satıs[[#This Row],[kod]],'kapı kodları'!$D$2:$D$42,0),2)</f>
        <v>#N/A</v>
      </c>
      <c r="F402" s="1" t="e">
        <f>INDEX('kapı kodları'!$D$2:$F$42,MATCH(Satıs[[#This Row],[kod]],'kapı kodları'!$D$2:$D$42,0),3)</f>
        <v>#N/A</v>
      </c>
    </row>
    <row r="403" spans="2:11" hidden="1" x14ac:dyDescent="0.25">
      <c r="B403" s="15">
        <v>45352</v>
      </c>
      <c r="C403" s="6">
        <v>45359</v>
      </c>
      <c r="D403" s="1">
        <v>360</v>
      </c>
      <c r="E403" s="1" t="str">
        <f>INDEX('kapı kodları'!$D$2:$F$42,MATCH(Satıs[[#This Row],[kod]],'kapı kodları'!$D$2:$D$42,0),2)</f>
        <v>gold ceviz</v>
      </c>
      <c r="F403" s="1" t="str">
        <f>INDEX('kapı kodları'!$D$2:$F$42,MATCH(Satıs[[#This Row],[kod]],'kapı kodları'!$D$2:$D$42,0),3)</f>
        <v>iki göbek</v>
      </c>
      <c r="G403" s="1">
        <v>6</v>
      </c>
      <c r="H403" s="1">
        <v>1</v>
      </c>
      <c r="I403" s="1">
        <v>3</v>
      </c>
      <c r="J403" s="1">
        <v>3</v>
      </c>
    </row>
    <row r="404" spans="2:11" hidden="1" x14ac:dyDescent="0.25">
      <c r="B404" s="16">
        <v>45352</v>
      </c>
      <c r="C404" s="6">
        <v>45359</v>
      </c>
      <c r="D404" s="1">
        <v>400</v>
      </c>
      <c r="E404" s="1" t="str">
        <f>INDEX('kapı kodları'!$D$2:$F$42,MATCH(Satıs[[#This Row],[kod]],'kapı kodları'!$D$2:$D$42,0),2)</f>
        <v>ABD ceviz</v>
      </c>
      <c r="F404" s="1" t="str">
        <f>INDEX('kapı kodları'!$D$2:$F$42,MATCH(Satıs[[#This Row],[kod]],'kapı kodları'!$D$2:$D$42,0),3)</f>
        <v>yavru kanat</v>
      </c>
    </row>
    <row r="405" spans="2:11" hidden="1" x14ac:dyDescent="0.25">
      <c r="B405" s="15">
        <v>45352</v>
      </c>
      <c r="C405" s="6">
        <v>45359</v>
      </c>
      <c r="D405" s="1">
        <v>410</v>
      </c>
      <c r="E405" s="1" t="str">
        <f>INDEX('kapı kodları'!$D$2:$F$42,MATCH(Satıs[[#This Row],[kod]],'kapı kodları'!$D$2:$D$42,0),2)</f>
        <v>ABD ceviz</v>
      </c>
      <c r="F405" s="1" t="str">
        <f>INDEX('kapı kodları'!$D$2:$F$42,MATCH(Satıs[[#This Row],[kod]],'kapı kodları'!$D$2:$D$42,0),3)</f>
        <v>madra</v>
      </c>
      <c r="G405" s="1">
        <v>1</v>
      </c>
    </row>
    <row r="406" spans="2:11" hidden="1" x14ac:dyDescent="0.25">
      <c r="B406" s="16">
        <v>45352</v>
      </c>
      <c r="C406" s="6">
        <v>45359</v>
      </c>
      <c r="D406" s="1">
        <v>420</v>
      </c>
      <c r="E406" s="1" t="str">
        <f>INDEX('kapı kodları'!$D$2:$F$42,MATCH(Satıs[[#This Row],[kod]],'kapı kodları'!$D$2:$D$42,0),2)</f>
        <v>ABD ceviz</v>
      </c>
      <c r="F406" s="1" t="str">
        <f>INDEX('kapı kodları'!$D$2:$F$42,MATCH(Satıs[[#This Row],[kod]],'kapı kodları'!$D$2:$D$42,0),3)</f>
        <v>baklava</v>
      </c>
    </row>
    <row r="407" spans="2:11" hidden="1" x14ac:dyDescent="0.25">
      <c r="B407" s="15">
        <v>45352</v>
      </c>
      <c r="C407" s="6">
        <v>45359</v>
      </c>
      <c r="D407" s="1">
        <v>430</v>
      </c>
      <c r="E407" s="1" t="str">
        <f>INDEX('kapı kodları'!$D$2:$F$42,MATCH(Satıs[[#This Row],[kod]],'kapı kodları'!$D$2:$D$42,0),2)</f>
        <v>ABD ceviz</v>
      </c>
      <c r="F407" s="1" t="str">
        <f>INDEX('kapı kodları'!$D$2:$F$42,MATCH(Satıs[[#This Row],[kod]],'kapı kodları'!$D$2:$D$42,0),3)</f>
        <v>karışık çizgi</v>
      </c>
    </row>
    <row r="408" spans="2:11" hidden="1" x14ac:dyDescent="0.25">
      <c r="B408" s="16">
        <v>45352</v>
      </c>
      <c r="C408" s="6">
        <v>45359</v>
      </c>
      <c r="D408" s="1">
        <v>440</v>
      </c>
      <c r="E408" s="1" t="e">
        <f>INDEX('kapı kodları'!$D$2:$F$42,MATCH(Satıs[[#This Row],[kod]],'kapı kodları'!$D$2:$D$42,0),2)</f>
        <v>#N/A</v>
      </c>
      <c r="F408" s="1" t="e">
        <f>INDEX('kapı kodları'!$D$2:$F$42,MATCH(Satıs[[#This Row],[kod]],'kapı kodları'!$D$2:$D$42,0),3)</f>
        <v>#N/A</v>
      </c>
    </row>
    <row r="409" spans="2:11" hidden="1" x14ac:dyDescent="0.25">
      <c r="B409" s="15">
        <v>45352</v>
      </c>
      <c r="C409" s="6">
        <v>45359</v>
      </c>
      <c r="D409" s="1">
        <v>460</v>
      </c>
      <c r="E409" s="1" t="str">
        <f>INDEX('kapı kodları'!$D$2:$F$42,MATCH(Satıs[[#This Row],[kod]],'kapı kodları'!$D$2:$D$42,0),2)</f>
        <v>ABD ceviz</v>
      </c>
      <c r="F409" s="1" t="str">
        <f>INDEX('kapı kodları'!$D$2:$F$42,MATCH(Satıs[[#This Row],[kod]],'kapı kodları'!$D$2:$D$42,0),3)</f>
        <v>iki göbek</v>
      </c>
      <c r="G409" s="1">
        <v>4</v>
      </c>
      <c r="I409" s="1">
        <v>1</v>
      </c>
    </row>
    <row r="410" spans="2:11" hidden="1" x14ac:dyDescent="0.25">
      <c r="B410" s="16">
        <v>45352</v>
      </c>
      <c r="C410" s="6">
        <v>45359</v>
      </c>
      <c r="D410" s="1">
        <v>500</v>
      </c>
      <c r="E410" s="1" t="str">
        <f>INDEX('kapı kodları'!$D$2:$F$42,MATCH(Satıs[[#This Row],[kod]],'kapı kodları'!$D$2:$D$42,0),2)</f>
        <v>wenge</v>
      </c>
      <c r="F410" s="1" t="str">
        <f>INDEX('kapı kodları'!$D$2:$F$42,MATCH(Satıs[[#This Row],[kod]],'kapı kodları'!$D$2:$D$42,0),3)</f>
        <v>yavru kanat</v>
      </c>
    </row>
    <row r="411" spans="2:11" hidden="1" x14ac:dyDescent="0.25">
      <c r="B411" s="15">
        <v>45352</v>
      </c>
      <c r="C411" s="6">
        <v>45359</v>
      </c>
      <c r="D411" s="1">
        <v>520</v>
      </c>
      <c r="E411" s="1" t="str">
        <f>INDEX('kapı kodları'!$D$2:$F$42,MATCH(Satıs[[#This Row],[kod]],'kapı kodları'!$D$2:$D$42,0),2)</f>
        <v>wenge</v>
      </c>
      <c r="F411" s="1" t="str">
        <f>INDEX('kapı kodları'!$D$2:$F$42,MATCH(Satıs[[#This Row],[kod]],'kapı kodları'!$D$2:$D$42,0),3)</f>
        <v>baklava</v>
      </c>
    </row>
    <row r="412" spans="2:11" hidden="1" x14ac:dyDescent="0.25">
      <c r="B412" s="16">
        <v>45352</v>
      </c>
      <c r="C412" s="6">
        <v>45359</v>
      </c>
      <c r="D412" s="1">
        <v>530</v>
      </c>
      <c r="E412" s="1" t="str">
        <f>INDEX('kapı kodları'!$D$2:$F$42,MATCH(Satıs[[#This Row],[kod]],'kapı kodları'!$D$2:$D$42,0),2)</f>
        <v>wenge</v>
      </c>
      <c r="F412" s="1" t="str">
        <f>INDEX('kapı kodları'!$D$2:$F$42,MATCH(Satıs[[#This Row],[kod]],'kapı kodları'!$D$2:$D$42,0),3)</f>
        <v>karışık çizgi</v>
      </c>
    </row>
    <row r="413" spans="2:11" hidden="1" x14ac:dyDescent="0.25">
      <c r="B413" s="15">
        <v>45352</v>
      </c>
      <c r="C413" s="6">
        <v>45359</v>
      </c>
      <c r="D413" s="1">
        <v>540</v>
      </c>
      <c r="E413" s="1" t="e">
        <f>INDEX('kapı kodları'!$D$2:$F$42,MATCH(Satıs[[#This Row],[kod]],'kapı kodları'!$D$2:$D$42,0),2)</f>
        <v>#N/A</v>
      </c>
      <c r="F413" s="1" t="e">
        <f>INDEX('kapı kodları'!$D$2:$F$42,MATCH(Satıs[[#This Row],[kod]],'kapı kodları'!$D$2:$D$42,0),3)</f>
        <v>#N/A</v>
      </c>
    </row>
    <row r="414" spans="2:11" hidden="1" x14ac:dyDescent="0.25">
      <c r="B414" s="16">
        <v>45352</v>
      </c>
      <c r="C414" s="6">
        <v>45359</v>
      </c>
      <c r="D414" s="1">
        <v>560</v>
      </c>
      <c r="E414" s="1" t="str">
        <f>INDEX('kapı kodları'!$D$2:$F$42,MATCH(Satıs[[#This Row],[kod]],'kapı kodları'!$D$2:$D$42,0),2)</f>
        <v>wenge</v>
      </c>
      <c r="F414" s="1" t="str">
        <f>INDEX('kapı kodları'!$D$2:$F$42,MATCH(Satıs[[#This Row],[kod]],'kapı kodları'!$D$2:$D$42,0),3)</f>
        <v>iki göbek</v>
      </c>
    </row>
    <row r="415" spans="2:11" hidden="1" x14ac:dyDescent="0.25">
      <c r="B415" s="15">
        <v>45352</v>
      </c>
      <c r="C415" s="6">
        <v>45359</v>
      </c>
      <c r="D415" s="1">
        <v>600</v>
      </c>
      <c r="E415" s="1" t="str">
        <f>INDEX('kapı kodları'!$D$2:$F$42,MATCH(Satıs[[#This Row],[kod]],'kapı kodları'!$D$2:$D$42,0),2)</f>
        <v>bute beyaz</v>
      </c>
      <c r="F415" s="1" t="str">
        <f>INDEX('kapı kodları'!$D$2:$F$42,MATCH(Satıs[[#This Row],[kod]],'kapı kodları'!$D$2:$D$42,0),3)</f>
        <v>yavru kanat</v>
      </c>
      <c r="K415" s="1">
        <v>3</v>
      </c>
    </row>
    <row r="416" spans="2:11" hidden="1" x14ac:dyDescent="0.25">
      <c r="B416" s="16">
        <v>45352</v>
      </c>
      <c r="C416" s="6">
        <v>45359</v>
      </c>
      <c r="D416" s="1">
        <v>610</v>
      </c>
      <c r="E416" s="1" t="str">
        <f>INDEX('kapı kodları'!$D$2:$F$42,MATCH(Satıs[[#This Row],[kod]],'kapı kodları'!$D$2:$D$42,0),2)</f>
        <v>bute beyaz</v>
      </c>
      <c r="F416" s="1" t="str">
        <f>INDEX('kapı kodları'!$D$2:$F$42,MATCH(Satıs[[#This Row],[kod]],'kapı kodları'!$D$2:$D$42,0),3)</f>
        <v>madra</v>
      </c>
      <c r="G416" s="1">
        <v>1</v>
      </c>
      <c r="I416" s="1">
        <v>1</v>
      </c>
    </row>
    <row r="417" spans="2:13" hidden="1" x14ac:dyDescent="0.25">
      <c r="B417" s="15">
        <v>45352</v>
      </c>
      <c r="C417" s="6">
        <v>45359</v>
      </c>
      <c r="D417" s="1">
        <v>620</v>
      </c>
      <c r="E417" s="1" t="str">
        <f>INDEX('kapı kodları'!$D$2:$F$42,MATCH(Satıs[[#This Row],[kod]],'kapı kodları'!$D$2:$D$42,0),2)</f>
        <v>bute beyaz</v>
      </c>
      <c r="F417" s="1" t="str">
        <f>INDEX('kapı kodları'!$D$2:$F$42,MATCH(Satıs[[#This Row],[kod]],'kapı kodları'!$D$2:$D$42,0),3)</f>
        <v>baklava</v>
      </c>
    </row>
    <row r="418" spans="2:13" hidden="1" x14ac:dyDescent="0.25">
      <c r="B418" s="16">
        <v>45352</v>
      </c>
      <c r="C418" s="6">
        <v>45359</v>
      </c>
      <c r="D418" s="1">
        <v>630</v>
      </c>
      <c r="E418" s="1" t="str">
        <f>INDEX('kapı kodları'!$D$2:$F$42,MATCH(Satıs[[#This Row],[kod]],'kapı kodları'!$D$2:$D$42,0),2)</f>
        <v>bute beyaz</v>
      </c>
      <c r="F418" s="1" t="str">
        <f>INDEX('kapı kodları'!$D$2:$F$42,MATCH(Satıs[[#This Row],[kod]],'kapı kodları'!$D$2:$D$42,0),3)</f>
        <v>karışık çizgi</v>
      </c>
      <c r="G418" s="1">
        <v>16</v>
      </c>
      <c r="H418" s="1">
        <v>1</v>
      </c>
      <c r="I418" s="1">
        <v>8</v>
      </c>
    </row>
    <row r="419" spans="2:13" hidden="1" x14ac:dyDescent="0.25">
      <c r="B419" s="15">
        <v>45352</v>
      </c>
      <c r="C419" s="6">
        <v>45359</v>
      </c>
      <c r="D419" s="1">
        <v>640</v>
      </c>
      <c r="E419" s="1" t="e">
        <f>INDEX('kapı kodları'!$D$2:$F$42,MATCH(Satıs[[#This Row],[kod]],'kapı kodları'!$D$2:$D$42,0),2)</f>
        <v>#N/A</v>
      </c>
      <c r="F419" s="1" t="e">
        <f>INDEX('kapı kodları'!$D$2:$F$42,MATCH(Satıs[[#This Row],[kod]],'kapı kodları'!$D$2:$D$42,0),3)</f>
        <v>#N/A</v>
      </c>
    </row>
    <row r="420" spans="2:13" hidden="1" x14ac:dyDescent="0.25">
      <c r="B420" s="16">
        <v>45352</v>
      </c>
      <c r="C420" s="6">
        <v>45359</v>
      </c>
      <c r="D420" s="1">
        <v>660</v>
      </c>
      <c r="E420" s="1" t="str">
        <f>INDEX('kapı kodları'!$D$2:$F$42,MATCH(Satıs[[#This Row],[kod]],'kapı kodları'!$D$2:$D$42,0),2)</f>
        <v>bute beyaz</v>
      </c>
      <c r="F420" s="1" t="str">
        <f>INDEX('kapı kodları'!$D$2:$F$42,MATCH(Satıs[[#This Row],[kod]],'kapı kodları'!$D$2:$D$42,0),3)</f>
        <v>iki göbek</v>
      </c>
      <c r="G420" s="1">
        <v>21</v>
      </c>
      <c r="H420" s="1">
        <v>1</v>
      </c>
      <c r="I420" s="1">
        <v>8</v>
      </c>
      <c r="J420" s="1">
        <v>2</v>
      </c>
    </row>
    <row r="421" spans="2:13" hidden="1" x14ac:dyDescent="0.25">
      <c r="B421" s="15">
        <v>45352</v>
      </c>
      <c r="C421" s="6">
        <v>45359</v>
      </c>
      <c r="D421" s="1">
        <v>700</v>
      </c>
      <c r="E421" s="1" t="str">
        <f>INDEX('kapı kodları'!$D$2:$F$42,MATCH(Satıs[[#This Row],[kod]],'kapı kodları'!$D$2:$D$42,0),2)</f>
        <v>küp akça</v>
      </c>
      <c r="F421" s="1" t="str">
        <f>INDEX('kapı kodları'!$D$2:$F$42,MATCH(Satıs[[#This Row],[kod]],'kapı kodları'!$D$2:$D$42,0),3)</f>
        <v>yavru kanat</v>
      </c>
      <c r="K421" s="1">
        <v>3</v>
      </c>
    </row>
    <row r="422" spans="2:13" hidden="1" x14ac:dyDescent="0.25">
      <c r="B422" s="16">
        <v>45352</v>
      </c>
      <c r="C422" s="6">
        <v>45359</v>
      </c>
      <c r="D422" s="1">
        <v>720</v>
      </c>
      <c r="E422" s="1" t="str">
        <f>INDEX('kapı kodları'!$D$2:$F$42,MATCH(Satıs[[#This Row],[kod]],'kapı kodları'!$D$2:$D$42,0),2)</f>
        <v>küp akça</v>
      </c>
      <c r="F422" s="1" t="str">
        <f>INDEX('kapı kodları'!$D$2:$F$42,MATCH(Satıs[[#This Row],[kod]],'kapı kodları'!$D$2:$D$42,0),3)</f>
        <v>baklava</v>
      </c>
      <c r="I422" s="1">
        <v>2</v>
      </c>
    </row>
    <row r="423" spans="2:13" hidden="1" x14ac:dyDescent="0.25">
      <c r="B423" s="15">
        <v>45352</v>
      </c>
      <c r="C423" s="6">
        <v>45359</v>
      </c>
      <c r="D423" s="1">
        <v>730</v>
      </c>
      <c r="E423" s="1" t="str">
        <f>INDEX('kapı kodları'!$D$2:$F$42,MATCH(Satıs[[#This Row],[kod]],'kapı kodları'!$D$2:$D$42,0),2)</f>
        <v>küp akça</v>
      </c>
      <c r="F423" s="1" t="str">
        <f>INDEX('kapı kodları'!$D$2:$F$42,MATCH(Satıs[[#This Row],[kod]],'kapı kodları'!$D$2:$D$42,0),3)</f>
        <v>karışık çizgi</v>
      </c>
    </row>
    <row r="424" spans="2:13" hidden="1" x14ac:dyDescent="0.25">
      <c r="B424" s="16">
        <v>45352</v>
      </c>
      <c r="C424" s="6">
        <v>45359</v>
      </c>
      <c r="D424" s="1">
        <v>740</v>
      </c>
      <c r="E424" s="1" t="e">
        <f>INDEX('kapı kodları'!$D$2:$F$42,MATCH(Satıs[[#This Row],[kod]],'kapı kodları'!$D$2:$D$42,0),2)</f>
        <v>#N/A</v>
      </c>
      <c r="F424" s="1" t="e">
        <f>INDEX('kapı kodları'!$D$2:$F$42,MATCH(Satıs[[#This Row],[kod]],'kapı kodları'!$D$2:$D$42,0),3)</f>
        <v>#N/A</v>
      </c>
    </row>
    <row r="425" spans="2:13" hidden="1" x14ac:dyDescent="0.25">
      <c r="B425" s="15">
        <v>45352</v>
      </c>
      <c r="C425" s="6">
        <v>45359</v>
      </c>
      <c r="D425" s="1">
        <v>760</v>
      </c>
      <c r="E425" s="1" t="str">
        <f>INDEX('kapı kodları'!$D$2:$F$42,MATCH(Satıs[[#This Row],[kod]],'kapı kodları'!$D$2:$D$42,0),2)</f>
        <v>küp akça</v>
      </c>
      <c r="F425" s="1" t="str">
        <f>INDEX('kapı kodları'!$D$2:$F$42,MATCH(Satıs[[#This Row],[kod]],'kapı kodları'!$D$2:$D$42,0),3)</f>
        <v>iki göbek</v>
      </c>
      <c r="G425" s="1">
        <v>6</v>
      </c>
      <c r="I425" s="1">
        <v>2</v>
      </c>
    </row>
    <row r="426" spans="2:13" hidden="1" x14ac:dyDescent="0.25">
      <c r="B426" s="16">
        <v>45352</v>
      </c>
      <c r="C426" s="6">
        <v>45359</v>
      </c>
      <c r="D426" s="1">
        <v>800</v>
      </c>
      <c r="E426" s="1" t="str">
        <f>INDEX('kapı kodları'!$D$2:$F$42,MATCH(Satıs[[#This Row],[kod]],'kapı kodları'!$D$2:$D$42,0),2)</f>
        <v>ardahan gri</v>
      </c>
      <c r="F426" s="1" t="str">
        <f>INDEX('kapı kodları'!$D$2:$F$42,MATCH(Satıs[[#This Row],[kod]],'kapı kodları'!$D$2:$D$42,0),3)</f>
        <v>yavru kanat</v>
      </c>
      <c r="K426" s="1">
        <v>1</v>
      </c>
    </row>
    <row r="427" spans="2:13" hidden="1" x14ac:dyDescent="0.25">
      <c r="B427" s="15">
        <v>45352</v>
      </c>
      <c r="C427" s="6">
        <v>45359</v>
      </c>
      <c r="D427" s="1">
        <v>810</v>
      </c>
      <c r="E427" s="1" t="str">
        <f>INDEX('kapı kodları'!$D$2:$F$42,MATCH(Satıs[[#This Row],[kod]],'kapı kodları'!$D$2:$D$42,0),2)</f>
        <v>ardahan gri</v>
      </c>
      <c r="F427" s="1" t="str">
        <f>INDEX('kapı kodları'!$D$2:$F$42,MATCH(Satıs[[#This Row],[kod]],'kapı kodları'!$D$2:$D$42,0),3)</f>
        <v>madra</v>
      </c>
      <c r="G427" s="1">
        <v>3</v>
      </c>
      <c r="I427" s="1">
        <v>1</v>
      </c>
    </row>
    <row r="428" spans="2:13" hidden="1" x14ac:dyDescent="0.25">
      <c r="B428" s="16">
        <v>45352</v>
      </c>
      <c r="C428" s="6">
        <v>45359</v>
      </c>
      <c r="D428" s="1">
        <v>820</v>
      </c>
      <c r="E428" s="1" t="str">
        <f>INDEX('kapı kodları'!$D$2:$F$42,MATCH(Satıs[[#This Row],[kod]],'kapı kodları'!$D$2:$D$42,0),2)</f>
        <v>ardahan gri</v>
      </c>
      <c r="F428" s="1" t="str">
        <f>INDEX('kapı kodları'!$D$2:$F$42,MATCH(Satıs[[#This Row],[kod]],'kapı kodları'!$D$2:$D$42,0),3)</f>
        <v>baklava</v>
      </c>
      <c r="G428" s="1">
        <v>7</v>
      </c>
      <c r="I428" s="1">
        <v>1</v>
      </c>
    </row>
    <row r="429" spans="2:13" hidden="1" x14ac:dyDescent="0.25">
      <c r="B429" s="15">
        <v>45352</v>
      </c>
      <c r="C429" s="6">
        <v>45359</v>
      </c>
      <c r="D429" s="1">
        <v>830</v>
      </c>
      <c r="E429" s="1" t="str">
        <f>INDEX('kapı kodları'!$D$2:$F$42,MATCH(Satıs[[#This Row],[kod]],'kapı kodları'!$D$2:$D$42,0),2)</f>
        <v>ardahan gri</v>
      </c>
      <c r="F429" s="1" t="str">
        <f>INDEX('kapı kodları'!$D$2:$F$42,MATCH(Satıs[[#This Row],[kod]],'kapı kodları'!$D$2:$D$42,0),3)</f>
        <v>karışık çizgi</v>
      </c>
      <c r="G429" s="1">
        <v>2</v>
      </c>
    </row>
    <row r="430" spans="2:13" hidden="1" x14ac:dyDescent="0.25">
      <c r="B430" s="16">
        <v>45352</v>
      </c>
      <c r="C430" s="6">
        <v>45359</v>
      </c>
      <c r="D430" s="1">
        <v>840</v>
      </c>
      <c r="E430" s="1" t="e">
        <f>INDEX('kapı kodları'!$D$2:$F$42,MATCH(Satıs[[#This Row],[kod]],'kapı kodları'!$D$2:$D$42,0),2)</f>
        <v>#N/A</v>
      </c>
      <c r="F430" s="1" t="e">
        <f>INDEX('kapı kodları'!$D$2:$F$42,MATCH(Satıs[[#This Row],[kod]],'kapı kodları'!$D$2:$D$42,0),3)</f>
        <v>#N/A</v>
      </c>
    </row>
    <row r="431" spans="2:13" hidden="1" x14ac:dyDescent="0.25">
      <c r="B431" s="15">
        <v>45352</v>
      </c>
      <c r="C431" s="6">
        <v>45359</v>
      </c>
      <c r="D431" s="1">
        <v>860</v>
      </c>
      <c r="E431" s="1" t="str">
        <f>INDEX('kapı kodları'!$D$2:$F$42,MATCH(Satıs[[#This Row],[kod]],'kapı kodları'!$D$2:$D$42,0),2)</f>
        <v>ardahan gri</v>
      </c>
      <c r="F431" s="1" t="str">
        <f>INDEX('kapı kodları'!$D$2:$F$42,MATCH(Satıs[[#This Row],[kod]],'kapı kodları'!$D$2:$D$42,0),3)</f>
        <v>iki göbek</v>
      </c>
      <c r="G431" s="1">
        <v>9</v>
      </c>
      <c r="I431" s="1">
        <v>5</v>
      </c>
    </row>
    <row r="432" spans="2:13" hidden="1" x14ac:dyDescent="0.25">
      <c r="B432" s="16">
        <v>45352</v>
      </c>
      <c r="C432" s="6">
        <v>45359</v>
      </c>
      <c r="D432" s="1">
        <v>900</v>
      </c>
      <c r="E432" s="1" t="str">
        <f>INDEX('kapı kodları'!$D$2:$F$42,MATCH(Satıs[[#This Row],[kod]],'kapı kodları'!$D$2:$D$42,0),2)</f>
        <v>pvc gri</v>
      </c>
      <c r="F432" s="1" t="str">
        <f>INDEX('kapı kodları'!$D$2:$F$42,MATCH(Satıs[[#This Row],[kod]],'kapı kodları'!$D$2:$D$42,0),3)</f>
        <v>yavru kanat</v>
      </c>
      <c r="M432" s="1">
        <v>1</v>
      </c>
    </row>
    <row r="433" spans="2:11" hidden="1" x14ac:dyDescent="0.25">
      <c r="B433" s="15">
        <v>45352</v>
      </c>
      <c r="C433" s="6">
        <v>45359</v>
      </c>
      <c r="D433" s="1">
        <v>920</v>
      </c>
      <c r="E433" s="1" t="str">
        <f>INDEX('kapı kodları'!$D$2:$F$42,MATCH(Satıs[[#This Row],[kod]],'kapı kodları'!$D$2:$D$42,0),2)</f>
        <v>pvc gri</v>
      </c>
      <c r="F433" s="1" t="str">
        <f>INDEX('kapı kodları'!$D$2:$F$42,MATCH(Satıs[[#This Row],[kod]],'kapı kodları'!$D$2:$D$42,0),3)</f>
        <v>baklava</v>
      </c>
    </row>
    <row r="434" spans="2:11" hidden="1" x14ac:dyDescent="0.25">
      <c r="B434" s="16">
        <v>45352</v>
      </c>
      <c r="C434" s="6">
        <v>45359</v>
      </c>
      <c r="D434" s="1">
        <v>930</v>
      </c>
      <c r="E434" s="1" t="str">
        <f>INDEX('kapı kodları'!$D$2:$F$42,MATCH(Satıs[[#This Row],[kod]],'kapı kodları'!$D$2:$D$42,0),2)</f>
        <v>pvc gri</v>
      </c>
      <c r="F434" s="1" t="str">
        <f>INDEX('kapı kodları'!$D$2:$F$42,MATCH(Satıs[[#This Row],[kod]],'kapı kodları'!$D$2:$D$42,0),3)</f>
        <v>karışık çizgi</v>
      </c>
    </row>
    <row r="435" spans="2:11" hidden="1" x14ac:dyDescent="0.25">
      <c r="B435" s="15">
        <v>45352</v>
      </c>
      <c r="C435" s="6">
        <v>45359</v>
      </c>
      <c r="D435" s="1">
        <v>960</v>
      </c>
      <c r="E435" s="1" t="str">
        <f>INDEX('kapı kodları'!$D$2:$F$42,MATCH(Satıs[[#This Row],[kod]],'kapı kodları'!$D$2:$D$42,0),2)</f>
        <v>pvc gri</v>
      </c>
      <c r="F435" s="1" t="str">
        <f>INDEX('kapı kodları'!$D$2:$F$42,MATCH(Satıs[[#This Row],[kod]],'kapı kodları'!$D$2:$D$42,0),3)</f>
        <v>iki göbek</v>
      </c>
      <c r="I435" s="1">
        <v>1</v>
      </c>
    </row>
    <row r="436" spans="2:11" hidden="1" x14ac:dyDescent="0.25">
      <c r="B436" s="15">
        <v>45359</v>
      </c>
      <c r="C436" s="6">
        <v>45366</v>
      </c>
      <c r="D436" s="1">
        <v>100</v>
      </c>
      <c r="E436" s="1" t="str">
        <f>INDEX('kapı kodları'!$D$2:$F$42,MATCH(Satıs[[#This Row],[kod]],'kapı kodları'!$D$2:$D$42,0),2)</f>
        <v>italyan ceviz</v>
      </c>
      <c r="F436" s="1" t="str">
        <f>INDEX('kapı kodları'!$D$2:$F$42,MATCH(Satıs[[#This Row],[kod]],'kapı kodları'!$D$2:$D$42,0),3)</f>
        <v>yavru kanat</v>
      </c>
      <c r="K436" s="1">
        <v>3</v>
      </c>
    </row>
    <row r="437" spans="2:11" x14ac:dyDescent="0.25">
      <c r="B437" s="16">
        <v>45359</v>
      </c>
      <c r="C437" s="6">
        <v>45366</v>
      </c>
      <c r="D437" s="1">
        <v>110</v>
      </c>
      <c r="E437" s="1" t="str">
        <f>INDEX('kapı kodları'!$D$2:$F$42,MATCH(Satıs[[#This Row],[kod]],'kapı kodları'!$D$2:$D$42,0),2)</f>
        <v>italyan ceviz</v>
      </c>
      <c r="F437" s="1" t="str">
        <f>INDEX('kapı kodları'!$D$2:$F$42,MATCH(Satıs[[#This Row],[kod]],'kapı kodları'!$D$2:$D$42,0),3)</f>
        <v>madra</v>
      </c>
      <c r="H437" s="1">
        <v>1</v>
      </c>
      <c r="J437" s="1">
        <v>1</v>
      </c>
    </row>
    <row r="438" spans="2:11" hidden="1" x14ac:dyDescent="0.25">
      <c r="B438" s="15">
        <v>45359</v>
      </c>
      <c r="C438" s="6">
        <v>45366</v>
      </c>
      <c r="D438" s="1">
        <v>120</v>
      </c>
      <c r="E438" s="1" t="str">
        <f>INDEX('kapı kodları'!$D$2:$F$42,MATCH(Satıs[[#This Row],[kod]],'kapı kodları'!$D$2:$D$42,0),2)</f>
        <v>italyan ceviz</v>
      </c>
      <c r="F438" s="1" t="str">
        <f>INDEX('kapı kodları'!$D$2:$F$42,MATCH(Satıs[[#This Row],[kod]],'kapı kodları'!$D$2:$D$42,0),3)</f>
        <v>baklava</v>
      </c>
    </row>
    <row r="439" spans="2:11" hidden="1" x14ac:dyDescent="0.25">
      <c r="B439" s="16">
        <v>45359</v>
      </c>
      <c r="C439" s="6">
        <v>45366</v>
      </c>
      <c r="D439" s="1">
        <v>130</v>
      </c>
      <c r="E439" s="1" t="str">
        <f>INDEX('kapı kodları'!$D$2:$F$42,MATCH(Satıs[[#This Row],[kod]],'kapı kodları'!$D$2:$D$42,0),2)</f>
        <v>italyan ceviz</v>
      </c>
      <c r="F439" s="1" t="str">
        <f>INDEX('kapı kodları'!$D$2:$F$42,MATCH(Satıs[[#This Row],[kod]],'kapı kodları'!$D$2:$D$42,0),3)</f>
        <v>karışık çizgi</v>
      </c>
      <c r="G439" s="1">
        <v>15</v>
      </c>
      <c r="J439" s="1">
        <v>4</v>
      </c>
    </row>
    <row r="440" spans="2:11" hidden="1" x14ac:dyDescent="0.25">
      <c r="B440" s="15">
        <v>45359</v>
      </c>
      <c r="C440" s="6">
        <v>45366</v>
      </c>
      <c r="D440" s="1">
        <v>140</v>
      </c>
      <c r="E440" s="1" t="e">
        <f>INDEX('kapı kodları'!$D$2:$F$42,MATCH(Satıs[[#This Row],[kod]],'kapı kodları'!$D$2:$D$42,0),2)</f>
        <v>#N/A</v>
      </c>
      <c r="F440" s="1" t="e">
        <f>INDEX('kapı kodları'!$D$2:$F$42,MATCH(Satıs[[#This Row],[kod]],'kapı kodları'!$D$2:$D$42,0),3)</f>
        <v>#N/A</v>
      </c>
    </row>
    <row r="441" spans="2:11" hidden="1" x14ac:dyDescent="0.25">
      <c r="B441" s="16">
        <v>45359</v>
      </c>
      <c r="C441" s="6">
        <v>45366</v>
      </c>
      <c r="D441" s="1">
        <v>160</v>
      </c>
      <c r="E441" s="1" t="str">
        <f>INDEX('kapı kodları'!$D$2:$F$42,MATCH(Satıs[[#This Row],[kod]],'kapı kodları'!$D$2:$D$42,0),2)</f>
        <v>italyan ceviz</v>
      </c>
      <c r="F441" s="1" t="str">
        <f>INDEX('kapı kodları'!$D$2:$F$42,MATCH(Satıs[[#This Row],[kod]],'kapı kodları'!$D$2:$D$42,0),3)</f>
        <v>iki göbek</v>
      </c>
      <c r="G441" s="1">
        <v>30</v>
      </c>
      <c r="H441" s="1">
        <v>2</v>
      </c>
      <c r="I441" s="1">
        <v>4</v>
      </c>
      <c r="J441" s="1">
        <v>4</v>
      </c>
    </row>
    <row r="442" spans="2:11" hidden="1" x14ac:dyDescent="0.25">
      <c r="B442" s="15">
        <v>45359</v>
      </c>
      <c r="C442" s="6">
        <v>45366</v>
      </c>
      <c r="D442" s="1">
        <v>200</v>
      </c>
      <c r="E442" s="1" t="str">
        <f>INDEX('kapı kodları'!$D$2:$F$42,MATCH(Satıs[[#This Row],[kod]],'kapı kodları'!$D$2:$D$42,0),2)</f>
        <v>koyu ceviz</v>
      </c>
      <c r="F442" s="1" t="str">
        <f>INDEX('kapı kodları'!$D$2:$F$42,MATCH(Satıs[[#This Row],[kod]],'kapı kodları'!$D$2:$D$42,0),3)</f>
        <v>yavru kanat</v>
      </c>
      <c r="K442" s="1">
        <v>3</v>
      </c>
    </row>
    <row r="443" spans="2:11" hidden="1" x14ac:dyDescent="0.25">
      <c r="B443" s="16">
        <v>45359</v>
      </c>
      <c r="C443" s="6">
        <v>45366</v>
      </c>
      <c r="D443" s="1">
        <v>220</v>
      </c>
      <c r="E443" s="1" t="str">
        <f>INDEX('kapı kodları'!$D$2:$F$42,MATCH(Satıs[[#This Row],[kod]],'kapı kodları'!$D$2:$D$42,0),2)</f>
        <v>koyu ceviz</v>
      </c>
      <c r="F443" s="1" t="str">
        <f>INDEX('kapı kodları'!$D$2:$F$42,MATCH(Satıs[[#This Row],[kod]],'kapı kodları'!$D$2:$D$42,0),3)</f>
        <v>baklava</v>
      </c>
    </row>
    <row r="444" spans="2:11" hidden="1" x14ac:dyDescent="0.25">
      <c r="B444" s="15">
        <v>45359</v>
      </c>
      <c r="C444" s="6">
        <v>45366</v>
      </c>
      <c r="D444" s="1">
        <v>230</v>
      </c>
      <c r="E444" s="1" t="str">
        <f>INDEX('kapı kodları'!$D$2:$F$42,MATCH(Satıs[[#This Row],[kod]],'kapı kodları'!$D$2:$D$42,0),2)</f>
        <v>koyu ceviz</v>
      </c>
      <c r="F444" s="1" t="str">
        <f>INDEX('kapı kodları'!$D$2:$F$42,MATCH(Satıs[[#This Row],[kod]],'kapı kodları'!$D$2:$D$42,0),3)</f>
        <v>karışık çizgi</v>
      </c>
      <c r="I444" s="1">
        <v>1</v>
      </c>
    </row>
    <row r="445" spans="2:11" hidden="1" x14ac:dyDescent="0.25">
      <c r="B445" s="16">
        <v>45359</v>
      </c>
      <c r="C445" s="6">
        <v>45366</v>
      </c>
      <c r="D445" s="1">
        <v>240</v>
      </c>
      <c r="E445" s="1" t="e">
        <f>INDEX('kapı kodları'!$D$2:$F$42,MATCH(Satıs[[#This Row],[kod]],'kapı kodları'!$D$2:$D$42,0),2)</f>
        <v>#N/A</v>
      </c>
      <c r="F445" s="1" t="e">
        <f>INDEX('kapı kodları'!$D$2:$F$42,MATCH(Satıs[[#This Row],[kod]],'kapı kodları'!$D$2:$D$42,0),3)</f>
        <v>#N/A</v>
      </c>
      <c r="G445" s="1">
        <v>2</v>
      </c>
    </row>
    <row r="446" spans="2:11" hidden="1" x14ac:dyDescent="0.25">
      <c r="B446" s="15">
        <v>45359</v>
      </c>
      <c r="C446" s="6">
        <v>45366</v>
      </c>
      <c r="D446" s="1">
        <v>260</v>
      </c>
      <c r="E446" s="1" t="str">
        <f>INDEX('kapı kodları'!$D$2:$F$42,MATCH(Satıs[[#This Row],[kod]],'kapı kodları'!$D$2:$D$42,0),2)</f>
        <v>koyu ceviz</v>
      </c>
      <c r="F446" s="1" t="str">
        <f>INDEX('kapı kodları'!$D$2:$F$42,MATCH(Satıs[[#This Row],[kod]],'kapı kodları'!$D$2:$D$42,0),3)</f>
        <v>iki göbek</v>
      </c>
      <c r="G446" s="1">
        <v>12</v>
      </c>
      <c r="H446" s="1">
        <v>1</v>
      </c>
      <c r="I446" s="1">
        <v>4</v>
      </c>
      <c r="J446" s="1">
        <v>3</v>
      </c>
    </row>
    <row r="447" spans="2:11" hidden="1" x14ac:dyDescent="0.25">
      <c r="B447" s="16">
        <v>45359</v>
      </c>
      <c r="C447" s="6">
        <v>45366</v>
      </c>
      <c r="D447" s="1">
        <v>300</v>
      </c>
      <c r="E447" s="1" t="str">
        <f>INDEX('kapı kodları'!$D$2:$F$42,MATCH(Satıs[[#This Row],[kod]],'kapı kodları'!$D$2:$D$42,0),2)</f>
        <v>gold ceviz</v>
      </c>
      <c r="F447" s="1" t="str">
        <f>INDEX('kapı kodları'!$D$2:$F$42,MATCH(Satıs[[#This Row],[kod]],'kapı kodları'!$D$2:$D$42,0),3)</f>
        <v>yavru kanat</v>
      </c>
    </row>
    <row r="448" spans="2:11" hidden="1" x14ac:dyDescent="0.25">
      <c r="B448" s="15">
        <v>45359</v>
      </c>
      <c r="C448" s="6">
        <v>45366</v>
      </c>
      <c r="D448" s="1">
        <v>310</v>
      </c>
      <c r="E448" s="1" t="str">
        <f>INDEX('kapı kodları'!$D$2:$F$42,MATCH(Satıs[[#This Row],[kod]],'kapı kodları'!$D$2:$D$42,0),2)</f>
        <v>gold ceviz</v>
      </c>
      <c r="F448" s="1" t="str">
        <f>INDEX('kapı kodları'!$D$2:$F$42,MATCH(Satıs[[#This Row],[kod]],'kapı kodları'!$D$2:$D$42,0),3)</f>
        <v>madra</v>
      </c>
    </row>
    <row r="449" spans="2:11" hidden="1" x14ac:dyDescent="0.25">
      <c r="B449" s="16">
        <v>45359</v>
      </c>
      <c r="C449" s="6">
        <v>45366</v>
      </c>
      <c r="D449" s="1">
        <v>320</v>
      </c>
      <c r="E449" s="1" t="str">
        <f>INDEX('kapı kodları'!$D$2:$F$42,MATCH(Satıs[[#This Row],[kod]],'kapı kodları'!$D$2:$D$42,0),2)</f>
        <v>gold ceviz</v>
      </c>
      <c r="F449" s="1" t="str">
        <f>INDEX('kapı kodları'!$D$2:$F$42,MATCH(Satıs[[#This Row],[kod]],'kapı kodları'!$D$2:$D$42,0),3)</f>
        <v>baklava</v>
      </c>
      <c r="G449" s="1">
        <v>1</v>
      </c>
      <c r="I449" s="1">
        <v>2</v>
      </c>
    </row>
    <row r="450" spans="2:11" hidden="1" x14ac:dyDescent="0.25">
      <c r="B450" s="15">
        <v>45359</v>
      </c>
      <c r="C450" s="6">
        <v>45366</v>
      </c>
      <c r="D450" s="1">
        <v>330</v>
      </c>
      <c r="E450" s="1" t="str">
        <f>INDEX('kapı kodları'!$D$2:$F$42,MATCH(Satıs[[#This Row],[kod]],'kapı kodları'!$D$2:$D$42,0),2)</f>
        <v>gold ceviz</v>
      </c>
      <c r="F450" s="1" t="str">
        <f>INDEX('kapı kodları'!$D$2:$F$42,MATCH(Satıs[[#This Row],[kod]],'kapı kodları'!$D$2:$D$42,0),3)</f>
        <v>karışık çizgi</v>
      </c>
    </row>
    <row r="451" spans="2:11" hidden="1" x14ac:dyDescent="0.25">
      <c r="B451" s="16">
        <v>45359</v>
      </c>
      <c r="C451" s="6">
        <v>45366</v>
      </c>
      <c r="D451" s="1">
        <v>340</v>
      </c>
      <c r="E451" s="1" t="e">
        <f>INDEX('kapı kodları'!$D$2:$F$42,MATCH(Satıs[[#This Row],[kod]],'kapı kodları'!$D$2:$D$42,0),2)</f>
        <v>#N/A</v>
      </c>
      <c r="F451" s="1" t="e">
        <f>INDEX('kapı kodları'!$D$2:$F$42,MATCH(Satıs[[#This Row],[kod]],'kapı kodları'!$D$2:$D$42,0),3)</f>
        <v>#N/A</v>
      </c>
    </row>
    <row r="452" spans="2:11" hidden="1" x14ac:dyDescent="0.25">
      <c r="B452" s="15">
        <v>45359</v>
      </c>
      <c r="C452" s="6">
        <v>45366</v>
      </c>
      <c r="D452" s="1">
        <v>360</v>
      </c>
      <c r="E452" s="1" t="str">
        <f>INDEX('kapı kodları'!$D$2:$F$42,MATCH(Satıs[[#This Row],[kod]],'kapı kodları'!$D$2:$D$42,0),2)</f>
        <v>gold ceviz</v>
      </c>
      <c r="F452" s="1" t="str">
        <f>INDEX('kapı kodları'!$D$2:$F$42,MATCH(Satıs[[#This Row],[kod]],'kapı kodları'!$D$2:$D$42,0),3)</f>
        <v>iki göbek</v>
      </c>
    </row>
    <row r="453" spans="2:11" hidden="1" x14ac:dyDescent="0.25">
      <c r="B453" s="16">
        <v>45359</v>
      </c>
      <c r="C453" s="6">
        <v>45366</v>
      </c>
      <c r="D453" s="1">
        <v>400</v>
      </c>
      <c r="E453" s="1" t="str">
        <f>INDEX('kapı kodları'!$D$2:$F$42,MATCH(Satıs[[#This Row],[kod]],'kapı kodları'!$D$2:$D$42,0),2)</f>
        <v>ABD ceviz</v>
      </c>
      <c r="F453" s="1" t="str">
        <f>INDEX('kapı kodları'!$D$2:$F$42,MATCH(Satıs[[#This Row],[kod]],'kapı kodları'!$D$2:$D$42,0),3)</f>
        <v>yavru kanat</v>
      </c>
    </row>
    <row r="454" spans="2:11" hidden="1" x14ac:dyDescent="0.25">
      <c r="B454" s="15">
        <v>45359</v>
      </c>
      <c r="C454" s="6">
        <v>45366</v>
      </c>
      <c r="D454" s="1">
        <v>410</v>
      </c>
      <c r="E454" s="1" t="str">
        <f>INDEX('kapı kodları'!$D$2:$F$42,MATCH(Satıs[[#This Row],[kod]],'kapı kodları'!$D$2:$D$42,0),2)</f>
        <v>ABD ceviz</v>
      </c>
      <c r="F454" s="1" t="str">
        <f>INDEX('kapı kodları'!$D$2:$F$42,MATCH(Satıs[[#This Row],[kod]],'kapı kodları'!$D$2:$D$42,0),3)</f>
        <v>madra</v>
      </c>
    </row>
    <row r="455" spans="2:11" hidden="1" x14ac:dyDescent="0.25">
      <c r="B455" s="16">
        <v>45359</v>
      </c>
      <c r="C455" s="6">
        <v>45366</v>
      </c>
      <c r="D455" s="1">
        <v>420</v>
      </c>
      <c r="E455" s="1" t="str">
        <f>INDEX('kapı kodları'!$D$2:$F$42,MATCH(Satıs[[#This Row],[kod]],'kapı kodları'!$D$2:$D$42,0),2)</f>
        <v>ABD ceviz</v>
      </c>
      <c r="F455" s="1" t="str">
        <f>INDEX('kapı kodları'!$D$2:$F$42,MATCH(Satıs[[#This Row],[kod]],'kapı kodları'!$D$2:$D$42,0),3)</f>
        <v>baklava</v>
      </c>
      <c r="G455" s="1">
        <v>2</v>
      </c>
    </row>
    <row r="456" spans="2:11" hidden="1" x14ac:dyDescent="0.25">
      <c r="B456" s="15">
        <v>45359</v>
      </c>
      <c r="C456" s="6">
        <v>45366</v>
      </c>
      <c r="D456" s="1">
        <v>430</v>
      </c>
      <c r="E456" s="1" t="str">
        <f>INDEX('kapı kodları'!$D$2:$F$42,MATCH(Satıs[[#This Row],[kod]],'kapı kodları'!$D$2:$D$42,0),2)</f>
        <v>ABD ceviz</v>
      </c>
      <c r="F456" s="1" t="str">
        <f>INDEX('kapı kodları'!$D$2:$F$42,MATCH(Satıs[[#This Row],[kod]],'kapı kodları'!$D$2:$D$42,0),3)</f>
        <v>karışık çizgi</v>
      </c>
    </row>
    <row r="457" spans="2:11" hidden="1" x14ac:dyDescent="0.25">
      <c r="B457" s="16">
        <v>45359</v>
      </c>
      <c r="C457" s="6">
        <v>45366</v>
      </c>
      <c r="D457" s="1">
        <v>440</v>
      </c>
      <c r="E457" s="1" t="e">
        <f>INDEX('kapı kodları'!$D$2:$F$42,MATCH(Satıs[[#This Row],[kod]],'kapı kodları'!$D$2:$D$42,0),2)</f>
        <v>#N/A</v>
      </c>
      <c r="F457" s="1" t="e">
        <f>INDEX('kapı kodları'!$D$2:$F$42,MATCH(Satıs[[#This Row],[kod]],'kapı kodları'!$D$2:$D$42,0),3)</f>
        <v>#N/A</v>
      </c>
    </row>
    <row r="458" spans="2:11" hidden="1" x14ac:dyDescent="0.25">
      <c r="B458" s="15">
        <v>45359</v>
      </c>
      <c r="C458" s="6">
        <v>45366</v>
      </c>
      <c r="D458" s="1">
        <v>460</v>
      </c>
      <c r="E458" s="1" t="str">
        <f>INDEX('kapı kodları'!$D$2:$F$42,MATCH(Satıs[[#This Row],[kod]],'kapı kodları'!$D$2:$D$42,0),2)</f>
        <v>ABD ceviz</v>
      </c>
      <c r="F458" s="1" t="str">
        <f>INDEX('kapı kodları'!$D$2:$F$42,MATCH(Satıs[[#This Row],[kod]],'kapı kodları'!$D$2:$D$42,0),3)</f>
        <v>iki göbek</v>
      </c>
    </row>
    <row r="459" spans="2:11" hidden="1" x14ac:dyDescent="0.25">
      <c r="B459" s="16">
        <v>45359</v>
      </c>
      <c r="C459" s="6">
        <v>45366</v>
      </c>
      <c r="D459" s="1">
        <v>500</v>
      </c>
      <c r="E459" s="1" t="str">
        <f>INDEX('kapı kodları'!$D$2:$F$42,MATCH(Satıs[[#This Row],[kod]],'kapı kodları'!$D$2:$D$42,0),2)</f>
        <v>wenge</v>
      </c>
      <c r="F459" s="1" t="str">
        <f>INDEX('kapı kodları'!$D$2:$F$42,MATCH(Satıs[[#This Row],[kod]],'kapı kodları'!$D$2:$D$42,0),3)</f>
        <v>yavru kanat</v>
      </c>
    </row>
    <row r="460" spans="2:11" hidden="1" x14ac:dyDescent="0.25">
      <c r="B460" s="15">
        <v>45359</v>
      </c>
      <c r="C460" s="6">
        <v>45366</v>
      </c>
      <c r="D460" s="1">
        <v>520</v>
      </c>
      <c r="E460" s="1" t="str">
        <f>INDEX('kapı kodları'!$D$2:$F$42,MATCH(Satıs[[#This Row],[kod]],'kapı kodları'!$D$2:$D$42,0),2)</f>
        <v>wenge</v>
      </c>
      <c r="F460" s="1" t="str">
        <f>INDEX('kapı kodları'!$D$2:$F$42,MATCH(Satıs[[#This Row],[kod]],'kapı kodları'!$D$2:$D$42,0),3)</f>
        <v>baklava</v>
      </c>
    </row>
    <row r="461" spans="2:11" hidden="1" x14ac:dyDescent="0.25">
      <c r="B461" s="16">
        <v>45359</v>
      </c>
      <c r="C461" s="6">
        <v>45366</v>
      </c>
      <c r="D461" s="1">
        <v>530</v>
      </c>
      <c r="E461" s="1" t="str">
        <f>INDEX('kapı kodları'!$D$2:$F$42,MATCH(Satıs[[#This Row],[kod]],'kapı kodları'!$D$2:$D$42,0),2)</f>
        <v>wenge</v>
      </c>
      <c r="F461" s="1" t="str">
        <f>INDEX('kapı kodları'!$D$2:$F$42,MATCH(Satıs[[#This Row],[kod]],'kapı kodları'!$D$2:$D$42,0),3)</f>
        <v>karışık çizgi</v>
      </c>
    </row>
    <row r="462" spans="2:11" hidden="1" x14ac:dyDescent="0.25">
      <c r="B462" s="15">
        <v>45359</v>
      </c>
      <c r="C462" s="6">
        <v>45366</v>
      </c>
      <c r="D462" s="1">
        <v>540</v>
      </c>
      <c r="E462" s="1" t="e">
        <f>INDEX('kapı kodları'!$D$2:$F$42,MATCH(Satıs[[#This Row],[kod]],'kapı kodları'!$D$2:$D$42,0),2)</f>
        <v>#N/A</v>
      </c>
      <c r="F462" s="1" t="e">
        <f>INDEX('kapı kodları'!$D$2:$F$42,MATCH(Satıs[[#This Row],[kod]],'kapı kodları'!$D$2:$D$42,0),3)</f>
        <v>#N/A</v>
      </c>
    </row>
    <row r="463" spans="2:11" hidden="1" x14ac:dyDescent="0.25">
      <c r="B463" s="16">
        <v>45359</v>
      </c>
      <c r="C463" s="6">
        <v>45366</v>
      </c>
      <c r="D463" s="1">
        <v>560</v>
      </c>
      <c r="E463" s="1" t="str">
        <f>INDEX('kapı kodları'!$D$2:$F$42,MATCH(Satıs[[#This Row],[kod]],'kapı kodları'!$D$2:$D$42,0),2)</f>
        <v>wenge</v>
      </c>
      <c r="F463" s="1" t="str">
        <f>INDEX('kapı kodları'!$D$2:$F$42,MATCH(Satıs[[#This Row],[kod]],'kapı kodları'!$D$2:$D$42,0),3)</f>
        <v>iki göbek</v>
      </c>
      <c r="G463" s="1">
        <v>3</v>
      </c>
      <c r="I463" s="1">
        <v>3</v>
      </c>
    </row>
    <row r="464" spans="2:11" hidden="1" x14ac:dyDescent="0.25">
      <c r="B464" s="15">
        <v>45359</v>
      </c>
      <c r="C464" s="6">
        <v>45366</v>
      </c>
      <c r="D464" s="1">
        <v>600</v>
      </c>
      <c r="E464" s="1" t="str">
        <f>INDEX('kapı kodları'!$D$2:$F$42,MATCH(Satıs[[#This Row],[kod]],'kapı kodları'!$D$2:$D$42,0),2)</f>
        <v>bute beyaz</v>
      </c>
      <c r="F464" s="1" t="str">
        <f>INDEX('kapı kodları'!$D$2:$F$42,MATCH(Satıs[[#This Row],[kod]],'kapı kodları'!$D$2:$D$42,0),3)</f>
        <v>yavru kanat</v>
      </c>
      <c r="K464" s="1">
        <v>2</v>
      </c>
    </row>
    <row r="465" spans="2:11" hidden="1" x14ac:dyDescent="0.25">
      <c r="B465" s="16">
        <v>45359</v>
      </c>
      <c r="C465" s="6">
        <v>45366</v>
      </c>
      <c r="D465" s="1">
        <v>610</v>
      </c>
      <c r="E465" s="1" t="str">
        <f>INDEX('kapı kodları'!$D$2:$F$42,MATCH(Satıs[[#This Row],[kod]],'kapı kodları'!$D$2:$D$42,0),2)</f>
        <v>bute beyaz</v>
      </c>
      <c r="F465" s="1" t="str">
        <f>INDEX('kapı kodları'!$D$2:$F$42,MATCH(Satıs[[#This Row],[kod]],'kapı kodları'!$D$2:$D$42,0),3)</f>
        <v>madra</v>
      </c>
    </row>
    <row r="466" spans="2:11" hidden="1" x14ac:dyDescent="0.25">
      <c r="B466" s="15">
        <v>45359</v>
      </c>
      <c r="C466" s="6">
        <v>45366</v>
      </c>
      <c r="D466" s="1">
        <v>620</v>
      </c>
      <c r="E466" s="1" t="str">
        <f>INDEX('kapı kodları'!$D$2:$F$42,MATCH(Satıs[[#This Row],[kod]],'kapı kodları'!$D$2:$D$42,0),2)</f>
        <v>bute beyaz</v>
      </c>
      <c r="F466" s="1" t="str">
        <f>INDEX('kapı kodları'!$D$2:$F$42,MATCH(Satıs[[#This Row],[kod]],'kapı kodları'!$D$2:$D$42,0),3)</f>
        <v>baklava</v>
      </c>
    </row>
    <row r="467" spans="2:11" hidden="1" x14ac:dyDescent="0.25">
      <c r="B467" s="16">
        <v>45359</v>
      </c>
      <c r="C467" s="6">
        <v>45366</v>
      </c>
      <c r="D467" s="1">
        <v>630</v>
      </c>
      <c r="E467" s="1" t="str">
        <f>INDEX('kapı kodları'!$D$2:$F$42,MATCH(Satıs[[#This Row],[kod]],'kapı kodları'!$D$2:$D$42,0),2)</f>
        <v>bute beyaz</v>
      </c>
      <c r="F467" s="1" t="str">
        <f>INDEX('kapı kodları'!$D$2:$F$42,MATCH(Satıs[[#This Row],[kod]],'kapı kodları'!$D$2:$D$42,0),3)</f>
        <v>karışık çizgi</v>
      </c>
      <c r="G467" s="1">
        <v>17</v>
      </c>
      <c r="I467" s="1">
        <v>5</v>
      </c>
    </row>
    <row r="468" spans="2:11" hidden="1" x14ac:dyDescent="0.25">
      <c r="B468" s="15">
        <v>45359</v>
      </c>
      <c r="C468" s="6">
        <v>45366</v>
      </c>
      <c r="D468" s="1">
        <v>640</v>
      </c>
      <c r="E468" s="1" t="e">
        <f>INDEX('kapı kodları'!$D$2:$F$42,MATCH(Satıs[[#This Row],[kod]],'kapı kodları'!$D$2:$D$42,0),2)</f>
        <v>#N/A</v>
      </c>
      <c r="F468" s="1" t="e">
        <f>INDEX('kapı kodları'!$D$2:$F$42,MATCH(Satıs[[#This Row],[kod]],'kapı kodları'!$D$2:$D$42,0),3)</f>
        <v>#N/A</v>
      </c>
      <c r="G468" s="1">
        <v>5</v>
      </c>
    </row>
    <row r="469" spans="2:11" hidden="1" x14ac:dyDescent="0.25">
      <c r="B469" s="16">
        <v>45359</v>
      </c>
      <c r="C469" s="6">
        <v>45366</v>
      </c>
      <c r="D469" s="1">
        <v>660</v>
      </c>
      <c r="E469" s="1" t="str">
        <f>INDEX('kapı kodları'!$D$2:$F$42,MATCH(Satıs[[#This Row],[kod]],'kapı kodları'!$D$2:$D$42,0),2)</f>
        <v>bute beyaz</v>
      </c>
      <c r="F469" s="1" t="str">
        <f>INDEX('kapı kodları'!$D$2:$F$42,MATCH(Satıs[[#This Row],[kod]],'kapı kodları'!$D$2:$D$42,0),3)</f>
        <v>iki göbek</v>
      </c>
      <c r="G469" s="1">
        <v>12</v>
      </c>
      <c r="H469" s="1">
        <v>5</v>
      </c>
      <c r="I469" s="1">
        <v>11</v>
      </c>
      <c r="J469" s="1">
        <v>2</v>
      </c>
    </row>
    <row r="470" spans="2:11" hidden="1" x14ac:dyDescent="0.25">
      <c r="B470" s="15">
        <v>45359</v>
      </c>
      <c r="C470" s="6">
        <v>45366</v>
      </c>
      <c r="D470" s="1">
        <v>700</v>
      </c>
      <c r="E470" s="1" t="str">
        <f>INDEX('kapı kodları'!$D$2:$F$42,MATCH(Satıs[[#This Row],[kod]],'kapı kodları'!$D$2:$D$42,0),2)</f>
        <v>küp akça</v>
      </c>
      <c r="F470" s="1" t="str">
        <f>INDEX('kapı kodları'!$D$2:$F$42,MATCH(Satıs[[#This Row],[kod]],'kapı kodları'!$D$2:$D$42,0),3)</f>
        <v>yavru kanat</v>
      </c>
      <c r="K470" s="1">
        <v>2</v>
      </c>
    </row>
    <row r="471" spans="2:11" hidden="1" x14ac:dyDescent="0.25">
      <c r="B471" s="16">
        <v>45359</v>
      </c>
      <c r="C471" s="6">
        <v>45366</v>
      </c>
      <c r="D471" s="1">
        <v>720</v>
      </c>
      <c r="E471" s="1" t="str">
        <f>INDEX('kapı kodları'!$D$2:$F$42,MATCH(Satıs[[#This Row],[kod]],'kapı kodları'!$D$2:$D$42,0),2)</f>
        <v>küp akça</v>
      </c>
      <c r="F471" s="1" t="str">
        <f>INDEX('kapı kodları'!$D$2:$F$42,MATCH(Satıs[[#This Row],[kod]],'kapı kodları'!$D$2:$D$42,0),3)</f>
        <v>baklava</v>
      </c>
    </row>
    <row r="472" spans="2:11" hidden="1" x14ac:dyDescent="0.25">
      <c r="B472" s="15">
        <v>45359</v>
      </c>
      <c r="C472" s="6">
        <v>45366</v>
      </c>
      <c r="D472" s="1">
        <v>730</v>
      </c>
      <c r="E472" s="1" t="str">
        <f>INDEX('kapı kodları'!$D$2:$F$42,MATCH(Satıs[[#This Row],[kod]],'kapı kodları'!$D$2:$D$42,0),2)</f>
        <v>küp akça</v>
      </c>
      <c r="F472" s="1" t="str">
        <f>INDEX('kapı kodları'!$D$2:$F$42,MATCH(Satıs[[#This Row],[kod]],'kapı kodları'!$D$2:$D$42,0),3)</f>
        <v>karışık çizgi</v>
      </c>
      <c r="G472" s="1">
        <v>18</v>
      </c>
      <c r="H472" s="1">
        <v>1</v>
      </c>
      <c r="I472" s="1">
        <v>3</v>
      </c>
      <c r="J472" s="1">
        <v>1</v>
      </c>
    </row>
    <row r="473" spans="2:11" hidden="1" x14ac:dyDescent="0.25">
      <c r="B473" s="16">
        <v>45359</v>
      </c>
      <c r="C473" s="6">
        <v>45366</v>
      </c>
      <c r="D473" s="1">
        <v>740</v>
      </c>
      <c r="E473" s="1" t="e">
        <f>INDEX('kapı kodları'!$D$2:$F$42,MATCH(Satıs[[#This Row],[kod]],'kapı kodları'!$D$2:$D$42,0),2)</f>
        <v>#N/A</v>
      </c>
      <c r="F473" s="1" t="e">
        <f>INDEX('kapı kodları'!$D$2:$F$42,MATCH(Satıs[[#This Row],[kod]],'kapı kodları'!$D$2:$D$42,0),3)</f>
        <v>#N/A</v>
      </c>
    </row>
    <row r="474" spans="2:11" hidden="1" x14ac:dyDescent="0.25">
      <c r="B474" s="15">
        <v>45359</v>
      </c>
      <c r="C474" s="6">
        <v>45366</v>
      </c>
      <c r="D474" s="1">
        <v>760</v>
      </c>
      <c r="E474" s="1" t="str">
        <f>INDEX('kapı kodları'!$D$2:$F$42,MATCH(Satıs[[#This Row],[kod]],'kapı kodları'!$D$2:$D$42,0),2)</f>
        <v>küp akça</v>
      </c>
      <c r="F474" s="1" t="str">
        <f>INDEX('kapı kodları'!$D$2:$F$42,MATCH(Satıs[[#This Row],[kod]],'kapı kodları'!$D$2:$D$42,0),3)</f>
        <v>iki göbek</v>
      </c>
      <c r="G474" s="1">
        <v>17</v>
      </c>
      <c r="H474" s="1">
        <v>1</v>
      </c>
    </row>
    <row r="475" spans="2:11" hidden="1" x14ac:dyDescent="0.25">
      <c r="B475" s="16">
        <v>45359</v>
      </c>
      <c r="C475" s="6">
        <v>45366</v>
      </c>
      <c r="D475" s="1">
        <v>800</v>
      </c>
      <c r="E475" s="1" t="str">
        <f>INDEX('kapı kodları'!$D$2:$F$42,MATCH(Satıs[[#This Row],[kod]],'kapı kodları'!$D$2:$D$42,0),2)</f>
        <v>ardahan gri</v>
      </c>
      <c r="F475" s="1" t="str">
        <f>INDEX('kapı kodları'!$D$2:$F$42,MATCH(Satıs[[#This Row],[kod]],'kapı kodları'!$D$2:$D$42,0),3)</f>
        <v>yavru kanat</v>
      </c>
      <c r="K475" s="1">
        <v>6</v>
      </c>
    </row>
    <row r="476" spans="2:11" hidden="1" x14ac:dyDescent="0.25">
      <c r="B476" s="15">
        <v>45359</v>
      </c>
      <c r="C476" s="6">
        <v>45366</v>
      </c>
      <c r="D476" s="1">
        <v>810</v>
      </c>
      <c r="E476" s="1" t="str">
        <f>INDEX('kapı kodları'!$D$2:$F$42,MATCH(Satıs[[#This Row],[kod]],'kapı kodları'!$D$2:$D$42,0),2)</f>
        <v>ardahan gri</v>
      </c>
      <c r="F476" s="1" t="str">
        <f>INDEX('kapı kodları'!$D$2:$F$42,MATCH(Satıs[[#This Row],[kod]],'kapı kodları'!$D$2:$D$42,0),3)</f>
        <v>madra</v>
      </c>
      <c r="G476" s="1">
        <v>5</v>
      </c>
    </row>
    <row r="477" spans="2:11" hidden="1" x14ac:dyDescent="0.25">
      <c r="B477" s="16">
        <v>45359</v>
      </c>
      <c r="C477" s="6">
        <v>45366</v>
      </c>
      <c r="D477" s="1">
        <v>820</v>
      </c>
      <c r="E477" s="1" t="str">
        <f>INDEX('kapı kodları'!$D$2:$F$42,MATCH(Satıs[[#This Row],[kod]],'kapı kodları'!$D$2:$D$42,0),2)</f>
        <v>ardahan gri</v>
      </c>
      <c r="F477" s="1" t="str">
        <f>INDEX('kapı kodları'!$D$2:$F$42,MATCH(Satıs[[#This Row],[kod]],'kapı kodları'!$D$2:$D$42,0),3)</f>
        <v>baklava</v>
      </c>
      <c r="G477" s="1">
        <v>4</v>
      </c>
    </row>
    <row r="478" spans="2:11" hidden="1" x14ac:dyDescent="0.25">
      <c r="B478" s="15">
        <v>45359</v>
      </c>
      <c r="C478" s="6">
        <v>45366</v>
      </c>
      <c r="D478" s="1">
        <v>830</v>
      </c>
      <c r="E478" s="1" t="str">
        <f>INDEX('kapı kodları'!$D$2:$F$42,MATCH(Satıs[[#This Row],[kod]],'kapı kodları'!$D$2:$D$42,0),2)</f>
        <v>ardahan gri</v>
      </c>
      <c r="F478" s="1" t="str">
        <f>INDEX('kapı kodları'!$D$2:$F$42,MATCH(Satıs[[#This Row],[kod]],'kapı kodları'!$D$2:$D$42,0),3)</f>
        <v>karışık çizgi</v>
      </c>
      <c r="G478" s="1">
        <v>12</v>
      </c>
    </row>
    <row r="479" spans="2:11" hidden="1" x14ac:dyDescent="0.25">
      <c r="B479" s="16">
        <v>45359</v>
      </c>
      <c r="C479" s="6">
        <v>45366</v>
      </c>
      <c r="D479" s="1">
        <v>840</v>
      </c>
      <c r="E479" s="1" t="e">
        <f>INDEX('kapı kodları'!$D$2:$F$42,MATCH(Satıs[[#This Row],[kod]],'kapı kodları'!$D$2:$D$42,0),2)</f>
        <v>#N/A</v>
      </c>
      <c r="F479" s="1" t="e">
        <f>INDEX('kapı kodları'!$D$2:$F$42,MATCH(Satıs[[#This Row],[kod]],'kapı kodları'!$D$2:$D$42,0),3)</f>
        <v>#N/A</v>
      </c>
    </row>
    <row r="480" spans="2:11" hidden="1" x14ac:dyDescent="0.25">
      <c r="B480" s="15">
        <v>45359</v>
      </c>
      <c r="C480" s="6">
        <v>45366</v>
      </c>
      <c r="D480" s="1">
        <v>860</v>
      </c>
      <c r="E480" s="1" t="str">
        <f>INDEX('kapı kodları'!$D$2:$F$42,MATCH(Satıs[[#This Row],[kod]],'kapı kodları'!$D$2:$D$42,0),2)</f>
        <v>ardahan gri</v>
      </c>
      <c r="F480" s="1" t="str">
        <f>INDEX('kapı kodları'!$D$2:$F$42,MATCH(Satıs[[#This Row],[kod]],'kapı kodları'!$D$2:$D$42,0),3)</f>
        <v>iki göbek</v>
      </c>
      <c r="G480" s="1">
        <v>35</v>
      </c>
      <c r="H480" s="1">
        <v>1</v>
      </c>
      <c r="I480" s="1">
        <v>11</v>
      </c>
      <c r="J480" s="1">
        <v>6</v>
      </c>
    </row>
    <row r="481" spans="2:14" hidden="1" x14ac:dyDescent="0.25">
      <c r="B481" s="16">
        <v>45359</v>
      </c>
      <c r="C481" s="6">
        <v>45366</v>
      </c>
      <c r="D481" s="1">
        <v>900</v>
      </c>
      <c r="E481" s="1" t="str">
        <f>INDEX('kapı kodları'!$D$2:$F$42,MATCH(Satıs[[#This Row],[kod]],'kapı kodları'!$D$2:$D$42,0),2)</f>
        <v>pvc gri</v>
      </c>
      <c r="F481" s="1" t="str">
        <f>INDEX('kapı kodları'!$D$2:$F$42,MATCH(Satıs[[#This Row],[kod]],'kapı kodları'!$D$2:$D$42,0),3)</f>
        <v>yavru kanat</v>
      </c>
      <c r="K481" s="1">
        <v>1</v>
      </c>
      <c r="M481" s="1">
        <v>5</v>
      </c>
      <c r="N481" s="1">
        <v>15</v>
      </c>
    </row>
    <row r="482" spans="2:14" hidden="1" x14ac:dyDescent="0.25">
      <c r="B482" s="15">
        <v>45359</v>
      </c>
      <c r="C482" s="6">
        <v>45366</v>
      </c>
      <c r="D482" s="1">
        <v>920</v>
      </c>
      <c r="E482" s="1" t="str">
        <f>INDEX('kapı kodları'!$D$2:$F$42,MATCH(Satıs[[#This Row],[kod]],'kapı kodları'!$D$2:$D$42,0),2)</f>
        <v>pvc gri</v>
      </c>
      <c r="F482" s="1" t="str">
        <f>INDEX('kapı kodları'!$D$2:$F$42,MATCH(Satıs[[#This Row],[kod]],'kapı kodları'!$D$2:$D$42,0),3)</f>
        <v>baklava</v>
      </c>
    </row>
    <row r="483" spans="2:14" hidden="1" x14ac:dyDescent="0.25">
      <c r="B483" s="16">
        <v>45359</v>
      </c>
      <c r="C483" s="6">
        <v>45366</v>
      </c>
      <c r="D483" s="1">
        <v>930</v>
      </c>
      <c r="E483" s="1" t="str">
        <f>INDEX('kapı kodları'!$D$2:$F$42,MATCH(Satıs[[#This Row],[kod]],'kapı kodları'!$D$2:$D$42,0),2)</f>
        <v>pvc gri</v>
      </c>
      <c r="F483" s="1" t="str">
        <f>INDEX('kapı kodları'!$D$2:$F$42,MATCH(Satıs[[#This Row],[kod]],'kapı kodları'!$D$2:$D$42,0),3)</f>
        <v>karışık çizgi</v>
      </c>
    </row>
    <row r="484" spans="2:14" hidden="1" x14ac:dyDescent="0.25">
      <c r="B484" s="15">
        <v>45359</v>
      </c>
      <c r="C484" s="6">
        <v>45366</v>
      </c>
      <c r="D484" s="1">
        <v>960</v>
      </c>
      <c r="E484" s="1" t="str">
        <f>INDEX('kapı kodları'!$D$2:$F$42,MATCH(Satıs[[#This Row],[kod]],'kapı kodları'!$D$2:$D$42,0),2)</f>
        <v>pvc gri</v>
      </c>
      <c r="F484" s="1" t="str">
        <f>INDEX('kapı kodları'!$D$2:$F$42,MATCH(Satıs[[#This Row],[kod]],'kapı kodları'!$D$2:$D$42,0),3)</f>
        <v>iki göbek</v>
      </c>
      <c r="G484" s="1">
        <v>12</v>
      </c>
      <c r="I484" s="1">
        <v>2</v>
      </c>
      <c r="J484" s="1">
        <v>4</v>
      </c>
    </row>
    <row r="485" spans="2:14" hidden="1" x14ac:dyDescent="0.25">
      <c r="B485" s="15">
        <v>45366</v>
      </c>
      <c r="C485" s="6">
        <v>45373</v>
      </c>
      <c r="D485" s="1">
        <v>100</v>
      </c>
      <c r="E485" s="1" t="str">
        <f>INDEX('kapı kodları'!$D$2:$F$42,MATCH(Satıs[[#This Row],[kod]],'kapı kodları'!$D$2:$D$42,0),2)</f>
        <v>italyan ceviz</v>
      </c>
      <c r="F485" s="1" t="str">
        <f>INDEX('kapı kodları'!$D$2:$F$42,MATCH(Satıs[[#This Row],[kod]],'kapı kodları'!$D$2:$D$42,0),3)</f>
        <v>yavru kanat</v>
      </c>
      <c r="K485" s="1">
        <v>1</v>
      </c>
    </row>
    <row r="486" spans="2:14" x14ac:dyDescent="0.25">
      <c r="B486" s="16">
        <v>45366</v>
      </c>
      <c r="C486" s="6">
        <v>45373</v>
      </c>
      <c r="D486" s="1">
        <v>110</v>
      </c>
      <c r="E486" s="1" t="str">
        <f>INDEX('kapı kodları'!$D$2:$F$42,MATCH(Satıs[[#This Row],[kod]],'kapı kodları'!$D$2:$D$42,0),2)</f>
        <v>italyan ceviz</v>
      </c>
      <c r="F486" s="1" t="str">
        <f>INDEX('kapı kodları'!$D$2:$F$42,MATCH(Satıs[[#This Row],[kod]],'kapı kodları'!$D$2:$D$42,0),3)</f>
        <v>madra</v>
      </c>
      <c r="G486" s="1">
        <v>1</v>
      </c>
    </row>
    <row r="487" spans="2:14" hidden="1" x14ac:dyDescent="0.25">
      <c r="B487" s="15">
        <v>45366</v>
      </c>
      <c r="C487" s="6">
        <v>45373</v>
      </c>
      <c r="D487" s="1">
        <v>120</v>
      </c>
      <c r="E487" s="1" t="str">
        <f>INDEX('kapı kodları'!$D$2:$F$42,MATCH(Satıs[[#This Row],[kod]],'kapı kodları'!$D$2:$D$42,0),2)</f>
        <v>italyan ceviz</v>
      </c>
      <c r="F487" s="1" t="str">
        <f>INDEX('kapı kodları'!$D$2:$F$42,MATCH(Satıs[[#This Row],[kod]],'kapı kodları'!$D$2:$D$42,0),3)</f>
        <v>baklava</v>
      </c>
      <c r="G487" s="1">
        <v>4</v>
      </c>
    </row>
    <row r="488" spans="2:14" hidden="1" x14ac:dyDescent="0.25">
      <c r="B488" s="16">
        <v>45366</v>
      </c>
      <c r="C488" s="6">
        <v>45373</v>
      </c>
      <c r="D488" s="1">
        <v>130</v>
      </c>
      <c r="E488" s="1" t="str">
        <f>INDEX('kapı kodları'!$D$2:$F$42,MATCH(Satıs[[#This Row],[kod]],'kapı kodları'!$D$2:$D$42,0),2)</f>
        <v>italyan ceviz</v>
      </c>
      <c r="F488" s="1" t="str">
        <f>INDEX('kapı kodları'!$D$2:$F$42,MATCH(Satıs[[#This Row],[kod]],'kapı kodları'!$D$2:$D$42,0),3)</f>
        <v>karışık çizgi</v>
      </c>
      <c r="G488" s="1">
        <v>11</v>
      </c>
      <c r="I488" s="1">
        <v>5</v>
      </c>
    </row>
    <row r="489" spans="2:14" hidden="1" x14ac:dyDescent="0.25">
      <c r="B489" s="15">
        <v>45366</v>
      </c>
      <c r="C489" s="6">
        <v>45373</v>
      </c>
      <c r="D489" s="1">
        <v>140</v>
      </c>
      <c r="E489" s="1" t="e">
        <f>INDEX('kapı kodları'!$D$2:$F$42,MATCH(Satıs[[#This Row],[kod]],'kapı kodları'!$D$2:$D$42,0),2)</f>
        <v>#N/A</v>
      </c>
      <c r="F489" s="1" t="e">
        <f>INDEX('kapı kodları'!$D$2:$F$42,MATCH(Satıs[[#This Row],[kod]],'kapı kodları'!$D$2:$D$42,0),3)</f>
        <v>#N/A</v>
      </c>
    </row>
    <row r="490" spans="2:14" hidden="1" x14ac:dyDescent="0.25">
      <c r="B490" s="16">
        <v>45366</v>
      </c>
      <c r="C490" s="6">
        <v>45373</v>
      </c>
      <c r="D490" s="1">
        <v>160</v>
      </c>
      <c r="E490" s="1" t="str">
        <f>INDEX('kapı kodları'!$D$2:$F$42,MATCH(Satıs[[#This Row],[kod]],'kapı kodları'!$D$2:$D$42,0),2)</f>
        <v>italyan ceviz</v>
      </c>
      <c r="F490" s="1" t="str">
        <f>INDEX('kapı kodları'!$D$2:$F$42,MATCH(Satıs[[#This Row],[kod]],'kapı kodları'!$D$2:$D$42,0),3)</f>
        <v>iki göbek</v>
      </c>
      <c r="G490" s="1">
        <v>13</v>
      </c>
      <c r="H490" s="1">
        <v>1</v>
      </c>
      <c r="I490" s="1">
        <v>6</v>
      </c>
      <c r="J490" s="1">
        <v>1</v>
      </c>
    </row>
    <row r="491" spans="2:14" hidden="1" x14ac:dyDescent="0.25">
      <c r="B491" s="15">
        <v>45366</v>
      </c>
      <c r="C491" s="6">
        <v>45373</v>
      </c>
      <c r="D491" s="1">
        <v>200</v>
      </c>
      <c r="E491" s="1" t="str">
        <f>INDEX('kapı kodları'!$D$2:$F$42,MATCH(Satıs[[#This Row],[kod]],'kapı kodları'!$D$2:$D$42,0),2)</f>
        <v>koyu ceviz</v>
      </c>
      <c r="F491" s="1" t="str">
        <f>INDEX('kapı kodları'!$D$2:$F$42,MATCH(Satıs[[#This Row],[kod]],'kapı kodları'!$D$2:$D$42,0),3)</f>
        <v>yavru kanat</v>
      </c>
    </row>
    <row r="492" spans="2:14" hidden="1" x14ac:dyDescent="0.25">
      <c r="B492" s="16">
        <v>45366</v>
      </c>
      <c r="C492" s="6">
        <v>45373</v>
      </c>
      <c r="D492" s="1">
        <v>220</v>
      </c>
      <c r="E492" s="1" t="str">
        <f>INDEX('kapı kodları'!$D$2:$F$42,MATCH(Satıs[[#This Row],[kod]],'kapı kodları'!$D$2:$D$42,0),2)</f>
        <v>koyu ceviz</v>
      </c>
      <c r="F492" s="1" t="str">
        <f>INDEX('kapı kodları'!$D$2:$F$42,MATCH(Satıs[[#This Row],[kod]],'kapı kodları'!$D$2:$D$42,0),3)</f>
        <v>baklava</v>
      </c>
    </row>
    <row r="493" spans="2:14" hidden="1" x14ac:dyDescent="0.25">
      <c r="B493" s="15">
        <v>45366</v>
      </c>
      <c r="C493" s="6">
        <v>45373</v>
      </c>
      <c r="D493" s="1">
        <v>230</v>
      </c>
      <c r="E493" s="1" t="str">
        <f>INDEX('kapı kodları'!$D$2:$F$42,MATCH(Satıs[[#This Row],[kod]],'kapı kodları'!$D$2:$D$42,0),2)</f>
        <v>koyu ceviz</v>
      </c>
      <c r="F493" s="1" t="str">
        <f>INDEX('kapı kodları'!$D$2:$F$42,MATCH(Satıs[[#This Row],[kod]],'kapı kodları'!$D$2:$D$42,0),3)</f>
        <v>karışık çizgi</v>
      </c>
    </row>
    <row r="494" spans="2:14" hidden="1" x14ac:dyDescent="0.25">
      <c r="B494" s="16">
        <v>45366</v>
      </c>
      <c r="C494" s="6">
        <v>45373</v>
      </c>
      <c r="D494" s="1">
        <v>240</v>
      </c>
      <c r="E494" s="1" t="e">
        <f>INDEX('kapı kodları'!$D$2:$F$42,MATCH(Satıs[[#This Row],[kod]],'kapı kodları'!$D$2:$D$42,0),2)</f>
        <v>#N/A</v>
      </c>
      <c r="F494" s="1" t="e">
        <f>INDEX('kapı kodları'!$D$2:$F$42,MATCH(Satıs[[#This Row],[kod]],'kapı kodları'!$D$2:$D$42,0),3)</f>
        <v>#N/A</v>
      </c>
    </row>
    <row r="495" spans="2:14" hidden="1" x14ac:dyDescent="0.25">
      <c r="B495" s="15">
        <v>45366</v>
      </c>
      <c r="C495" s="6">
        <v>45373</v>
      </c>
      <c r="D495" s="1">
        <v>260</v>
      </c>
      <c r="E495" s="1" t="str">
        <f>INDEX('kapı kodları'!$D$2:$F$42,MATCH(Satıs[[#This Row],[kod]],'kapı kodları'!$D$2:$D$42,0),2)</f>
        <v>koyu ceviz</v>
      </c>
      <c r="F495" s="1" t="str">
        <f>INDEX('kapı kodları'!$D$2:$F$42,MATCH(Satıs[[#This Row],[kod]],'kapı kodları'!$D$2:$D$42,0),3)</f>
        <v>iki göbek</v>
      </c>
    </row>
    <row r="496" spans="2:14" hidden="1" x14ac:dyDescent="0.25">
      <c r="B496" s="16">
        <v>45366</v>
      </c>
      <c r="C496" s="6">
        <v>45373</v>
      </c>
      <c r="D496" s="1">
        <v>300</v>
      </c>
      <c r="E496" s="1" t="str">
        <f>INDEX('kapı kodları'!$D$2:$F$42,MATCH(Satıs[[#This Row],[kod]],'kapı kodları'!$D$2:$D$42,0),2)</f>
        <v>gold ceviz</v>
      </c>
      <c r="F496" s="1" t="str">
        <f>INDEX('kapı kodları'!$D$2:$F$42,MATCH(Satıs[[#This Row],[kod]],'kapı kodları'!$D$2:$D$42,0),3)</f>
        <v>yavru kanat</v>
      </c>
    </row>
    <row r="497" spans="2:11" hidden="1" x14ac:dyDescent="0.25">
      <c r="B497" s="15">
        <v>45366</v>
      </c>
      <c r="C497" s="6">
        <v>45373</v>
      </c>
      <c r="D497" s="1">
        <v>310</v>
      </c>
      <c r="E497" s="1" t="str">
        <f>INDEX('kapı kodları'!$D$2:$F$42,MATCH(Satıs[[#This Row],[kod]],'kapı kodları'!$D$2:$D$42,0),2)</f>
        <v>gold ceviz</v>
      </c>
      <c r="F497" s="1" t="str">
        <f>INDEX('kapı kodları'!$D$2:$F$42,MATCH(Satıs[[#This Row],[kod]],'kapı kodları'!$D$2:$D$42,0),3)</f>
        <v>madra</v>
      </c>
    </row>
    <row r="498" spans="2:11" hidden="1" x14ac:dyDescent="0.25">
      <c r="B498" s="16">
        <v>45366</v>
      </c>
      <c r="C498" s="6">
        <v>45373</v>
      </c>
      <c r="D498" s="1">
        <v>320</v>
      </c>
      <c r="E498" s="1" t="str">
        <f>INDEX('kapı kodları'!$D$2:$F$42,MATCH(Satıs[[#This Row],[kod]],'kapı kodları'!$D$2:$D$42,0),2)</f>
        <v>gold ceviz</v>
      </c>
      <c r="F498" s="1" t="str">
        <f>INDEX('kapı kodları'!$D$2:$F$42,MATCH(Satıs[[#This Row],[kod]],'kapı kodları'!$D$2:$D$42,0),3)</f>
        <v>baklava</v>
      </c>
    </row>
    <row r="499" spans="2:11" hidden="1" x14ac:dyDescent="0.25">
      <c r="B499" s="15">
        <v>45366</v>
      </c>
      <c r="C499" s="6">
        <v>45373</v>
      </c>
      <c r="D499" s="1">
        <v>330</v>
      </c>
      <c r="E499" s="1" t="str">
        <f>INDEX('kapı kodları'!$D$2:$F$42,MATCH(Satıs[[#This Row],[kod]],'kapı kodları'!$D$2:$D$42,0),2)</f>
        <v>gold ceviz</v>
      </c>
      <c r="F499" s="1" t="str">
        <f>INDEX('kapı kodları'!$D$2:$F$42,MATCH(Satıs[[#This Row],[kod]],'kapı kodları'!$D$2:$D$42,0),3)</f>
        <v>karışık çizgi</v>
      </c>
    </row>
    <row r="500" spans="2:11" hidden="1" x14ac:dyDescent="0.25">
      <c r="B500" s="16">
        <v>45366</v>
      </c>
      <c r="C500" s="6">
        <v>45373</v>
      </c>
      <c r="D500" s="1">
        <v>340</v>
      </c>
      <c r="E500" s="1" t="e">
        <f>INDEX('kapı kodları'!$D$2:$F$42,MATCH(Satıs[[#This Row],[kod]],'kapı kodları'!$D$2:$D$42,0),2)</f>
        <v>#N/A</v>
      </c>
      <c r="F500" s="1" t="e">
        <f>INDEX('kapı kodları'!$D$2:$F$42,MATCH(Satıs[[#This Row],[kod]],'kapı kodları'!$D$2:$D$42,0),3)</f>
        <v>#N/A</v>
      </c>
    </row>
    <row r="501" spans="2:11" hidden="1" x14ac:dyDescent="0.25">
      <c r="B501" s="15">
        <v>45366</v>
      </c>
      <c r="C501" s="6">
        <v>45373</v>
      </c>
      <c r="D501" s="1">
        <v>360</v>
      </c>
      <c r="E501" s="1" t="str">
        <f>INDEX('kapı kodları'!$D$2:$F$42,MATCH(Satıs[[#This Row],[kod]],'kapı kodları'!$D$2:$D$42,0),2)</f>
        <v>gold ceviz</v>
      </c>
      <c r="F501" s="1" t="str">
        <f>INDEX('kapı kodları'!$D$2:$F$42,MATCH(Satıs[[#This Row],[kod]],'kapı kodları'!$D$2:$D$42,0),3)</f>
        <v>iki göbek</v>
      </c>
    </row>
    <row r="502" spans="2:11" hidden="1" x14ac:dyDescent="0.25">
      <c r="B502" s="16">
        <v>45366</v>
      </c>
      <c r="C502" s="6">
        <v>45373</v>
      </c>
      <c r="D502" s="1">
        <v>400</v>
      </c>
      <c r="E502" s="1" t="str">
        <f>INDEX('kapı kodları'!$D$2:$F$42,MATCH(Satıs[[#This Row],[kod]],'kapı kodları'!$D$2:$D$42,0),2)</f>
        <v>ABD ceviz</v>
      </c>
      <c r="F502" s="1" t="str">
        <f>INDEX('kapı kodları'!$D$2:$F$42,MATCH(Satıs[[#This Row],[kod]],'kapı kodları'!$D$2:$D$42,0),3)</f>
        <v>yavru kanat</v>
      </c>
    </row>
    <row r="503" spans="2:11" hidden="1" x14ac:dyDescent="0.25">
      <c r="B503" s="15">
        <v>45366</v>
      </c>
      <c r="C503" s="6">
        <v>45373</v>
      </c>
      <c r="D503" s="1">
        <v>410</v>
      </c>
      <c r="E503" s="1" t="str">
        <f>INDEX('kapı kodları'!$D$2:$F$42,MATCH(Satıs[[#This Row],[kod]],'kapı kodları'!$D$2:$D$42,0),2)</f>
        <v>ABD ceviz</v>
      </c>
      <c r="F503" s="1" t="str">
        <f>INDEX('kapı kodları'!$D$2:$F$42,MATCH(Satıs[[#This Row],[kod]],'kapı kodları'!$D$2:$D$42,0),3)</f>
        <v>madra</v>
      </c>
    </row>
    <row r="504" spans="2:11" hidden="1" x14ac:dyDescent="0.25">
      <c r="B504" s="16">
        <v>45366</v>
      </c>
      <c r="C504" s="6">
        <v>45373</v>
      </c>
      <c r="D504" s="1">
        <v>420</v>
      </c>
      <c r="E504" s="1" t="str">
        <f>INDEX('kapı kodları'!$D$2:$F$42,MATCH(Satıs[[#This Row],[kod]],'kapı kodları'!$D$2:$D$42,0),2)</f>
        <v>ABD ceviz</v>
      </c>
      <c r="F504" s="1" t="str">
        <f>INDEX('kapı kodları'!$D$2:$F$42,MATCH(Satıs[[#This Row],[kod]],'kapı kodları'!$D$2:$D$42,0),3)</f>
        <v>baklava</v>
      </c>
    </row>
    <row r="505" spans="2:11" hidden="1" x14ac:dyDescent="0.25">
      <c r="B505" s="15">
        <v>45366</v>
      </c>
      <c r="C505" s="6">
        <v>45373</v>
      </c>
      <c r="D505" s="1">
        <v>430</v>
      </c>
      <c r="E505" s="1" t="str">
        <f>INDEX('kapı kodları'!$D$2:$F$42,MATCH(Satıs[[#This Row],[kod]],'kapı kodları'!$D$2:$D$42,0),2)</f>
        <v>ABD ceviz</v>
      </c>
      <c r="F505" s="1" t="str">
        <f>INDEX('kapı kodları'!$D$2:$F$42,MATCH(Satıs[[#This Row],[kod]],'kapı kodları'!$D$2:$D$42,0),3)</f>
        <v>karışık çizgi</v>
      </c>
    </row>
    <row r="506" spans="2:11" hidden="1" x14ac:dyDescent="0.25">
      <c r="B506" s="16">
        <v>45366</v>
      </c>
      <c r="C506" s="6">
        <v>45373</v>
      </c>
      <c r="D506" s="1">
        <v>440</v>
      </c>
      <c r="E506" s="1" t="e">
        <f>INDEX('kapı kodları'!$D$2:$F$42,MATCH(Satıs[[#This Row],[kod]],'kapı kodları'!$D$2:$D$42,0),2)</f>
        <v>#N/A</v>
      </c>
      <c r="F506" s="1" t="e">
        <f>INDEX('kapı kodları'!$D$2:$F$42,MATCH(Satıs[[#This Row],[kod]],'kapı kodları'!$D$2:$D$42,0),3)</f>
        <v>#N/A</v>
      </c>
    </row>
    <row r="507" spans="2:11" hidden="1" x14ac:dyDescent="0.25">
      <c r="B507" s="15">
        <v>45366</v>
      </c>
      <c r="C507" s="6">
        <v>45373</v>
      </c>
      <c r="D507" s="1">
        <v>460</v>
      </c>
      <c r="E507" s="1" t="str">
        <f>INDEX('kapı kodları'!$D$2:$F$42,MATCH(Satıs[[#This Row],[kod]],'kapı kodları'!$D$2:$D$42,0),2)</f>
        <v>ABD ceviz</v>
      </c>
      <c r="F507" s="1" t="str">
        <f>INDEX('kapı kodları'!$D$2:$F$42,MATCH(Satıs[[#This Row],[kod]],'kapı kodları'!$D$2:$D$42,0),3)</f>
        <v>iki göbek</v>
      </c>
      <c r="G507" s="1">
        <v>4</v>
      </c>
    </row>
    <row r="508" spans="2:11" hidden="1" x14ac:dyDescent="0.25">
      <c r="B508" s="16">
        <v>45366</v>
      </c>
      <c r="C508" s="6">
        <v>45373</v>
      </c>
      <c r="D508" s="1">
        <v>500</v>
      </c>
      <c r="E508" s="1" t="str">
        <f>INDEX('kapı kodları'!$D$2:$F$42,MATCH(Satıs[[#This Row],[kod]],'kapı kodları'!$D$2:$D$42,0),2)</f>
        <v>wenge</v>
      </c>
      <c r="F508" s="1" t="str">
        <f>INDEX('kapı kodları'!$D$2:$F$42,MATCH(Satıs[[#This Row],[kod]],'kapı kodları'!$D$2:$D$42,0),3)</f>
        <v>yavru kanat</v>
      </c>
      <c r="K508" s="1">
        <v>1</v>
      </c>
    </row>
    <row r="509" spans="2:11" hidden="1" x14ac:dyDescent="0.25">
      <c r="B509" s="15">
        <v>45366</v>
      </c>
      <c r="C509" s="6">
        <v>45373</v>
      </c>
      <c r="D509" s="1">
        <v>520</v>
      </c>
      <c r="E509" s="1" t="str">
        <f>INDEX('kapı kodları'!$D$2:$F$42,MATCH(Satıs[[#This Row],[kod]],'kapı kodları'!$D$2:$D$42,0),2)</f>
        <v>wenge</v>
      </c>
      <c r="F509" s="1" t="str">
        <f>INDEX('kapı kodları'!$D$2:$F$42,MATCH(Satıs[[#This Row],[kod]],'kapı kodları'!$D$2:$D$42,0),3)</f>
        <v>baklava</v>
      </c>
    </row>
    <row r="510" spans="2:11" hidden="1" x14ac:dyDescent="0.25">
      <c r="B510" s="16">
        <v>45366</v>
      </c>
      <c r="C510" s="6">
        <v>45373</v>
      </c>
      <c r="D510" s="1">
        <v>530</v>
      </c>
      <c r="E510" s="1" t="str">
        <f>INDEX('kapı kodları'!$D$2:$F$42,MATCH(Satıs[[#This Row],[kod]],'kapı kodları'!$D$2:$D$42,0),2)</f>
        <v>wenge</v>
      </c>
      <c r="F510" s="1" t="str">
        <f>INDEX('kapı kodları'!$D$2:$F$42,MATCH(Satıs[[#This Row],[kod]],'kapı kodları'!$D$2:$D$42,0),3)</f>
        <v>karışık çizgi</v>
      </c>
      <c r="G510" s="1">
        <v>6</v>
      </c>
      <c r="H510" s="1">
        <v>1</v>
      </c>
    </row>
    <row r="511" spans="2:11" hidden="1" x14ac:dyDescent="0.25">
      <c r="B511" s="15">
        <v>45366</v>
      </c>
      <c r="C511" s="6">
        <v>45373</v>
      </c>
      <c r="D511" s="1">
        <v>540</v>
      </c>
      <c r="E511" s="1" t="e">
        <f>INDEX('kapı kodları'!$D$2:$F$42,MATCH(Satıs[[#This Row],[kod]],'kapı kodları'!$D$2:$D$42,0),2)</f>
        <v>#N/A</v>
      </c>
      <c r="F511" s="1" t="e">
        <f>INDEX('kapı kodları'!$D$2:$F$42,MATCH(Satıs[[#This Row],[kod]],'kapı kodları'!$D$2:$D$42,0),3)</f>
        <v>#N/A</v>
      </c>
    </row>
    <row r="512" spans="2:11" hidden="1" x14ac:dyDescent="0.25">
      <c r="B512" s="16">
        <v>45366</v>
      </c>
      <c r="C512" s="6">
        <v>45373</v>
      </c>
      <c r="D512" s="1">
        <v>560</v>
      </c>
      <c r="E512" s="1" t="str">
        <f>INDEX('kapı kodları'!$D$2:$F$42,MATCH(Satıs[[#This Row],[kod]],'kapı kodları'!$D$2:$D$42,0),2)</f>
        <v>wenge</v>
      </c>
      <c r="F512" s="1" t="str">
        <f>INDEX('kapı kodları'!$D$2:$F$42,MATCH(Satıs[[#This Row],[kod]],'kapı kodları'!$D$2:$D$42,0),3)</f>
        <v>iki göbek</v>
      </c>
    </row>
    <row r="513" spans="2:11" hidden="1" x14ac:dyDescent="0.25">
      <c r="B513" s="15">
        <v>45366</v>
      </c>
      <c r="C513" s="6">
        <v>45373</v>
      </c>
      <c r="D513" s="1">
        <v>600</v>
      </c>
      <c r="E513" s="1" t="str">
        <f>INDEX('kapı kodları'!$D$2:$F$42,MATCH(Satıs[[#This Row],[kod]],'kapı kodları'!$D$2:$D$42,0),2)</f>
        <v>bute beyaz</v>
      </c>
      <c r="F513" s="1" t="str">
        <f>INDEX('kapı kodları'!$D$2:$F$42,MATCH(Satıs[[#This Row],[kod]],'kapı kodları'!$D$2:$D$42,0),3)</f>
        <v>yavru kanat</v>
      </c>
      <c r="K513" s="1">
        <v>6</v>
      </c>
    </row>
    <row r="514" spans="2:11" hidden="1" x14ac:dyDescent="0.25">
      <c r="B514" s="16">
        <v>45366</v>
      </c>
      <c r="C514" s="6">
        <v>45373</v>
      </c>
      <c r="D514" s="1">
        <v>610</v>
      </c>
      <c r="E514" s="1" t="str">
        <f>INDEX('kapı kodları'!$D$2:$F$42,MATCH(Satıs[[#This Row],[kod]],'kapı kodları'!$D$2:$D$42,0),2)</f>
        <v>bute beyaz</v>
      </c>
      <c r="F514" s="1" t="str">
        <f>INDEX('kapı kodları'!$D$2:$F$42,MATCH(Satıs[[#This Row],[kod]],'kapı kodları'!$D$2:$D$42,0),3)</f>
        <v>madra</v>
      </c>
      <c r="G514" s="1">
        <v>5</v>
      </c>
      <c r="I514" s="1">
        <v>2</v>
      </c>
    </row>
    <row r="515" spans="2:11" hidden="1" x14ac:dyDescent="0.25">
      <c r="B515" s="15">
        <v>45366</v>
      </c>
      <c r="C515" s="6">
        <v>45373</v>
      </c>
      <c r="D515" s="1">
        <v>620</v>
      </c>
      <c r="E515" s="1" t="str">
        <f>INDEX('kapı kodları'!$D$2:$F$42,MATCH(Satıs[[#This Row],[kod]],'kapı kodları'!$D$2:$D$42,0),2)</f>
        <v>bute beyaz</v>
      </c>
      <c r="F515" s="1" t="str">
        <f>INDEX('kapı kodları'!$D$2:$F$42,MATCH(Satıs[[#This Row],[kod]],'kapı kodları'!$D$2:$D$42,0),3)</f>
        <v>baklava</v>
      </c>
      <c r="G515" s="1">
        <v>3</v>
      </c>
      <c r="J515" s="1">
        <v>1</v>
      </c>
    </row>
    <row r="516" spans="2:11" hidden="1" x14ac:dyDescent="0.25">
      <c r="B516" s="16">
        <v>45366</v>
      </c>
      <c r="C516" s="6">
        <v>45373</v>
      </c>
      <c r="D516" s="1">
        <v>630</v>
      </c>
      <c r="E516" s="1" t="str">
        <f>INDEX('kapı kodları'!$D$2:$F$42,MATCH(Satıs[[#This Row],[kod]],'kapı kodları'!$D$2:$D$42,0),2)</f>
        <v>bute beyaz</v>
      </c>
      <c r="F516" s="1" t="str">
        <f>INDEX('kapı kodları'!$D$2:$F$42,MATCH(Satıs[[#This Row],[kod]],'kapı kodları'!$D$2:$D$42,0),3)</f>
        <v>karışık çizgi</v>
      </c>
      <c r="G516" s="1">
        <v>20</v>
      </c>
      <c r="I516" s="1">
        <v>5</v>
      </c>
    </row>
    <row r="517" spans="2:11" hidden="1" x14ac:dyDescent="0.25">
      <c r="B517" s="15">
        <v>45366</v>
      </c>
      <c r="C517" s="6">
        <v>45373</v>
      </c>
      <c r="D517" s="1">
        <v>640</v>
      </c>
      <c r="E517" s="1" t="e">
        <f>INDEX('kapı kodları'!$D$2:$F$42,MATCH(Satıs[[#This Row],[kod]],'kapı kodları'!$D$2:$D$42,0),2)</f>
        <v>#N/A</v>
      </c>
      <c r="F517" s="1" t="e">
        <f>INDEX('kapı kodları'!$D$2:$F$42,MATCH(Satıs[[#This Row],[kod]],'kapı kodları'!$D$2:$D$42,0),3)</f>
        <v>#N/A</v>
      </c>
    </row>
    <row r="518" spans="2:11" hidden="1" x14ac:dyDescent="0.25">
      <c r="B518" s="16">
        <v>45366</v>
      </c>
      <c r="C518" s="6">
        <v>45373</v>
      </c>
      <c r="D518" s="1">
        <v>660</v>
      </c>
      <c r="E518" s="1" t="str">
        <f>INDEX('kapı kodları'!$D$2:$F$42,MATCH(Satıs[[#This Row],[kod]],'kapı kodları'!$D$2:$D$42,0),2)</f>
        <v>bute beyaz</v>
      </c>
      <c r="F518" s="1" t="str">
        <f>INDEX('kapı kodları'!$D$2:$F$42,MATCH(Satıs[[#This Row],[kod]],'kapı kodları'!$D$2:$D$42,0),3)</f>
        <v>iki göbek</v>
      </c>
      <c r="G518" s="1">
        <v>13</v>
      </c>
      <c r="H518" s="1">
        <v>4</v>
      </c>
      <c r="I518" s="1">
        <v>11</v>
      </c>
      <c r="J518" s="1">
        <v>4</v>
      </c>
    </row>
    <row r="519" spans="2:11" hidden="1" x14ac:dyDescent="0.25">
      <c r="B519" s="15">
        <v>45366</v>
      </c>
      <c r="C519" s="6">
        <v>45373</v>
      </c>
      <c r="D519" s="1">
        <v>700</v>
      </c>
      <c r="E519" s="1" t="str">
        <f>INDEX('kapı kodları'!$D$2:$F$42,MATCH(Satıs[[#This Row],[kod]],'kapı kodları'!$D$2:$D$42,0),2)</f>
        <v>küp akça</v>
      </c>
      <c r="F519" s="1" t="str">
        <f>INDEX('kapı kodları'!$D$2:$F$42,MATCH(Satıs[[#This Row],[kod]],'kapı kodları'!$D$2:$D$42,0),3)</f>
        <v>yavru kanat</v>
      </c>
      <c r="K519" s="1">
        <v>9</v>
      </c>
    </row>
    <row r="520" spans="2:11" hidden="1" x14ac:dyDescent="0.25">
      <c r="B520" s="16">
        <v>45366</v>
      </c>
      <c r="C520" s="6">
        <v>45373</v>
      </c>
      <c r="D520" s="1">
        <v>720</v>
      </c>
      <c r="E520" s="1" t="str">
        <f>INDEX('kapı kodları'!$D$2:$F$42,MATCH(Satıs[[#This Row],[kod]],'kapı kodları'!$D$2:$D$42,0),2)</f>
        <v>küp akça</v>
      </c>
      <c r="F520" s="1" t="str">
        <f>INDEX('kapı kodları'!$D$2:$F$42,MATCH(Satıs[[#This Row],[kod]],'kapı kodları'!$D$2:$D$42,0),3)</f>
        <v>baklava</v>
      </c>
      <c r="J520" s="1">
        <v>2</v>
      </c>
    </row>
    <row r="521" spans="2:11" hidden="1" x14ac:dyDescent="0.25">
      <c r="B521" s="15">
        <v>45366</v>
      </c>
      <c r="C521" s="6">
        <v>45373</v>
      </c>
      <c r="D521" s="1">
        <v>730</v>
      </c>
      <c r="E521" s="1" t="str">
        <f>INDEX('kapı kodları'!$D$2:$F$42,MATCH(Satıs[[#This Row],[kod]],'kapı kodları'!$D$2:$D$42,0),2)</f>
        <v>küp akça</v>
      </c>
      <c r="F521" s="1" t="str">
        <f>INDEX('kapı kodları'!$D$2:$F$42,MATCH(Satıs[[#This Row],[kod]],'kapı kodları'!$D$2:$D$42,0),3)</f>
        <v>karışık çizgi</v>
      </c>
      <c r="G521" s="1">
        <v>25</v>
      </c>
      <c r="H521" s="1">
        <v>4</v>
      </c>
      <c r="I521" s="1">
        <v>8</v>
      </c>
      <c r="J521" s="1">
        <v>1</v>
      </c>
    </row>
    <row r="522" spans="2:11" hidden="1" x14ac:dyDescent="0.25">
      <c r="B522" s="16">
        <v>45366</v>
      </c>
      <c r="C522" s="6">
        <v>45373</v>
      </c>
      <c r="D522" s="1">
        <v>740</v>
      </c>
      <c r="E522" s="1" t="e">
        <f>INDEX('kapı kodları'!$D$2:$F$42,MATCH(Satıs[[#This Row],[kod]],'kapı kodları'!$D$2:$D$42,0),2)</f>
        <v>#N/A</v>
      </c>
      <c r="F522" s="1" t="e">
        <f>INDEX('kapı kodları'!$D$2:$F$42,MATCH(Satıs[[#This Row],[kod]],'kapı kodları'!$D$2:$D$42,0),3)</f>
        <v>#N/A</v>
      </c>
    </row>
    <row r="523" spans="2:11" hidden="1" x14ac:dyDescent="0.25">
      <c r="B523" s="15">
        <v>45366</v>
      </c>
      <c r="C523" s="6">
        <v>45373</v>
      </c>
      <c r="D523" s="1">
        <v>760</v>
      </c>
      <c r="E523" s="1" t="str">
        <f>INDEX('kapı kodları'!$D$2:$F$42,MATCH(Satıs[[#This Row],[kod]],'kapı kodları'!$D$2:$D$42,0),2)</f>
        <v>küp akça</v>
      </c>
      <c r="F523" s="1" t="str">
        <f>INDEX('kapı kodları'!$D$2:$F$42,MATCH(Satıs[[#This Row],[kod]],'kapı kodları'!$D$2:$D$42,0),3)</f>
        <v>iki göbek</v>
      </c>
      <c r="G523" s="1">
        <v>30</v>
      </c>
      <c r="H523" s="1">
        <v>1</v>
      </c>
      <c r="I523" s="1">
        <v>8</v>
      </c>
      <c r="J523" s="1">
        <v>4</v>
      </c>
    </row>
    <row r="524" spans="2:11" hidden="1" x14ac:dyDescent="0.25">
      <c r="B524" s="16">
        <v>45366</v>
      </c>
      <c r="C524" s="6">
        <v>45373</v>
      </c>
      <c r="D524" s="1">
        <v>800</v>
      </c>
      <c r="E524" s="1" t="str">
        <f>INDEX('kapı kodları'!$D$2:$F$42,MATCH(Satıs[[#This Row],[kod]],'kapı kodları'!$D$2:$D$42,0),2)</f>
        <v>ardahan gri</v>
      </c>
      <c r="F524" s="1" t="str">
        <f>INDEX('kapı kodları'!$D$2:$F$42,MATCH(Satıs[[#This Row],[kod]],'kapı kodları'!$D$2:$D$42,0),3)</f>
        <v>yavru kanat</v>
      </c>
      <c r="K524" s="1">
        <v>1</v>
      </c>
    </row>
    <row r="525" spans="2:11" hidden="1" x14ac:dyDescent="0.25">
      <c r="B525" s="15">
        <v>45366</v>
      </c>
      <c r="C525" s="6">
        <v>45373</v>
      </c>
      <c r="D525" s="1">
        <v>810</v>
      </c>
      <c r="E525" s="1" t="str">
        <f>INDEX('kapı kodları'!$D$2:$F$42,MATCH(Satıs[[#This Row],[kod]],'kapı kodları'!$D$2:$D$42,0),2)</f>
        <v>ardahan gri</v>
      </c>
      <c r="F525" s="1" t="str">
        <f>INDEX('kapı kodları'!$D$2:$F$42,MATCH(Satıs[[#This Row],[kod]],'kapı kodları'!$D$2:$D$42,0),3)</f>
        <v>madra</v>
      </c>
    </row>
    <row r="526" spans="2:11" hidden="1" x14ac:dyDescent="0.25">
      <c r="B526" s="16">
        <v>45366</v>
      </c>
      <c r="C526" s="6">
        <v>45373</v>
      </c>
      <c r="D526" s="1">
        <v>820</v>
      </c>
      <c r="E526" s="1" t="str">
        <f>INDEX('kapı kodları'!$D$2:$F$42,MATCH(Satıs[[#This Row],[kod]],'kapı kodları'!$D$2:$D$42,0),2)</f>
        <v>ardahan gri</v>
      </c>
      <c r="F526" s="1" t="str">
        <f>INDEX('kapı kodları'!$D$2:$F$42,MATCH(Satıs[[#This Row],[kod]],'kapı kodları'!$D$2:$D$42,0),3)</f>
        <v>baklava</v>
      </c>
    </row>
    <row r="527" spans="2:11" hidden="1" x14ac:dyDescent="0.25">
      <c r="B527" s="15">
        <v>45366</v>
      </c>
      <c r="C527" s="6">
        <v>45373</v>
      </c>
      <c r="D527" s="1">
        <v>830</v>
      </c>
      <c r="E527" s="1" t="str">
        <f>INDEX('kapı kodları'!$D$2:$F$42,MATCH(Satıs[[#This Row],[kod]],'kapı kodları'!$D$2:$D$42,0),2)</f>
        <v>ardahan gri</v>
      </c>
      <c r="F527" s="1" t="str">
        <f>INDEX('kapı kodları'!$D$2:$F$42,MATCH(Satıs[[#This Row],[kod]],'kapı kodları'!$D$2:$D$42,0),3)</f>
        <v>karışık çizgi</v>
      </c>
      <c r="G527" s="1">
        <v>9</v>
      </c>
    </row>
    <row r="528" spans="2:11" hidden="1" x14ac:dyDescent="0.25">
      <c r="B528" s="16">
        <v>45366</v>
      </c>
      <c r="C528" s="6">
        <v>45373</v>
      </c>
      <c r="D528" s="1">
        <v>840</v>
      </c>
      <c r="E528" s="1" t="e">
        <f>INDEX('kapı kodları'!$D$2:$F$42,MATCH(Satıs[[#This Row],[kod]],'kapı kodları'!$D$2:$D$42,0),2)</f>
        <v>#N/A</v>
      </c>
      <c r="F528" s="1" t="e">
        <f>INDEX('kapı kodları'!$D$2:$F$42,MATCH(Satıs[[#This Row],[kod]],'kapı kodları'!$D$2:$D$42,0),3)</f>
        <v>#N/A</v>
      </c>
    </row>
    <row r="529" spans="2:11" hidden="1" x14ac:dyDescent="0.25">
      <c r="B529" s="15">
        <v>45366</v>
      </c>
      <c r="C529" s="6">
        <v>45373</v>
      </c>
      <c r="D529" s="1">
        <v>860</v>
      </c>
      <c r="E529" s="1" t="str">
        <f>INDEX('kapı kodları'!$D$2:$F$42,MATCH(Satıs[[#This Row],[kod]],'kapı kodları'!$D$2:$D$42,0),2)</f>
        <v>ardahan gri</v>
      </c>
      <c r="F529" s="1" t="str">
        <f>INDEX('kapı kodları'!$D$2:$F$42,MATCH(Satıs[[#This Row],[kod]],'kapı kodları'!$D$2:$D$42,0),3)</f>
        <v>iki göbek</v>
      </c>
      <c r="G529" s="1">
        <v>49</v>
      </c>
      <c r="I529" s="1">
        <v>9</v>
      </c>
      <c r="J529" s="1">
        <v>9</v>
      </c>
    </row>
    <row r="530" spans="2:11" hidden="1" x14ac:dyDescent="0.25">
      <c r="B530" s="16">
        <v>45366</v>
      </c>
      <c r="C530" s="6">
        <v>45373</v>
      </c>
      <c r="D530" s="1">
        <v>900</v>
      </c>
      <c r="E530" s="1" t="str">
        <f>INDEX('kapı kodları'!$D$2:$F$42,MATCH(Satıs[[#This Row],[kod]],'kapı kodları'!$D$2:$D$42,0),2)</f>
        <v>pvc gri</v>
      </c>
      <c r="F530" s="1" t="str">
        <f>INDEX('kapı kodları'!$D$2:$F$42,MATCH(Satıs[[#This Row],[kod]],'kapı kodları'!$D$2:$D$42,0),3)</f>
        <v>yavru kanat</v>
      </c>
      <c r="K530" s="1">
        <v>2</v>
      </c>
    </row>
    <row r="531" spans="2:11" hidden="1" x14ac:dyDescent="0.25">
      <c r="B531" s="15">
        <v>45366</v>
      </c>
      <c r="C531" s="6">
        <v>45373</v>
      </c>
      <c r="D531" s="1">
        <v>920</v>
      </c>
      <c r="E531" s="1" t="str">
        <f>INDEX('kapı kodları'!$D$2:$F$42,MATCH(Satıs[[#This Row],[kod]],'kapı kodları'!$D$2:$D$42,0),2)</f>
        <v>pvc gri</v>
      </c>
      <c r="F531" s="1" t="str">
        <f>INDEX('kapı kodları'!$D$2:$F$42,MATCH(Satıs[[#This Row],[kod]],'kapı kodları'!$D$2:$D$42,0),3)</f>
        <v>baklava</v>
      </c>
      <c r="I531" s="1">
        <v>2</v>
      </c>
    </row>
    <row r="532" spans="2:11" hidden="1" x14ac:dyDescent="0.25">
      <c r="B532" s="16">
        <v>45366</v>
      </c>
      <c r="C532" s="6">
        <v>45373</v>
      </c>
      <c r="D532" s="1">
        <v>930</v>
      </c>
      <c r="E532" s="1" t="str">
        <f>INDEX('kapı kodları'!$D$2:$F$42,MATCH(Satıs[[#This Row],[kod]],'kapı kodları'!$D$2:$D$42,0),2)</f>
        <v>pvc gri</v>
      </c>
      <c r="F532" s="1" t="str">
        <f>INDEX('kapı kodları'!$D$2:$F$42,MATCH(Satıs[[#This Row],[kod]],'kapı kodları'!$D$2:$D$42,0),3)</f>
        <v>karışık çizgi</v>
      </c>
    </row>
    <row r="533" spans="2:11" hidden="1" x14ac:dyDescent="0.25">
      <c r="B533" s="15">
        <v>45366</v>
      </c>
      <c r="C533" s="6">
        <v>45373</v>
      </c>
      <c r="D533" s="1">
        <v>960</v>
      </c>
      <c r="E533" s="1" t="str">
        <f>INDEX('kapı kodları'!$D$2:$F$42,MATCH(Satıs[[#This Row],[kod]],'kapı kodları'!$D$2:$D$42,0),2)</f>
        <v>pvc gri</v>
      </c>
      <c r="F533" s="1" t="str">
        <f>INDEX('kapı kodları'!$D$2:$F$42,MATCH(Satıs[[#This Row],[kod]],'kapı kodları'!$D$2:$D$42,0),3)</f>
        <v>iki göbek</v>
      </c>
      <c r="G533" s="1">
        <v>11</v>
      </c>
      <c r="I533" s="1">
        <v>1</v>
      </c>
      <c r="J533" s="1">
        <v>2</v>
      </c>
    </row>
    <row r="534" spans="2:11" hidden="1" x14ac:dyDescent="0.25">
      <c r="B534" s="15">
        <v>45373</v>
      </c>
      <c r="C534" s="6">
        <v>45380</v>
      </c>
      <c r="D534" s="1">
        <v>100</v>
      </c>
      <c r="E534" s="1" t="str">
        <f>INDEX('kapı kodları'!$D$2:$F$42,MATCH(Satıs[[#This Row],[kod]],'kapı kodları'!$D$2:$D$42,0),2)</f>
        <v>italyan ceviz</v>
      </c>
      <c r="F534" s="1" t="str">
        <f>INDEX('kapı kodları'!$D$2:$F$42,MATCH(Satıs[[#This Row],[kod]],'kapı kodları'!$D$2:$D$42,0),3)</f>
        <v>yavru kanat</v>
      </c>
    </row>
    <row r="535" spans="2:11" x14ac:dyDescent="0.25">
      <c r="B535" s="16">
        <v>45373</v>
      </c>
      <c r="C535" s="6">
        <v>45380</v>
      </c>
      <c r="D535" s="1">
        <v>110</v>
      </c>
      <c r="E535" s="1" t="str">
        <f>INDEX('kapı kodları'!$D$2:$F$42,MATCH(Satıs[[#This Row],[kod]],'kapı kodları'!$D$2:$D$42,0),2)</f>
        <v>italyan ceviz</v>
      </c>
      <c r="F535" s="1" t="str">
        <f>INDEX('kapı kodları'!$D$2:$F$42,MATCH(Satıs[[#This Row],[kod]],'kapı kodları'!$D$2:$D$42,0),3)</f>
        <v>madra</v>
      </c>
      <c r="G535" s="1">
        <v>10</v>
      </c>
      <c r="I535" s="1">
        <v>2</v>
      </c>
    </row>
    <row r="536" spans="2:11" hidden="1" x14ac:dyDescent="0.25">
      <c r="B536" s="15">
        <v>45373</v>
      </c>
      <c r="C536" s="6">
        <v>45380</v>
      </c>
      <c r="D536" s="1">
        <v>120</v>
      </c>
      <c r="E536" s="1" t="str">
        <f>INDEX('kapı kodları'!$D$2:$F$42,MATCH(Satıs[[#This Row],[kod]],'kapı kodları'!$D$2:$D$42,0),2)</f>
        <v>italyan ceviz</v>
      </c>
      <c r="F536" s="1" t="str">
        <f>INDEX('kapı kodları'!$D$2:$F$42,MATCH(Satıs[[#This Row],[kod]],'kapı kodları'!$D$2:$D$42,0),3)</f>
        <v>baklava</v>
      </c>
    </row>
    <row r="537" spans="2:11" hidden="1" x14ac:dyDescent="0.25">
      <c r="B537" s="16">
        <v>45373</v>
      </c>
      <c r="C537" s="6">
        <v>45380</v>
      </c>
      <c r="D537" s="1">
        <v>130</v>
      </c>
      <c r="E537" s="1" t="str">
        <f>INDEX('kapı kodları'!$D$2:$F$42,MATCH(Satıs[[#This Row],[kod]],'kapı kodları'!$D$2:$D$42,0),2)</f>
        <v>italyan ceviz</v>
      </c>
      <c r="F537" s="1" t="str">
        <f>INDEX('kapı kodları'!$D$2:$F$42,MATCH(Satıs[[#This Row],[kod]],'kapı kodları'!$D$2:$D$42,0),3)</f>
        <v>karışık çizgi</v>
      </c>
      <c r="G537" s="1">
        <v>6</v>
      </c>
    </row>
    <row r="538" spans="2:11" hidden="1" x14ac:dyDescent="0.25">
      <c r="B538" s="15">
        <v>45373</v>
      </c>
      <c r="C538" s="6">
        <v>45380</v>
      </c>
      <c r="D538" s="1">
        <v>140</v>
      </c>
      <c r="E538" s="1" t="e">
        <f>INDEX('kapı kodları'!$D$2:$F$42,MATCH(Satıs[[#This Row],[kod]],'kapı kodları'!$D$2:$D$42,0),2)</f>
        <v>#N/A</v>
      </c>
      <c r="F538" s="1" t="e">
        <f>INDEX('kapı kodları'!$D$2:$F$42,MATCH(Satıs[[#This Row],[kod]],'kapı kodları'!$D$2:$D$42,0),3)</f>
        <v>#N/A</v>
      </c>
    </row>
    <row r="539" spans="2:11" hidden="1" x14ac:dyDescent="0.25">
      <c r="B539" s="16">
        <v>45373</v>
      </c>
      <c r="C539" s="6">
        <v>45380</v>
      </c>
      <c r="D539" s="1">
        <v>160</v>
      </c>
      <c r="E539" s="1" t="str">
        <f>INDEX('kapı kodları'!$D$2:$F$42,MATCH(Satıs[[#This Row],[kod]],'kapı kodları'!$D$2:$D$42,0),2)</f>
        <v>italyan ceviz</v>
      </c>
      <c r="F539" s="1" t="str">
        <f>INDEX('kapı kodları'!$D$2:$F$42,MATCH(Satıs[[#This Row],[kod]],'kapı kodları'!$D$2:$D$42,0),3)</f>
        <v>iki göbek</v>
      </c>
      <c r="G539" s="1">
        <v>6</v>
      </c>
      <c r="I539" s="1">
        <v>1</v>
      </c>
    </row>
    <row r="540" spans="2:11" hidden="1" x14ac:dyDescent="0.25">
      <c r="B540" s="15">
        <v>45373</v>
      </c>
      <c r="C540" s="6">
        <v>45380</v>
      </c>
      <c r="D540" s="1">
        <v>200</v>
      </c>
      <c r="E540" s="1" t="str">
        <f>INDEX('kapı kodları'!$D$2:$F$42,MATCH(Satıs[[#This Row],[kod]],'kapı kodları'!$D$2:$D$42,0),2)</f>
        <v>koyu ceviz</v>
      </c>
      <c r="F540" s="1" t="str">
        <f>INDEX('kapı kodları'!$D$2:$F$42,MATCH(Satıs[[#This Row],[kod]],'kapı kodları'!$D$2:$D$42,0),3)</f>
        <v>yavru kanat</v>
      </c>
      <c r="K540" s="1">
        <v>4</v>
      </c>
    </row>
    <row r="541" spans="2:11" hidden="1" x14ac:dyDescent="0.25">
      <c r="B541" s="16">
        <v>45373</v>
      </c>
      <c r="C541" s="6">
        <v>45380</v>
      </c>
      <c r="D541" s="1">
        <v>220</v>
      </c>
      <c r="E541" s="1" t="str">
        <f>INDEX('kapı kodları'!$D$2:$F$42,MATCH(Satıs[[#This Row],[kod]],'kapı kodları'!$D$2:$D$42,0),2)</f>
        <v>koyu ceviz</v>
      </c>
      <c r="F541" s="1" t="str">
        <f>INDEX('kapı kodları'!$D$2:$F$42,MATCH(Satıs[[#This Row],[kod]],'kapı kodları'!$D$2:$D$42,0),3)</f>
        <v>baklava</v>
      </c>
    </row>
    <row r="542" spans="2:11" hidden="1" x14ac:dyDescent="0.25">
      <c r="B542" s="15">
        <v>45373</v>
      </c>
      <c r="C542" s="6">
        <v>45380</v>
      </c>
      <c r="D542" s="1">
        <v>230</v>
      </c>
      <c r="E542" s="1" t="str">
        <f>INDEX('kapı kodları'!$D$2:$F$42,MATCH(Satıs[[#This Row],[kod]],'kapı kodları'!$D$2:$D$42,0),2)</f>
        <v>koyu ceviz</v>
      </c>
      <c r="F542" s="1" t="str">
        <f>INDEX('kapı kodları'!$D$2:$F$42,MATCH(Satıs[[#This Row],[kod]],'kapı kodları'!$D$2:$D$42,0),3)</f>
        <v>karışık çizgi</v>
      </c>
    </row>
    <row r="543" spans="2:11" hidden="1" x14ac:dyDescent="0.25">
      <c r="B543" s="16">
        <v>45373</v>
      </c>
      <c r="C543" s="6">
        <v>45380</v>
      </c>
      <c r="D543" s="1">
        <v>240</v>
      </c>
      <c r="E543" s="1" t="e">
        <f>INDEX('kapı kodları'!$D$2:$F$42,MATCH(Satıs[[#This Row],[kod]],'kapı kodları'!$D$2:$D$42,0),2)</f>
        <v>#N/A</v>
      </c>
      <c r="F543" s="1" t="e">
        <f>INDEX('kapı kodları'!$D$2:$F$42,MATCH(Satıs[[#This Row],[kod]],'kapı kodları'!$D$2:$D$42,0),3)</f>
        <v>#N/A</v>
      </c>
    </row>
    <row r="544" spans="2:11" hidden="1" x14ac:dyDescent="0.25">
      <c r="B544" s="15">
        <v>45373</v>
      </c>
      <c r="C544" s="6">
        <v>45380</v>
      </c>
      <c r="D544" s="1">
        <v>260</v>
      </c>
      <c r="E544" s="1" t="str">
        <f>INDEX('kapı kodları'!$D$2:$F$42,MATCH(Satıs[[#This Row],[kod]],'kapı kodları'!$D$2:$D$42,0),2)</f>
        <v>koyu ceviz</v>
      </c>
      <c r="F544" s="1" t="str">
        <f>INDEX('kapı kodları'!$D$2:$F$42,MATCH(Satıs[[#This Row],[kod]],'kapı kodları'!$D$2:$D$42,0),3)</f>
        <v>iki göbek</v>
      </c>
      <c r="I544" s="1">
        <v>2</v>
      </c>
      <c r="J544" s="1">
        <v>6</v>
      </c>
    </row>
    <row r="545" spans="2:11" hidden="1" x14ac:dyDescent="0.25">
      <c r="B545" s="16">
        <v>45373</v>
      </c>
      <c r="C545" s="6">
        <v>45380</v>
      </c>
      <c r="D545" s="1">
        <v>300</v>
      </c>
      <c r="E545" s="1" t="str">
        <f>INDEX('kapı kodları'!$D$2:$F$42,MATCH(Satıs[[#This Row],[kod]],'kapı kodları'!$D$2:$D$42,0),2)</f>
        <v>gold ceviz</v>
      </c>
      <c r="F545" s="1" t="str">
        <f>INDEX('kapı kodları'!$D$2:$F$42,MATCH(Satıs[[#This Row],[kod]],'kapı kodları'!$D$2:$D$42,0),3)</f>
        <v>yavru kanat</v>
      </c>
      <c r="K545" s="1">
        <v>6</v>
      </c>
    </row>
    <row r="546" spans="2:11" hidden="1" x14ac:dyDescent="0.25">
      <c r="B546" s="15">
        <v>45373</v>
      </c>
      <c r="C546" s="6">
        <v>45380</v>
      </c>
      <c r="D546" s="1">
        <v>310</v>
      </c>
      <c r="E546" s="1" t="str">
        <f>INDEX('kapı kodları'!$D$2:$F$42,MATCH(Satıs[[#This Row],[kod]],'kapı kodları'!$D$2:$D$42,0),2)</f>
        <v>gold ceviz</v>
      </c>
      <c r="F546" s="1" t="str">
        <f>INDEX('kapı kodları'!$D$2:$F$42,MATCH(Satıs[[#This Row],[kod]],'kapı kodları'!$D$2:$D$42,0),3)</f>
        <v>madra</v>
      </c>
      <c r="G546" s="1">
        <v>28</v>
      </c>
      <c r="I546" s="1">
        <v>1</v>
      </c>
    </row>
    <row r="547" spans="2:11" hidden="1" x14ac:dyDescent="0.25">
      <c r="B547" s="16">
        <v>45373</v>
      </c>
      <c r="C547" s="6">
        <v>45380</v>
      </c>
      <c r="D547" s="1">
        <v>320</v>
      </c>
      <c r="E547" s="1" t="str">
        <f>INDEX('kapı kodları'!$D$2:$F$42,MATCH(Satıs[[#This Row],[kod]],'kapı kodları'!$D$2:$D$42,0),2)</f>
        <v>gold ceviz</v>
      </c>
      <c r="F547" s="1" t="str">
        <f>INDEX('kapı kodları'!$D$2:$F$42,MATCH(Satıs[[#This Row],[kod]],'kapı kodları'!$D$2:$D$42,0),3)</f>
        <v>baklava</v>
      </c>
    </row>
    <row r="548" spans="2:11" hidden="1" x14ac:dyDescent="0.25">
      <c r="B548" s="15">
        <v>45373</v>
      </c>
      <c r="C548" s="6">
        <v>45380</v>
      </c>
      <c r="D548" s="1">
        <v>330</v>
      </c>
      <c r="E548" s="1" t="str">
        <f>INDEX('kapı kodları'!$D$2:$F$42,MATCH(Satıs[[#This Row],[kod]],'kapı kodları'!$D$2:$D$42,0),2)</f>
        <v>gold ceviz</v>
      </c>
      <c r="F548" s="1" t="str">
        <f>INDEX('kapı kodları'!$D$2:$F$42,MATCH(Satıs[[#This Row],[kod]],'kapı kodları'!$D$2:$D$42,0),3)</f>
        <v>karışık çizgi</v>
      </c>
      <c r="I548" s="1">
        <v>2</v>
      </c>
    </row>
    <row r="549" spans="2:11" hidden="1" x14ac:dyDescent="0.25">
      <c r="B549" s="16">
        <v>45373</v>
      </c>
      <c r="C549" s="6">
        <v>45380</v>
      </c>
      <c r="D549" s="1">
        <v>340</v>
      </c>
      <c r="E549" s="1" t="e">
        <f>INDEX('kapı kodları'!$D$2:$F$42,MATCH(Satıs[[#This Row],[kod]],'kapı kodları'!$D$2:$D$42,0),2)</f>
        <v>#N/A</v>
      </c>
      <c r="F549" s="1" t="e">
        <f>INDEX('kapı kodları'!$D$2:$F$42,MATCH(Satıs[[#This Row],[kod]],'kapı kodları'!$D$2:$D$42,0),3)</f>
        <v>#N/A</v>
      </c>
    </row>
    <row r="550" spans="2:11" hidden="1" x14ac:dyDescent="0.25">
      <c r="B550" s="15">
        <v>45373</v>
      </c>
      <c r="C550" s="6">
        <v>45380</v>
      </c>
      <c r="D550" s="1">
        <v>360</v>
      </c>
      <c r="E550" s="1" t="str">
        <f>INDEX('kapı kodları'!$D$2:$F$42,MATCH(Satıs[[#This Row],[kod]],'kapı kodları'!$D$2:$D$42,0),2)</f>
        <v>gold ceviz</v>
      </c>
      <c r="F550" s="1" t="str">
        <f>INDEX('kapı kodları'!$D$2:$F$42,MATCH(Satıs[[#This Row],[kod]],'kapı kodları'!$D$2:$D$42,0),3)</f>
        <v>iki göbek</v>
      </c>
      <c r="I550" s="1">
        <v>2</v>
      </c>
    </row>
    <row r="551" spans="2:11" hidden="1" x14ac:dyDescent="0.25">
      <c r="B551" s="16">
        <v>45373</v>
      </c>
      <c r="C551" s="6">
        <v>45380</v>
      </c>
      <c r="D551" s="1">
        <v>400</v>
      </c>
      <c r="E551" s="1" t="str">
        <f>INDEX('kapı kodları'!$D$2:$F$42,MATCH(Satıs[[#This Row],[kod]],'kapı kodları'!$D$2:$D$42,0),2)</f>
        <v>ABD ceviz</v>
      </c>
      <c r="F551" s="1" t="str">
        <f>INDEX('kapı kodları'!$D$2:$F$42,MATCH(Satıs[[#This Row],[kod]],'kapı kodları'!$D$2:$D$42,0),3)</f>
        <v>yavru kanat</v>
      </c>
    </row>
    <row r="552" spans="2:11" hidden="1" x14ac:dyDescent="0.25">
      <c r="B552" s="15">
        <v>45373</v>
      </c>
      <c r="C552" s="6">
        <v>45380</v>
      </c>
      <c r="D552" s="1">
        <v>410</v>
      </c>
      <c r="E552" s="1" t="str">
        <f>INDEX('kapı kodları'!$D$2:$F$42,MATCH(Satıs[[#This Row],[kod]],'kapı kodları'!$D$2:$D$42,0),2)</f>
        <v>ABD ceviz</v>
      </c>
      <c r="F552" s="1" t="str">
        <f>INDEX('kapı kodları'!$D$2:$F$42,MATCH(Satıs[[#This Row],[kod]],'kapı kodları'!$D$2:$D$42,0),3)</f>
        <v>madra</v>
      </c>
    </row>
    <row r="553" spans="2:11" hidden="1" x14ac:dyDescent="0.25">
      <c r="B553" s="16">
        <v>45373</v>
      </c>
      <c r="C553" s="6">
        <v>45380</v>
      </c>
      <c r="D553" s="1">
        <v>420</v>
      </c>
      <c r="E553" s="1" t="str">
        <f>INDEX('kapı kodları'!$D$2:$F$42,MATCH(Satıs[[#This Row],[kod]],'kapı kodları'!$D$2:$D$42,0),2)</f>
        <v>ABD ceviz</v>
      </c>
      <c r="F553" s="1" t="str">
        <f>INDEX('kapı kodları'!$D$2:$F$42,MATCH(Satıs[[#This Row],[kod]],'kapı kodları'!$D$2:$D$42,0),3)</f>
        <v>baklava</v>
      </c>
    </row>
    <row r="554" spans="2:11" hidden="1" x14ac:dyDescent="0.25">
      <c r="B554" s="15">
        <v>45373</v>
      </c>
      <c r="C554" s="6">
        <v>45380</v>
      </c>
      <c r="D554" s="1">
        <v>430</v>
      </c>
      <c r="E554" s="1" t="str">
        <f>INDEX('kapı kodları'!$D$2:$F$42,MATCH(Satıs[[#This Row],[kod]],'kapı kodları'!$D$2:$D$42,0),2)</f>
        <v>ABD ceviz</v>
      </c>
      <c r="F554" s="1" t="str">
        <f>INDEX('kapı kodları'!$D$2:$F$42,MATCH(Satıs[[#This Row],[kod]],'kapı kodları'!$D$2:$D$42,0),3)</f>
        <v>karışık çizgi</v>
      </c>
    </row>
    <row r="555" spans="2:11" hidden="1" x14ac:dyDescent="0.25">
      <c r="B555" s="16">
        <v>45373</v>
      </c>
      <c r="C555" s="6">
        <v>45380</v>
      </c>
      <c r="D555" s="1">
        <v>440</v>
      </c>
      <c r="E555" s="1" t="e">
        <f>INDEX('kapı kodları'!$D$2:$F$42,MATCH(Satıs[[#This Row],[kod]],'kapı kodları'!$D$2:$D$42,0),2)</f>
        <v>#N/A</v>
      </c>
      <c r="F555" s="1" t="e">
        <f>INDEX('kapı kodları'!$D$2:$F$42,MATCH(Satıs[[#This Row],[kod]],'kapı kodları'!$D$2:$D$42,0),3)</f>
        <v>#N/A</v>
      </c>
    </row>
    <row r="556" spans="2:11" hidden="1" x14ac:dyDescent="0.25">
      <c r="B556" s="15">
        <v>45373</v>
      </c>
      <c r="C556" s="6">
        <v>45380</v>
      </c>
      <c r="D556" s="1">
        <v>460</v>
      </c>
      <c r="E556" s="1" t="str">
        <f>INDEX('kapı kodları'!$D$2:$F$42,MATCH(Satıs[[#This Row],[kod]],'kapı kodları'!$D$2:$D$42,0),2)</f>
        <v>ABD ceviz</v>
      </c>
      <c r="F556" s="1" t="str">
        <f>INDEX('kapı kodları'!$D$2:$F$42,MATCH(Satıs[[#This Row],[kod]],'kapı kodları'!$D$2:$D$42,0),3)</f>
        <v>iki göbek</v>
      </c>
    </row>
    <row r="557" spans="2:11" hidden="1" x14ac:dyDescent="0.25">
      <c r="B557" s="16">
        <v>45373</v>
      </c>
      <c r="C557" s="6">
        <v>45380</v>
      </c>
      <c r="D557" s="1">
        <v>500</v>
      </c>
      <c r="E557" s="1" t="str">
        <f>INDEX('kapı kodları'!$D$2:$F$42,MATCH(Satıs[[#This Row],[kod]],'kapı kodları'!$D$2:$D$42,0),2)</f>
        <v>wenge</v>
      </c>
      <c r="F557" s="1" t="str">
        <f>INDEX('kapı kodları'!$D$2:$F$42,MATCH(Satıs[[#This Row],[kod]],'kapı kodları'!$D$2:$D$42,0),3)</f>
        <v>yavru kanat</v>
      </c>
    </row>
    <row r="558" spans="2:11" hidden="1" x14ac:dyDescent="0.25">
      <c r="B558" s="15">
        <v>45373</v>
      </c>
      <c r="C558" s="6">
        <v>45380</v>
      </c>
      <c r="D558" s="1">
        <v>520</v>
      </c>
      <c r="E558" s="1" t="str">
        <f>INDEX('kapı kodları'!$D$2:$F$42,MATCH(Satıs[[#This Row],[kod]],'kapı kodları'!$D$2:$D$42,0),2)</f>
        <v>wenge</v>
      </c>
      <c r="F558" s="1" t="str">
        <f>INDEX('kapı kodları'!$D$2:$F$42,MATCH(Satıs[[#This Row],[kod]],'kapı kodları'!$D$2:$D$42,0),3)</f>
        <v>baklava</v>
      </c>
    </row>
    <row r="559" spans="2:11" hidden="1" x14ac:dyDescent="0.25">
      <c r="B559" s="16">
        <v>45373</v>
      </c>
      <c r="C559" s="6">
        <v>45380</v>
      </c>
      <c r="D559" s="1">
        <v>530</v>
      </c>
      <c r="E559" s="1" t="str">
        <f>INDEX('kapı kodları'!$D$2:$F$42,MATCH(Satıs[[#This Row],[kod]],'kapı kodları'!$D$2:$D$42,0),2)</f>
        <v>wenge</v>
      </c>
      <c r="F559" s="1" t="str">
        <f>INDEX('kapı kodları'!$D$2:$F$42,MATCH(Satıs[[#This Row],[kod]],'kapı kodları'!$D$2:$D$42,0),3)</f>
        <v>karışık çizgi</v>
      </c>
    </row>
    <row r="560" spans="2:11" hidden="1" x14ac:dyDescent="0.25">
      <c r="B560" s="15">
        <v>45373</v>
      </c>
      <c r="C560" s="6">
        <v>45380</v>
      </c>
      <c r="D560" s="1">
        <v>540</v>
      </c>
      <c r="E560" s="1" t="e">
        <f>INDEX('kapı kodları'!$D$2:$F$42,MATCH(Satıs[[#This Row],[kod]],'kapı kodları'!$D$2:$D$42,0),2)</f>
        <v>#N/A</v>
      </c>
      <c r="F560" s="1" t="e">
        <f>INDEX('kapı kodları'!$D$2:$F$42,MATCH(Satıs[[#This Row],[kod]],'kapı kodları'!$D$2:$D$42,0),3)</f>
        <v>#N/A</v>
      </c>
    </row>
    <row r="561" spans="2:11" hidden="1" x14ac:dyDescent="0.25">
      <c r="B561" s="16">
        <v>45373</v>
      </c>
      <c r="C561" s="6">
        <v>45380</v>
      </c>
      <c r="D561" s="1">
        <v>560</v>
      </c>
      <c r="E561" s="1" t="str">
        <f>INDEX('kapı kodları'!$D$2:$F$42,MATCH(Satıs[[#This Row],[kod]],'kapı kodları'!$D$2:$D$42,0),2)</f>
        <v>wenge</v>
      </c>
      <c r="F561" s="1" t="str">
        <f>INDEX('kapı kodları'!$D$2:$F$42,MATCH(Satıs[[#This Row],[kod]],'kapı kodları'!$D$2:$D$42,0),3)</f>
        <v>iki göbek</v>
      </c>
      <c r="G561" s="1">
        <v>2</v>
      </c>
      <c r="I561" s="1">
        <v>1</v>
      </c>
    </row>
    <row r="562" spans="2:11" hidden="1" x14ac:dyDescent="0.25">
      <c r="B562" s="15">
        <v>45373</v>
      </c>
      <c r="C562" s="6">
        <v>45380</v>
      </c>
      <c r="D562" s="1">
        <v>600</v>
      </c>
      <c r="E562" s="1" t="str">
        <f>INDEX('kapı kodları'!$D$2:$F$42,MATCH(Satıs[[#This Row],[kod]],'kapı kodları'!$D$2:$D$42,0),2)</f>
        <v>bute beyaz</v>
      </c>
      <c r="F562" s="1" t="str">
        <f>INDEX('kapı kodları'!$D$2:$F$42,MATCH(Satıs[[#This Row],[kod]],'kapı kodları'!$D$2:$D$42,0),3)</f>
        <v>yavru kanat</v>
      </c>
      <c r="K562" s="1">
        <v>12</v>
      </c>
    </row>
    <row r="563" spans="2:11" hidden="1" x14ac:dyDescent="0.25">
      <c r="B563" s="16">
        <v>45373</v>
      </c>
      <c r="C563" s="6">
        <v>45380</v>
      </c>
      <c r="D563" s="1">
        <v>610</v>
      </c>
      <c r="E563" s="1" t="str">
        <f>INDEX('kapı kodları'!$D$2:$F$42,MATCH(Satıs[[#This Row],[kod]],'kapı kodları'!$D$2:$D$42,0),2)</f>
        <v>bute beyaz</v>
      </c>
      <c r="F563" s="1" t="str">
        <f>INDEX('kapı kodları'!$D$2:$F$42,MATCH(Satıs[[#This Row],[kod]],'kapı kodları'!$D$2:$D$42,0),3)</f>
        <v>madra</v>
      </c>
      <c r="G563" s="1">
        <v>10</v>
      </c>
      <c r="H563" s="1">
        <v>2</v>
      </c>
      <c r="I563" s="1">
        <v>2</v>
      </c>
      <c r="J563" s="1">
        <v>1</v>
      </c>
    </row>
    <row r="564" spans="2:11" hidden="1" x14ac:dyDescent="0.25">
      <c r="B564" s="15">
        <v>45373</v>
      </c>
      <c r="C564" s="6">
        <v>45380</v>
      </c>
      <c r="D564" s="1">
        <v>620</v>
      </c>
      <c r="E564" s="1" t="str">
        <f>INDEX('kapı kodları'!$D$2:$F$42,MATCH(Satıs[[#This Row],[kod]],'kapı kodları'!$D$2:$D$42,0),2)</f>
        <v>bute beyaz</v>
      </c>
      <c r="F564" s="1" t="str">
        <f>INDEX('kapı kodları'!$D$2:$F$42,MATCH(Satıs[[#This Row],[kod]],'kapı kodları'!$D$2:$D$42,0),3)</f>
        <v>baklava</v>
      </c>
    </row>
    <row r="565" spans="2:11" hidden="1" x14ac:dyDescent="0.25">
      <c r="B565" s="16">
        <v>45373</v>
      </c>
      <c r="C565" s="6">
        <v>45380</v>
      </c>
      <c r="D565" s="1">
        <v>630</v>
      </c>
      <c r="E565" s="1" t="str">
        <f>INDEX('kapı kodları'!$D$2:$F$42,MATCH(Satıs[[#This Row],[kod]],'kapı kodları'!$D$2:$D$42,0),2)</f>
        <v>bute beyaz</v>
      </c>
      <c r="F565" s="1" t="str">
        <f>INDEX('kapı kodları'!$D$2:$F$42,MATCH(Satıs[[#This Row],[kod]],'kapı kodları'!$D$2:$D$42,0),3)</f>
        <v>karışık çizgi</v>
      </c>
      <c r="G565" s="1">
        <v>11</v>
      </c>
    </row>
    <row r="566" spans="2:11" hidden="1" x14ac:dyDescent="0.25">
      <c r="B566" s="15">
        <v>45373</v>
      </c>
      <c r="C566" s="6">
        <v>45380</v>
      </c>
      <c r="D566" s="1">
        <v>640</v>
      </c>
      <c r="E566" s="1" t="e">
        <f>INDEX('kapı kodları'!$D$2:$F$42,MATCH(Satıs[[#This Row],[kod]],'kapı kodları'!$D$2:$D$42,0),2)</f>
        <v>#N/A</v>
      </c>
      <c r="F566" s="1" t="e">
        <f>INDEX('kapı kodları'!$D$2:$F$42,MATCH(Satıs[[#This Row],[kod]],'kapı kodları'!$D$2:$D$42,0),3)</f>
        <v>#N/A</v>
      </c>
    </row>
    <row r="567" spans="2:11" hidden="1" x14ac:dyDescent="0.25">
      <c r="B567" s="16">
        <v>45373</v>
      </c>
      <c r="C567" s="6">
        <v>45380</v>
      </c>
      <c r="D567" s="1">
        <v>660</v>
      </c>
      <c r="E567" s="1" t="str">
        <f>INDEX('kapı kodları'!$D$2:$F$42,MATCH(Satıs[[#This Row],[kod]],'kapı kodları'!$D$2:$D$42,0),2)</f>
        <v>bute beyaz</v>
      </c>
      <c r="F567" s="1" t="str">
        <f>INDEX('kapı kodları'!$D$2:$F$42,MATCH(Satıs[[#This Row],[kod]],'kapı kodları'!$D$2:$D$42,0),3)</f>
        <v>iki göbek</v>
      </c>
      <c r="G567" s="1">
        <v>23</v>
      </c>
      <c r="I567" s="1">
        <v>14</v>
      </c>
      <c r="J567" s="1">
        <v>9</v>
      </c>
    </row>
    <row r="568" spans="2:11" hidden="1" x14ac:dyDescent="0.25">
      <c r="B568" s="15">
        <v>45373</v>
      </c>
      <c r="C568" s="6">
        <v>45380</v>
      </c>
      <c r="D568" s="1">
        <v>700</v>
      </c>
      <c r="E568" s="1" t="str">
        <f>INDEX('kapı kodları'!$D$2:$F$42,MATCH(Satıs[[#This Row],[kod]],'kapı kodları'!$D$2:$D$42,0),2)</f>
        <v>küp akça</v>
      </c>
      <c r="F568" s="1" t="str">
        <f>INDEX('kapı kodları'!$D$2:$F$42,MATCH(Satıs[[#This Row],[kod]],'kapı kodları'!$D$2:$D$42,0),3)</f>
        <v>yavru kanat</v>
      </c>
      <c r="K568" s="1">
        <v>3</v>
      </c>
    </row>
    <row r="569" spans="2:11" hidden="1" x14ac:dyDescent="0.25">
      <c r="B569" s="16">
        <v>45373</v>
      </c>
      <c r="C569" s="6">
        <v>45380</v>
      </c>
      <c r="D569" s="1">
        <v>720</v>
      </c>
      <c r="E569" s="1" t="str">
        <f>INDEX('kapı kodları'!$D$2:$F$42,MATCH(Satıs[[#This Row],[kod]],'kapı kodları'!$D$2:$D$42,0),2)</f>
        <v>küp akça</v>
      </c>
      <c r="F569" s="1" t="str">
        <f>INDEX('kapı kodları'!$D$2:$F$42,MATCH(Satıs[[#This Row],[kod]],'kapı kodları'!$D$2:$D$42,0),3)</f>
        <v>baklava</v>
      </c>
    </row>
    <row r="570" spans="2:11" hidden="1" x14ac:dyDescent="0.25">
      <c r="B570" s="15">
        <v>45373</v>
      </c>
      <c r="C570" s="6">
        <v>45380</v>
      </c>
      <c r="D570" s="1">
        <v>730</v>
      </c>
      <c r="E570" s="1" t="str">
        <f>INDEX('kapı kodları'!$D$2:$F$42,MATCH(Satıs[[#This Row],[kod]],'kapı kodları'!$D$2:$D$42,0),2)</f>
        <v>küp akça</v>
      </c>
      <c r="F570" s="1" t="str">
        <f>INDEX('kapı kodları'!$D$2:$F$42,MATCH(Satıs[[#This Row],[kod]],'kapı kodları'!$D$2:$D$42,0),3)</f>
        <v>karışık çizgi</v>
      </c>
      <c r="G570" s="1">
        <v>24</v>
      </c>
      <c r="I570" s="1">
        <v>3</v>
      </c>
    </row>
    <row r="571" spans="2:11" hidden="1" x14ac:dyDescent="0.25">
      <c r="B571" s="16">
        <v>45373</v>
      </c>
      <c r="C571" s="6">
        <v>45380</v>
      </c>
      <c r="D571" s="1">
        <v>740</v>
      </c>
      <c r="E571" s="1" t="e">
        <f>INDEX('kapı kodları'!$D$2:$F$42,MATCH(Satıs[[#This Row],[kod]],'kapı kodları'!$D$2:$D$42,0),2)</f>
        <v>#N/A</v>
      </c>
      <c r="F571" s="1" t="e">
        <f>INDEX('kapı kodları'!$D$2:$F$42,MATCH(Satıs[[#This Row],[kod]],'kapı kodları'!$D$2:$D$42,0),3)</f>
        <v>#N/A</v>
      </c>
    </row>
    <row r="572" spans="2:11" hidden="1" x14ac:dyDescent="0.25">
      <c r="B572" s="15">
        <v>45373</v>
      </c>
      <c r="C572" s="6">
        <v>45380</v>
      </c>
      <c r="D572" s="1">
        <v>760</v>
      </c>
      <c r="E572" s="1" t="str">
        <f>INDEX('kapı kodları'!$D$2:$F$42,MATCH(Satıs[[#This Row],[kod]],'kapı kodları'!$D$2:$D$42,0),2)</f>
        <v>küp akça</v>
      </c>
      <c r="F572" s="1" t="str">
        <f>INDEX('kapı kodları'!$D$2:$F$42,MATCH(Satıs[[#This Row],[kod]],'kapı kodları'!$D$2:$D$42,0),3)</f>
        <v>iki göbek</v>
      </c>
      <c r="G572" s="1">
        <v>25</v>
      </c>
      <c r="I572" s="1">
        <v>6</v>
      </c>
      <c r="J572" s="1">
        <v>13</v>
      </c>
    </row>
    <row r="573" spans="2:11" hidden="1" x14ac:dyDescent="0.25">
      <c r="B573" s="16">
        <v>45373</v>
      </c>
      <c r="C573" s="6">
        <v>45380</v>
      </c>
      <c r="D573" s="1">
        <v>800</v>
      </c>
      <c r="E573" s="1" t="str">
        <f>INDEX('kapı kodları'!$D$2:$F$42,MATCH(Satıs[[#This Row],[kod]],'kapı kodları'!$D$2:$D$42,0),2)</f>
        <v>ardahan gri</v>
      </c>
      <c r="F573" s="1" t="str">
        <f>INDEX('kapı kodları'!$D$2:$F$42,MATCH(Satıs[[#This Row],[kod]],'kapı kodları'!$D$2:$D$42,0),3)</f>
        <v>yavru kanat</v>
      </c>
      <c r="K573" s="1">
        <v>20</v>
      </c>
    </row>
    <row r="574" spans="2:11" hidden="1" x14ac:dyDescent="0.25">
      <c r="B574" s="15">
        <v>45373</v>
      </c>
      <c r="C574" s="6">
        <v>45380</v>
      </c>
      <c r="D574" s="1">
        <v>810</v>
      </c>
      <c r="E574" s="1" t="str">
        <f>INDEX('kapı kodları'!$D$2:$F$42,MATCH(Satıs[[#This Row],[kod]],'kapı kodları'!$D$2:$D$42,0),2)</f>
        <v>ardahan gri</v>
      </c>
      <c r="F574" s="1" t="str">
        <f>INDEX('kapı kodları'!$D$2:$F$42,MATCH(Satıs[[#This Row],[kod]],'kapı kodları'!$D$2:$D$42,0),3)</f>
        <v>madra</v>
      </c>
      <c r="G574" s="1">
        <v>4</v>
      </c>
    </row>
    <row r="575" spans="2:11" hidden="1" x14ac:dyDescent="0.25">
      <c r="B575" s="16">
        <v>45373</v>
      </c>
      <c r="C575" s="6">
        <v>45380</v>
      </c>
      <c r="D575" s="1">
        <v>820</v>
      </c>
      <c r="E575" s="1" t="str">
        <f>INDEX('kapı kodları'!$D$2:$F$42,MATCH(Satıs[[#This Row],[kod]],'kapı kodları'!$D$2:$D$42,0),2)</f>
        <v>ardahan gri</v>
      </c>
      <c r="F575" s="1" t="str">
        <f>INDEX('kapı kodları'!$D$2:$F$42,MATCH(Satıs[[#This Row],[kod]],'kapı kodları'!$D$2:$D$42,0),3)</f>
        <v>baklava</v>
      </c>
      <c r="G575" s="1">
        <v>3</v>
      </c>
    </row>
    <row r="576" spans="2:11" hidden="1" x14ac:dyDescent="0.25">
      <c r="B576" s="15">
        <v>45373</v>
      </c>
      <c r="C576" s="6">
        <v>45380</v>
      </c>
      <c r="D576" s="1">
        <v>830</v>
      </c>
      <c r="E576" s="1" t="str">
        <f>INDEX('kapı kodları'!$D$2:$F$42,MATCH(Satıs[[#This Row],[kod]],'kapı kodları'!$D$2:$D$42,0),2)</f>
        <v>ardahan gri</v>
      </c>
      <c r="F576" s="1" t="str">
        <f>INDEX('kapı kodları'!$D$2:$F$42,MATCH(Satıs[[#This Row],[kod]],'kapı kodları'!$D$2:$D$42,0),3)</f>
        <v>karışık çizgi</v>
      </c>
      <c r="G576" s="1">
        <v>10</v>
      </c>
      <c r="H576" s="1">
        <v>1</v>
      </c>
    </row>
    <row r="577" spans="2:13" hidden="1" x14ac:dyDescent="0.25">
      <c r="B577" s="16">
        <v>45373</v>
      </c>
      <c r="C577" s="6">
        <v>45380</v>
      </c>
      <c r="D577" s="1">
        <v>840</v>
      </c>
      <c r="E577" s="1" t="e">
        <f>INDEX('kapı kodları'!$D$2:$F$42,MATCH(Satıs[[#This Row],[kod]],'kapı kodları'!$D$2:$D$42,0),2)</f>
        <v>#N/A</v>
      </c>
      <c r="F577" s="1" t="e">
        <f>INDEX('kapı kodları'!$D$2:$F$42,MATCH(Satıs[[#This Row],[kod]],'kapı kodları'!$D$2:$D$42,0),3)</f>
        <v>#N/A</v>
      </c>
    </row>
    <row r="578" spans="2:13" hidden="1" x14ac:dyDescent="0.25">
      <c r="B578" s="15">
        <v>45373</v>
      </c>
      <c r="C578" s="6">
        <v>45380</v>
      </c>
      <c r="D578" s="1">
        <v>860</v>
      </c>
      <c r="E578" s="1" t="str">
        <f>INDEX('kapı kodları'!$D$2:$F$42,MATCH(Satıs[[#This Row],[kod]],'kapı kodları'!$D$2:$D$42,0),2)</f>
        <v>ardahan gri</v>
      </c>
      <c r="F578" s="1" t="str">
        <f>INDEX('kapı kodları'!$D$2:$F$42,MATCH(Satıs[[#This Row],[kod]],'kapı kodları'!$D$2:$D$42,0),3)</f>
        <v>iki göbek</v>
      </c>
      <c r="G578" s="1">
        <v>71</v>
      </c>
      <c r="H578" s="1">
        <v>11</v>
      </c>
      <c r="I578" s="1">
        <v>14</v>
      </c>
      <c r="J578" s="1">
        <v>11</v>
      </c>
    </row>
    <row r="579" spans="2:13" hidden="1" x14ac:dyDescent="0.25">
      <c r="B579" s="16">
        <v>45373</v>
      </c>
      <c r="C579" s="6">
        <v>45380</v>
      </c>
      <c r="D579" s="1">
        <v>900</v>
      </c>
      <c r="E579" s="1" t="str">
        <f>INDEX('kapı kodları'!$D$2:$F$42,MATCH(Satıs[[#This Row],[kod]],'kapı kodları'!$D$2:$D$42,0),2)</f>
        <v>pvc gri</v>
      </c>
      <c r="F579" s="1" t="str">
        <f>INDEX('kapı kodları'!$D$2:$F$42,MATCH(Satıs[[#This Row],[kod]],'kapı kodları'!$D$2:$D$42,0),3)</f>
        <v>yavru kanat</v>
      </c>
      <c r="K579" s="1">
        <v>1</v>
      </c>
      <c r="M579" s="1">
        <v>26</v>
      </c>
    </row>
    <row r="580" spans="2:13" hidden="1" x14ac:dyDescent="0.25">
      <c r="B580" s="15">
        <v>45373</v>
      </c>
      <c r="C580" s="6">
        <v>45380</v>
      </c>
      <c r="D580" s="1">
        <v>920</v>
      </c>
      <c r="E580" s="1" t="str">
        <f>INDEX('kapı kodları'!$D$2:$F$42,MATCH(Satıs[[#This Row],[kod]],'kapı kodları'!$D$2:$D$42,0),2)</f>
        <v>pvc gri</v>
      </c>
      <c r="F580" s="1" t="str">
        <f>INDEX('kapı kodları'!$D$2:$F$42,MATCH(Satıs[[#This Row],[kod]],'kapı kodları'!$D$2:$D$42,0),3)</f>
        <v>baklava</v>
      </c>
    </row>
    <row r="581" spans="2:13" hidden="1" x14ac:dyDescent="0.25">
      <c r="B581" s="16">
        <v>45373</v>
      </c>
      <c r="C581" s="6">
        <v>45380</v>
      </c>
      <c r="D581" s="1">
        <v>930</v>
      </c>
      <c r="E581" s="1" t="str">
        <f>INDEX('kapı kodları'!$D$2:$F$42,MATCH(Satıs[[#This Row],[kod]],'kapı kodları'!$D$2:$D$42,0),2)</f>
        <v>pvc gri</v>
      </c>
      <c r="F581" s="1" t="str">
        <f>INDEX('kapı kodları'!$D$2:$F$42,MATCH(Satıs[[#This Row],[kod]],'kapı kodları'!$D$2:$D$42,0),3)</f>
        <v>karışık çizgi</v>
      </c>
      <c r="G581" s="1">
        <v>3</v>
      </c>
    </row>
    <row r="582" spans="2:13" hidden="1" x14ac:dyDescent="0.25">
      <c r="B582" s="15">
        <v>45373</v>
      </c>
      <c r="C582" s="6">
        <v>45380</v>
      </c>
      <c r="D582" s="1">
        <v>960</v>
      </c>
      <c r="E582" s="1" t="str">
        <f>INDEX('kapı kodları'!$D$2:$F$42,MATCH(Satıs[[#This Row],[kod]],'kapı kodları'!$D$2:$D$42,0),2)</f>
        <v>pvc gri</v>
      </c>
      <c r="F582" s="1" t="str">
        <f>INDEX('kapı kodları'!$D$2:$F$42,MATCH(Satıs[[#This Row],[kod]],'kapı kodları'!$D$2:$D$42,0),3)</f>
        <v>iki göbek</v>
      </c>
      <c r="G582" s="1">
        <v>8</v>
      </c>
      <c r="I582" s="1">
        <v>2</v>
      </c>
      <c r="J582" s="1">
        <v>6</v>
      </c>
    </row>
    <row r="583" spans="2:13" hidden="1" x14ac:dyDescent="0.25">
      <c r="B583" s="15">
        <v>45380</v>
      </c>
      <c r="C583" s="6">
        <v>45387</v>
      </c>
      <c r="D583" s="1">
        <v>100</v>
      </c>
      <c r="E583" s="1" t="str">
        <f>INDEX('kapı kodları'!$D$2:$F$42,MATCH(Satıs[[#This Row],[kod]],'kapı kodları'!$D$2:$D$42,0),2)</f>
        <v>italyan ceviz</v>
      </c>
      <c r="F583" s="1" t="str">
        <f>INDEX('kapı kodları'!$D$2:$F$42,MATCH(Satıs[[#This Row],[kod]],'kapı kodları'!$D$2:$D$42,0),3)</f>
        <v>yavru kanat</v>
      </c>
      <c r="K583" s="1">
        <v>1</v>
      </c>
    </row>
    <row r="584" spans="2:13" x14ac:dyDescent="0.25">
      <c r="B584" s="16">
        <v>45380</v>
      </c>
      <c r="C584" s="6">
        <v>45387</v>
      </c>
      <c r="D584" s="1">
        <v>110</v>
      </c>
      <c r="E584" s="1" t="str">
        <f>INDEX('kapı kodları'!$D$2:$F$42,MATCH(Satıs[[#This Row],[kod]],'kapı kodları'!$D$2:$D$42,0),2)</f>
        <v>italyan ceviz</v>
      </c>
      <c r="F584" s="1" t="str">
        <f>INDEX('kapı kodları'!$D$2:$F$42,MATCH(Satıs[[#This Row],[kod]],'kapı kodları'!$D$2:$D$42,0),3)</f>
        <v>madra</v>
      </c>
      <c r="G584" s="1">
        <v>4</v>
      </c>
    </row>
    <row r="585" spans="2:13" hidden="1" x14ac:dyDescent="0.25">
      <c r="B585" s="15">
        <v>45380</v>
      </c>
      <c r="C585" s="6">
        <v>45387</v>
      </c>
      <c r="D585" s="1">
        <v>120</v>
      </c>
      <c r="E585" s="1" t="str">
        <f>INDEX('kapı kodları'!$D$2:$F$42,MATCH(Satıs[[#This Row],[kod]],'kapı kodları'!$D$2:$D$42,0),2)</f>
        <v>italyan ceviz</v>
      </c>
      <c r="F585" s="1" t="str">
        <f>INDEX('kapı kodları'!$D$2:$F$42,MATCH(Satıs[[#This Row],[kod]],'kapı kodları'!$D$2:$D$42,0),3)</f>
        <v>baklava</v>
      </c>
      <c r="G585" s="1">
        <v>3</v>
      </c>
    </row>
    <row r="586" spans="2:13" hidden="1" x14ac:dyDescent="0.25">
      <c r="B586" s="16">
        <v>45380</v>
      </c>
      <c r="C586" s="6">
        <v>45387</v>
      </c>
      <c r="D586" s="1">
        <v>130</v>
      </c>
      <c r="E586" s="1" t="str">
        <f>INDEX('kapı kodları'!$D$2:$F$42,MATCH(Satıs[[#This Row],[kod]],'kapı kodları'!$D$2:$D$42,0),2)</f>
        <v>italyan ceviz</v>
      </c>
      <c r="F586" s="1" t="str">
        <f>INDEX('kapı kodları'!$D$2:$F$42,MATCH(Satıs[[#This Row],[kod]],'kapı kodları'!$D$2:$D$42,0),3)</f>
        <v>karışık çizgi</v>
      </c>
      <c r="G586" s="1">
        <v>7</v>
      </c>
      <c r="I586" s="1">
        <v>4</v>
      </c>
    </row>
    <row r="587" spans="2:13" hidden="1" x14ac:dyDescent="0.25">
      <c r="B587" s="15">
        <v>45380</v>
      </c>
      <c r="C587" s="6">
        <v>45387</v>
      </c>
      <c r="D587" s="1">
        <v>140</v>
      </c>
      <c r="E587" s="1" t="e">
        <f>INDEX('kapı kodları'!$D$2:$F$42,MATCH(Satıs[[#This Row],[kod]],'kapı kodları'!$D$2:$D$42,0),2)</f>
        <v>#N/A</v>
      </c>
      <c r="F587" s="1" t="e">
        <f>INDEX('kapı kodları'!$D$2:$F$42,MATCH(Satıs[[#This Row],[kod]],'kapı kodları'!$D$2:$D$42,0),3)</f>
        <v>#N/A</v>
      </c>
    </row>
    <row r="588" spans="2:13" hidden="1" x14ac:dyDescent="0.25">
      <c r="B588" s="16">
        <v>45380</v>
      </c>
      <c r="C588" s="6">
        <v>45387</v>
      </c>
      <c r="D588" s="1">
        <v>160</v>
      </c>
      <c r="E588" s="1" t="str">
        <f>INDEX('kapı kodları'!$D$2:$F$42,MATCH(Satıs[[#This Row],[kod]],'kapı kodları'!$D$2:$D$42,0),2)</f>
        <v>italyan ceviz</v>
      </c>
      <c r="F588" s="1" t="str">
        <f>INDEX('kapı kodları'!$D$2:$F$42,MATCH(Satıs[[#This Row],[kod]],'kapı kodları'!$D$2:$D$42,0),3)</f>
        <v>iki göbek</v>
      </c>
      <c r="G588" s="1">
        <v>37</v>
      </c>
      <c r="I588" s="1">
        <v>2</v>
      </c>
      <c r="J588" s="1">
        <v>1</v>
      </c>
    </row>
    <row r="589" spans="2:13" hidden="1" x14ac:dyDescent="0.25">
      <c r="B589" s="15">
        <v>45380</v>
      </c>
      <c r="C589" s="6">
        <v>45387</v>
      </c>
      <c r="D589" s="1">
        <v>200</v>
      </c>
      <c r="E589" s="1" t="str">
        <f>INDEX('kapı kodları'!$D$2:$F$42,MATCH(Satıs[[#This Row],[kod]],'kapı kodları'!$D$2:$D$42,0),2)</f>
        <v>koyu ceviz</v>
      </c>
      <c r="F589" s="1" t="str">
        <f>INDEX('kapı kodları'!$D$2:$F$42,MATCH(Satıs[[#This Row],[kod]],'kapı kodları'!$D$2:$D$42,0),3)</f>
        <v>yavru kanat</v>
      </c>
    </row>
    <row r="590" spans="2:13" hidden="1" x14ac:dyDescent="0.25">
      <c r="B590" s="16">
        <v>45380</v>
      </c>
      <c r="C590" s="6">
        <v>45387</v>
      </c>
      <c r="D590" s="1">
        <v>220</v>
      </c>
      <c r="E590" s="1" t="str">
        <f>INDEX('kapı kodları'!$D$2:$F$42,MATCH(Satıs[[#This Row],[kod]],'kapı kodları'!$D$2:$D$42,0),2)</f>
        <v>koyu ceviz</v>
      </c>
      <c r="F590" s="1" t="str">
        <f>INDEX('kapı kodları'!$D$2:$F$42,MATCH(Satıs[[#This Row],[kod]],'kapı kodları'!$D$2:$D$42,0),3)</f>
        <v>baklava</v>
      </c>
      <c r="G590" s="1">
        <v>3</v>
      </c>
    </row>
    <row r="591" spans="2:13" hidden="1" x14ac:dyDescent="0.25">
      <c r="B591" s="15">
        <v>45380</v>
      </c>
      <c r="C591" s="6">
        <v>45387</v>
      </c>
      <c r="D591" s="1">
        <v>230</v>
      </c>
      <c r="E591" s="1" t="str">
        <f>INDEX('kapı kodları'!$D$2:$F$42,MATCH(Satıs[[#This Row],[kod]],'kapı kodları'!$D$2:$D$42,0),2)</f>
        <v>koyu ceviz</v>
      </c>
      <c r="F591" s="1" t="str">
        <f>INDEX('kapı kodları'!$D$2:$F$42,MATCH(Satıs[[#This Row],[kod]],'kapı kodları'!$D$2:$D$42,0),3)</f>
        <v>karışık çizgi</v>
      </c>
    </row>
    <row r="592" spans="2:13" hidden="1" x14ac:dyDescent="0.25">
      <c r="B592" s="16">
        <v>45380</v>
      </c>
      <c r="C592" s="6">
        <v>45387</v>
      </c>
      <c r="D592" s="1">
        <v>240</v>
      </c>
      <c r="E592" s="1" t="e">
        <f>INDEX('kapı kodları'!$D$2:$F$42,MATCH(Satıs[[#This Row],[kod]],'kapı kodları'!$D$2:$D$42,0),2)</f>
        <v>#N/A</v>
      </c>
      <c r="F592" s="1" t="e">
        <f>INDEX('kapı kodları'!$D$2:$F$42,MATCH(Satıs[[#This Row],[kod]],'kapı kodları'!$D$2:$D$42,0),3)</f>
        <v>#N/A</v>
      </c>
    </row>
    <row r="593" spans="2:11" hidden="1" x14ac:dyDescent="0.25">
      <c r="B593" s="15">
        <v>45380</v>
      </c>
      <c r="C593" s="6">
        <v>45387</v>
      </c>
      <c r="D593" s="1">
        <v>260</v>
      </c>
      <c r="E593" s="1" t="str">
        <f>INDEX('kapı kodları'!$D$2:$F$42,MATCH(Satıs[[#This Row],[kod]],'kapı kodları'!$D$2:$D$42,0),2)</f>
        <v>koyu ceviz</v>
      </c>
      <c r="F593" s="1" t="str">
        <f>INDEX('kapı kodları'!$D$2:$F$42,MATCH(Satıs[[#This Row],[kod]],'kapı kodları'!$D$2:$D$42,0),3)</f>
        <v>iki göbek</v>
      </c>
      <c r="G593" s="1">
        <v>1</v>
      </c>
    </row>
    <row r="594" spans="2:11" hidden="1" x14ac:dyDescent="0.25">
      <c r="B594" s="16">
        <v>45380</v>
      </c>
      <c r="C594" s="6">
        <v>45387</v>
      </c>
      <c r="D594" s="1">
        <v>300</v>
      </c>
      <c r="E594" s="1" t="str">
        <f>INDEX('kapı kodları'!$D$2:$F$42,MATCH(Satıs[[#This Row],[kod]],'kapı kodları'!$D$2:$D$42,0),2)</f>
        <v>gold ceviz</v>
      </c>
      <c r="F594" s="1" t="str">
        <f>INDEX('kapı kodları'!$D$2:$F$42,MATCH(Satıs[[#This Row],[kod]],'kapı kodları'!$D$2:$D$42,0),3)</f>
        <v>yavru kanat</v>
      </c>
      <c r="K594" s="1">
        <v>1</v>
      </c>
    </row>
    <row r="595" spans="2:11" hidden="1" x14ac:dyDescent="0.25">
      <c r="B595" s="15">
        <v>45380</v>
      </c>
      <c r="C595" s="6">
        <v>45387</v>
      </c>
      <c r="D595" s="1">
        <v>310</v>
      </c>
      <c r="E595" s="1" t="str">
        <f>INDEX('kapı kodları'!$D$2:$F$42,MATCH(Satıs[[#This Row],[kod]],'kapı kodları'!$D$2:$D$42,0),2)</f>
        <v>gold ceviz</v>
      </c>
      <c r="F595" s="1" t="str">
        <f>INDEX('kapı kodları'!$D$2:$F$42,MATCH(Satıs[[#This Row],[kod]],'kapı kodları'!$D$2:$D$42,0),3)</f>
        <v>madra</v>
      </c>
    </row>
    <row r="596" spans="2:11" hidden="1" x14ac:dyDescent="0.25">
      <c r="B596" s="16">
        <v>45380</v>
      </c>
      <c r="C596" s="6">
        <v>45387</v>
      </c>
      <c r="D596" s="1">
        <v>320</v>
      </c>
      <c r="E596" s="1" t="str">
        <f>INDEX('kapı kodları'!$D$2:$F$42,MATCH(Satıs[[#This Row],[kod]],'kapı kodları'!$D$2:$D$42,0),2)</f>
        <v>gold ceviz</v>
      </c>
      <c r="F596" s="1" t="str">
        <f>INDEX('kapı kodları'!$D$2:$F$42,MATCH(Satıs[[#This Row],[kod]],'kapı kodları'!$D$2:$D$42,0),3)</f>
        <v>baklava</v>
      </c>
    </row>
    <row r="597" spans="2:11" hidden="1" x14ac:dyDescent="0.25">
      <c r="B597" s="15">
        <v>45380</v>
      </c>
      <c r="C597" s="6">
        <v>45387</v>
      </c>
      <c r="D597" s="1">
        <v>330</v>
      </c>
      <c r="E597" s="1" t="str">
        <f>INDEX('kapı kodları'!$D$2:$F$42,MATCH(Satıs[[#This Row],[kod]],'kapı kodları'!$D$2:$D$42,0),2)</f>
        <v>gold ceviz</v>
      </c>
      <c r="F597" s="1" t="str">
        <f>INDEX('kapı kodları'!$D$2:$F$42,MATCH(Satıs[[#This Row],[kod]],'kapı kodları'!$D$2:$D$42,0),3)</f>
        <v>karışık çizgi</v>
      </c>
    </row>
    <row r="598" spans="2:11" hidden="1" x14ac:dyDescent="0.25">
      <c r="B598" s="16">
        <v>45380</v>
      </c>
      <c r="C598" s="6">
        <v>45387</v>
      </c>
      <c r="D598" s="1">
        <v>340</v>
      </c>
      <c r="E598" s="1" t="e">
        <f>INDEX('kapı kodları'!$D$2:$F$42,MATCH(Satıs[[#This Row],[kod]],'kapı kodları'!$D$2:$D$42,0),2)</f>
        <v>#N/A</v>
      </c>
      <c r="F598" s="1" t="e">
        <f>INDEX('kapı kodları'!$D$2:$F$42,MATCH(Satıs[[#This Row],[kod]],'kapı kodları'!$D$2:$D$42,0),3)</f>
        <v>#N/A</v>
      </c>
    </row>
    <row r="599" spans="2:11" hidden="1" x14ac:dyDescent="0.25">
      <c r="B599" s="15">
        <v>45380</v>
      </c>
      <c r="C599" s="6">
        <v>45387</v>
      </c>
      <c r="D599" s="1">
        <v>360</v>
      </c>
      <c r="E599" s="1" t="str">
        <f>INDEX('kapı kodları'!$D$2:$F$42,MATCH(Satıs[[#This Row],[kod]],'kapı kodları'!$D$2:$D$42,0),2)</f>
        <v>gold ceviz</v>
      </c>
      <c r="F599" s="1" t="str">
        <f>INDEX('kapı kodları'!$D$2:$F$42,MATCH(Satıs[[#This Row],[kod]],'kapı kodları'!$D$2:$D$42,0),3)</f>
        <v>iki göbek</v>
      </c>
      <c r="G599" s="1">
        <v>6</v>
      </c>
      <c r="I599" s="1">
        <v>2</v>
      </c>
      <c r="J599" s="1">
        <v>1</v>
      </c>
    </row>
    <row r="600" spans="2:11" hidden="1" x14ac:dyDescent="0.25">
      <c r="B600" s="16">
        <v>45380</v>
      </c>
      <c r="C600" s="6">
        <v>45387</v>
      </c>
      <c r="D600" s="1">
        <v>400</v>
      </c>
      <c r="E600" s="1" t="str">
        <f>INDEX('kapı kodları'!$D$2:$F$42,MATCH(Satıs[[#This Row],[kod]],'kapı kodları'!$D$2:$D$42,0),2)</f>
        <v>ABD ceviz</v>
      </c>
      <c r="F600" s="1" t="str">
        <f>INDEX('kapı kodları'!$D$2:$F$42,MATCH(Satıs[[#This Row],[kod]],'kapı kodları'!$D$2:$D$42,0),3)</f>
        <v>yavru kanat</v>
      </c>
    </row>
    <row r="601" spans="2:11" hidden="1" x14ac:dyDescent="0.25">
      <c r="B601" s="15">
        <v>45380</v>
      </c>
      <c r="C601" s="6">
        <v>45387</v>
      </c>
      <c r="D601" s="1">
        <v>410</v>
      </c>
      <c r="E601" s="1" t="str">
        <f>INDEX('kapı kodları'!$D$2:$F$42,MATCH(Satıs[[#This Row],[kod]],'kapı kodları'!$D$2:$D$42,0),2)</f>
        <v>ABD ceviz</v>
      </c>
      <c r="F601" s="1" t="str">
        <f>INDEX('kapı kodları'!$D$2:$F$42,MATCH(Satıs[[#This Row],[kod]],'kapı kodları'!$D$2:$D$42,0),3)</f>
        <v>madra</v>
      </c>
    </row>
    <row r="602" spans="2:11" hidden="1" x14ac:dyDescent="0.25">
      <c r="B602" s="16">
        <v>45380</v>
      </c>
      <c r="C602" s="6">
        <v>45387</v>
      </c>
      <c r="D602" s="1">
        <v>420</v>
      </c>
      <c r="E602" s="1" t="str">
        <f>INDEX('kapı kodları'!$D$2:$F$42,MATCH(Satıs[[#This Row],[kod]],'kapı kodları'!$D$2:$D$42,0),2)</f>
        <v>ABD ceviz</v>
      </c>
      <c r="F602" s="1" t="str">
        <f>INDEX('kapı kodları'!$D$2:$F$42,MATCH(Satıs[[#This Row],[kod]],'kapı kodları'!$D$2:$D$42,0),3)</f>
        <v>baklava</v>
      </c>
      <c r="G602" s="1">
        <v>1</v>
      </c>
    </row>
    <row r="603" spans="2:11" hidden="1" x14ac:dyDescent="0.25">
      <c r="B603" s="15">
        <v>45380</v>
      </c>
      <c r="C603" s="6">
        <v>45387</v>
      </c>
      <c r="D603" s="1">
        <v>430</v>
      </c>
      <c r="E603" s="1" t="str">
        <f>INDEX('kapı kodları'!$D$2:$F$42,MATCH(Satıs[[#This Row],[kod]],'kapı kodları'!$D$2:$D$42,0),2)</f>
        <v>ABD ceviz</v>
      </c>
      <c r="F603" s="1" t="str">
        <f>INDEX('kapı kodları'!$D$2:$F$42,MATCH(Satıs[[#This Row],[kod]],'kapı kodları'!$D$2:$D$42,0),3)</f>
        <v>karışık çizgi</v>
      </c>
    </row>
    <row r="604" spans="2:11" hidden="1" x14ac:dyDescent="0.25">
      <c r="B604" s="16">
        <v>45380</v>
      </c>
      <c r="C604" s="6">
        <v>45387</v>
      </c>
      <c r="D604" s="1">
        <v>440</v>
      </c>
      <c r="E604" s="1" t="e">
        <f>INDEX('kapı kodları'!$D$2:$F$42,MATCH(Satıs[[#This Row],[kod]],'kapı kodları'!$D$2:$D$42,0),2)</f>
        <v>#N/A</v>
      </c>
      <c r="F604" s="1" t="e">
        <f>INDEX('kapı kodları'!$D$2:$F$42,MATCH(Satıs[[#This Row],[kod]],'kapı kodları'!$D$2:$D$42,0),3)</f>
        <v>#N/A</v>
      </c>
    </row>
    <row r="605" spans="2:11" hidden="1" x14ac:dyDescent="0.25">
      <c r="B605" s="15">
        <v>45380</v>
      </c>
      <c r="C605" s="6">
        <v>45387</v>
      </c>
      <c r="D605" s="1">
        <v>460</v>
      </c>
      <c r="E605" s="1" t="str">
        <f>INDEX('kapı kodları'!$D$2:$F$42,MATCH(Satıs[[#This Row],[kod]],'kapı kodları'!$D$2:$D$42,0),2)</f>
        <v>ABD ceviz</v>
      </c>
      <c r="F605" s="1" t="str">
        <f>INDEX('kapı kodları'!$D$2:$F$42,MATCH(Satıs[[#This Row],[kod]],'kapı kodları'!$D$2:$D$42,0),3)</f>
        <v>iki göbek</v>
      </c>
    </row>
    <row r="606" spans="2:11" hidden="1" x14ac:dyDescent="0.25">
      <c r="B606" s="16">
        <v>45380</v>
      </c>
      <c r="C606" s="6">
        <v>45387</v>
      </c>
      <c r="D606" s="1">
        <v>500</v>
      </c>
      <c r="E606" s="1" t="str">
        <f>INDEX('kapı kodları'!$D$2:$F$42,MATCH(Satıs[[#This Row],[kod]],'kapı kodları'!$D$2:$D$42,0),2)</f>
        <v>wenge</v>
      </c>
      <c r="F606" s="1" t="str">
        <f>INDEX('kapı kodları'!$D$2:$F$42,MATCH(Satıs[[#This Row],[kod]],'kapı kodları'!$D$2:$D$42,0),3)</f>
        <v>yavru kanat</v>
      </c>
      <c r="K606" s="1">
        <v>2</v>
      </c>
    </row>
    <row r="607" spans="2:11" hidden="1" x14ac:dyDescent="0.25">
      <c r="B607" s="15">
        <v>45380</v>
      </c>
      <c r="C607" s="6">
        <v>45387</v>
      </c>
      <c r="D607" s="1">
        <v>520</v>
      </c>
      <c r="E607" s="1" t="str">
        <f>INDEX('kapı kodları'!$D$2:$F$42,MATCH(Satıs[[#This Row],[kod]],'kapı kodları'!$D$2:$D$42,0),2)</f>
        <v>wenge</v>
      </c>
      <c r="F607" s="1" t="str">
        <f>INDEX('kapı kodları'!$D$2:$F$42,MATCH(Satıs[[#This Row],[kod]],'kapı kodları'!$D$2:$D$42,0),3)</f>
        <v>baklava</v>
      </c>
    </row>
    <row r="608" spans="2:11" hidden="1" x14ac:dyDescent="0.25">
      <c r="B608" s="16">
        <v>45380</v>
      </c>
      <c r="C608" s="6">
        <v>45387</v>
      </c>
      <c r="D608" s="1">
        <v>530</v>
      </c>
      <c r="E608" s="1" t="str">
        <f>INDEX('kapı kodları'!$D$2:$F$42,MATCH(Satıs[[#This Row],[kod]],'kapı kodları'!$D$2:$D$42,0),2)</f>
        <v>wenge</v>
      </c>
      <c r="F608" s="1" t="str">
        <f>INDEX('kapı kodları'!$D$2:$F$42,MATCH(Satıs[[#This Row],[kod]],'kapı kodları'!$D$2:$D$42,0),3)</f>
        <v>karışık çizgi</v>
      </c>
    </row>
    <row r="609" spans="2:11" hidden="1" x14ac:dyDescent="0.25">
      <c r="B609" s="15">
        <v>45380</v>
      </c>
      <c r="C609" s="6">
        <v>45387</v>
      </c>
      <c r="D609" s="1">
        <v>540</v>
      </c>
      <c r="E609" s="1" t="e">
        <f>INDEX('kapı kodları'!$D$2:$F$42,MATCH(Satıs[[#This Row],[kod]],'kapı kodları'!$D$2:$D$42,0),2)</f>
        <v>#N/A</v>
      </c>
      <c r="F609" s="1" t="e">
        <f>INDEX('kapı kodları'!$D$2:$F$42,MATCH(Satıs[[#This Row],[kod]],'kapı kodları'!$D$2:$D$42,0),3)</f>
        <v>#N/A</v>
      </c>
    </row>
    <row r="610" spans="2:11" hidden="1" x14ac:dyDescent="0.25">
      <c r="B610" s="16">
        <v>45380</v>
      </c>
      <c r="C610" s="6">
        <v>45387</v>
      </c>
      <c r="D610" s="1">
        <v>560</v>
      </c>
      <c r="E610" s="1" t="str">
        <f>INDEX('kapı kodları'!$D$2:$F$42,MATCH(Satıs[[#This Row],[kod]],'kapı kodları'!$D$2:$D$42,0),2)</f>
        <v>wenge</v>
      </c>
      <c r="F610" s="1" t="str">
        <f>INDEX('kapı kodları'!$D$2:$F$42,MATCH(Satıs[[#This Row],[kod]],'kapı kodları'!$D$2:$D$42,0),3)</f>
        <v>iki göbek</v>
      </c>
      <c r="G610" s="1">
        <v>4</v>
      </c>
      <c r="I610" s="1">
        <v>2</v>
      </c>
    </row>
    <row r="611" spans="2:11" hidden="1" x14ac:dyDescent="0.25">
      <c r="B611" s="15">
        <v>45380</v>
      </c>
      <c r="C611" s="6">
        <v>45387</v>
      </c>
      <c r="D611" s="1">
        <v>600</v>
      </c>
      <c r="E611" s="1" t="str">
        <f>INDEX('kapı kodları'!$D$2:$F$42,MATCH(Satıs[[#This Row],[kod]],'kapı kodları'!$D$2:$D$42,0),2)</f>
        <v>bute beyaz</v>
      </c>
      <c r="F611" s="1" t="str">
        <f>INDEX('kapı kodları'!$D$2:$F$42,MATCH(Satıs[[#This Row],[kod]],'kapı kodları'!$D$2:$D$42,0),3)</f>
        <v>yavru kanat</v>
      </c>
      <c r="K611" s="1">
        <v>3</v>
      </c>
    </row>
    <row r="612" spans="2:11" hidden="1" x14ac:dyDescent="0.25">
      <c r="B612" s="16">
        <v>45380</v>
      </c>
      <c r="C612" s="6">
        <v>45387</v>
      </c>
      <c r="D612" s="1">
        <v>610</v>
      </c>
      <c r="E612" s="1" t="str">
        <f>INDEX('kapı kodları'!$D$2:$F$42,MATCH(Satıs[[#This Row],[kod]],'kapı kodları'!$D$2:$D$42,0),2)</f>
        <v>bute beyaz</v>
      </c>
      <c r="F612" s="1" t="str">
        <f>INDEX('kapı kodları'!$D$2:$F$42,MATCH(Satıs[[#This Row],[kod]],'kapı kodları'!$D$2:$D$42,0),3)</f>
        <v>madra</v>
      </c>
      <c r="G612" s="1">
        <v>13</v>
      </c>
      <c r="I612" s="1">
        <v>6</v>
      </c>
    </row>
    <row r="613" spans="2:11" hidden="1" x14ac:dyDescent="0.25">
      <c r="B613" s="15">
        <v>45380</v>
      </c>
      <c r="C613" s="6">
        <v>45387</v>
      </c>
      <c r="D613" s="1">
        <v>620</v>
      </c>
      <c r="E613" s="1" t="str">
        <f>INDEX('kapı kodları'!$D$2:$F$42,MATCH(Satıs[[#This Row],[kod]],'kapı kodları'!$D$2:$D$42,0),2)</f>
        <v>bute beyaz</v>
      </c>
      <c r="F613" s="1" t="str">
        <f>INDEX('kapı kodları'!$D$2:$F$42,MATCH(Satıs[[#This Row],[kod]],'kapı kodları'!$D$2:$D$42,0),3)</f>
        <v>baklava</v>
      </c>
    </row>
    <row r="614" spans="2:11" hidden="1" x14ac:dyDescent="0.25">
      <c r="B614" s="16">
        <v>45380</v>
      </c>
      <c r="C614" s="6">
        <v>45387</v>
      </c>
      <c r="D614" s="1">
        <v>630</v>
      </c>
      <c r="E614" s="1" t="str">
        <f>INDEX('kapı kodları'!$D$2:$F$42,MATCH(Satıs[[#This Row],[kod]],'kapı kodları'!$D$2:$D$42,0),2)</f>
        <v>bute beyaz</v>
      </c>
      <c r="F614" s="1" t="str">
        <f>INDEX('kapı kodları'!$D$2:$F$42,MATCH(Satıs[[#This Row],[kod]],'kapı kodları'!$D$2:$D$42,0),3)</f>
        <v>karışık çizgi</v>
      </c>
      <c r="G614" s="1">
        <v>16</v>
      </c>
      <c r="H614" s="1">
        <v>1</v>
      </c>
      <c r="I614" s="1">
        <v>6</v>
      </c>
    </row>
    <row r="615" spans="2:11" hidden="1" x14ac:dyDescent="0.25">
      <c r="B615" s="15">
        <v>45380</v>
      </c>
      <c r="C615" s="6">
        <v>45387</v>
      </c>
      <c r="D615" s="1">
        <v>640</v>
      </c>
      <c r="E615" s="1" t="e">
        <f>INDEX('kapı kodları'!$D$2:$F$42,MATCH(Satıs[[#This Row],[kod]],'kapı kodları'!$D$2:$D$42,0),2)</f>
        <v>#N/A</v>
      </c>
      <c r="F615" s="1" t="e">
        <f>INDEX('kapı kodları'!$D$2:$F$42,MATCH(Satıs[[#This Row],[kod]],'kapı kodları'!$D$2:$D$42,0),3)</f>
        <v>#N/A</v>
      </c>
      <c r="H615" s="1">
        <v>1</v>
      </c>
    </row>
    <row r="616" spans="2:11" hidden="1" x14ac:dyDescent="0.25">
      <c r="B616" s="16">
        <v>45380</v>
      </c>
      <c r="C616" s="6">
        <v>45387</v>
      </c>
      <c r="D616" s="1">
        <v>660</v>
      </c>
      <c r="E616" s="1" t="str">
        <f>INDEX('kapı kodları'!$D$2:$F$42,MATCH(Satıs[[#This Row],[kod]],'kapı kodları'!$D$2:$D$42,0),2)</f>
        <v>bute beyaz</v>
      </c>
      <c r="F616" s="1" t="str">
        <f>INDEX('kapı kodları'!$D$2:$F$42,MATCH(Satıs[[#This Row],[kod]],'kapı kodları'!$D$2:$D$42,0),3)</f>
        <v>iki göbek</v>
      </c>
      <c r="G616" s="1">
        <v>23</v>
      </c>
      <c r="I616" s="1">
        <v>7</v>
      </c>
      <c r="J616" s="1">
        <v>10</v>
      </c>
    </row>
    <row r="617" spans="2:11" hidden="1" x14ac:dyDescent="0.25">
      <c r="B617" s="15">
        <v>45380</v>
      </c>
      <c r="C617" s="6">
        <v>45387</v>
      </c>
      <c r="D617" s="1">
        <v>700</v>
      </c>
      <c r="E617" s="1" t="str">
        <f>INDEX('kapı kodları'!$D$2:$F$42,MATCH(Satıs[[#This Row],[kod]],'kapı kodları'!$D$2:$D$42,0),2)</f>
        <v>küp akça</v>
      </c>
      <c r="F617" s="1" t="str">
        <f>INDEX('kapı kodları'!$D$2:$F$42,MATCH(Satıs[[#This Row],[kod]],'kapı kodları'!$D$2:$D$42,0),3)</f>
        <v>yavru kanat</v>
      </c>
      <c r="K617" s="1">
        <v>8</v>
      </c>
    </row>
    <row r="618" spans="2:11" hidden="1" x14ac:dyDescent="0.25">
      <c r="B618" s="16">
        <v>45380</v>
      </c>
      <c r="C618" s="6">
        <v>45387</v>
      </c>
      <c r="D618" s="1">
        <v>720</v>
      </c>
      <c r="E618" s="1" t="str">
        <f>INDEX('kapı kodları'!$D$2:$F$42,MATCH(Satıs[[#This Row],[kod]],'kapı kodları'!$D$2:$D$42,0),2)</f>
        <v>küp akça</v>
      </c>
      <c r="F618" s="1" t="str">
        <f>INDEX('kapı kodları'!$D$2:$F$42,MATCH(Satıs[[#This Row],[kod]],'kapı kodları'!$D$2:$D$42,0),3)</f>
        <v>baklava</v>
      </c>
      <c r="G618" s="1">
        <v>3</v>
      </c>
      <c r="H618" s="1">
        <v>3</v>
      </c>
      <c r="I618" s="1">
        <v>1</v>
      </c>
    </row>
    <row r="619" spans="2:11" hidden="1" x14ac:dyDescent="0.25">
      <c r="B619" s="15">
        <v>45380</v>
      </c>
      <c r="C619" s="6">
        <v>45387</v>
      </c>
      <c r="D619" s="1">
        <v>730</v>
      </c>
      <c r="E619" s="1" t="str">
        <f>INDEX('kapı kodları'!$D$2:$F$42,MATCH(Satıs[[#This Row],[kod]],'kapı kodları'!$D$2:$D$42,0),2)</f>
        <v>küp akça</v>
      </c>
      <c r="F619" s="1" t="str">
        <f>INDEX('kapı kodları'!$D$2:$F$42,MATCH(Satıs[[#This Row],[kod]],'kapı kodları'!$D$2:$D$42,0),3)</f>
        <v>karışık çizgi</v>
      </c>
      <c r="G619" s="1">
        <v>10</v>
      </c>
      <c r="I619" s="1">
        <v>3</v>
      </c>
    </row>
    <row r="620" spans="2:11" hidden="1" x14ac:dyDescent="0.25">
      <c r="B620" s="16">
        <v>45380</v>
      </c>
      <c r="C620" s="6">
        <v>45387</v>
      </c>
      <c r="D620" s="1">
        <v>740</v>
      </c>
      <c r="E620" s="1" t="e">
        <f>INDEX('kapı kodları'!$D$2:$F$42,MATCH(Satıs[[#This Row],[kod]],'kapı kodları'!$D$2:$D$42,0),2)</f>
        <v>#N/A</v>
      </c>
      <c r="F620" s="1" t="e">
        <f>INDEX('kapı kodları'!$D$2:$F$42,MATCH(Satıs[[#This Row],[kod]],'kapı kodları'!$D$2:$D$42,0),3)</f>
        <v>#N/A</v>
      </c>
    </row>
    <row r="621" spans="2:11" hidden="1" x14ac:dyDescent="0.25">
      <c r="B621" s="15">
        <v>45380</v>
      </c>
      <c r="C621" s="6">
        <v>45387</v>
      </c>
      <c r="D621" s="1">
        <v>760</v>
      </c>
      <c r="E621" s="1" t="str">
        <f>INDEX('kapı kodları'!$D$2:$F$42,MATCH(Satıs[[#This Row],[kod]],'kapı kodları'!$D$2:$D$42,0),2)</f>
        <v>küp akça</v>
      </c>
      <c r="F621" s="1" t="str">
        <f>INDEX('kapı kodları'!$D$2:$F$42,MATCH(Satıs[[#This Row],[kod]],'kapı kodları'!$D$2:$D$42,0),3)</f>
        <v>iki göbek</v>
      </c>
      <c r="G621" s="1">
        <v>42</v>
      </c>
      <c r="I621" s="1">
        <v>16</v>
      </c>
      <c r="J621" s="1">
        <v>5</v>
      </c>
    </row>
    <row r="622" spans="2:11" hidden="1" x14ac:dyDescent="0.25">
      <c r="B622" s="16">
        <v>45380</v>
      </c>
      <c r="C622" s="6">
        <v>45387</v>
      </c>
      <c r="D622" s="1">
        <v>800</v>
      </c>
      <c r="E622" s="1" t="str">
        <f>INDEX('kapı kodları'!$D$2:$F$42,MATCH(Satıs[[#This Row],[kod]],'kapı kodları'!$D$2:$D$42,0),2)</f>
        <v>ardahan gri</v>
      </c>
      <c r="F622" s="1" t="str">
        <f>INDEX('kapı kodları'!$D$2:$F$42,MATCH(Satıs[[#This Row],[kod]],'kapı kodları'!$D$2:$D$42,0),3)</f>
        <v>yavru kanat</v>
      </c>
      <c r="K622" s="1">
        <v>2</v>
      </c>
    </row>
    <row r="623" spans="2:11" hidden="1" x14ac:dyDescent="0.25">
      <c r="B623" s="15">
        <v>45380</v>
      </c>
      <c r="C623" s="6">
        <v>45387</v>
      </c>
      <c r="D623" s="1">
        <v>810</v>
      </c>
      <c r="E623" s="1" t="str">
        <f>INDEX('kapı kodları'!$D$2:$F$42,MATCH(Satıs[[#This Row],[kod]],'kapı kodları'!$D$2:$D$42,0),2)</f>
        <v>ardahan gri</v>
      </c>
      <c r="F623" s="1" t="str">
        <f>INDEX('kapı kodları'!$D$2:$F$42,MATCH(Satıs[[#This Row],[kod]],'kapı kodları'!$D$2:$D$42,0),3)</f>
        <v>madra</v>
      </c>
      <c r="J623" s="1">
        <v>1</v>
      </c>
    </row>
    <row r="624" spans="2:11" hidden="1" x14ac:dyDescent="0.25">
      <c r="B624" s="16">
        <v>45380</v>
      </c>
      <c r="C624" s="6">
        <v>45387</v>
      </c>
      <c r="D624" s="1">
        <v>820</v>
      </c>
      <c r="E624" s="1" t="str">
        <f>INDEX('kapı kodları'!$D$2:$F$42,MATCH(Satıs[[#This Row],[kod]],'kapı kodları'!$D$2:$D$42,0),2)</f>
        <v>ardahan gri</v>
      </c>
      <c r="F624" s="1" t="str">
        <f>INDEX('kapı kodları'!$D$2:$F$42,MATCH(Satıs[[#This Row],[kod]],'kapı kodları'!$D$2:$D$42,0),3)</f>
        <v>baklava</v>
      </c>
      <c r="G624" s="1">
        <v>4</v>
      </c>
    </row>
    <row r="625" spans="2:13" hidden="1" x14ac:dyDescent="0.25">
      <c r="B625" s="15">
        <v>45380</v>
      </c>
      <c r="C625" s="6">
        <v>45387</v>
      </c>
      <c r="D625" s="1">
        <v>830</v>
      </c>
      <c r="E625" s="1" t="str">
        <f>INDEX('kapı kodları'!$D$2:$F$42,MATCH(Satıs[[#This Row],[kod]],'kapı kodları'!$D$2:$D$42,0),2)</f>
        <v>ardahan gri</v>
      </c>
      <c r="F625" s="1" t="str">
        <f>INDEX('kapı kodları'!$D$2:$F$42,MATCH(Satıs[[#This Row],[kod]],'kapı kodları'!$D$2:$D$42,0),3)</f>
        <v>karışık çizgi</v>
      </c>
      <c r="G625" s="1">
        <v>6</v>
      </c>
      <c r="I625" s="1">
        <v>1</v>
      </c>
    </row>
    <row r="626" spans="2:13" hidden="1" x14ac:dyDescent="0.25">
      <c r="B626" s="16">
        <v>45380</v>
      </c>
      <c r="C626" s="6">
        <v>45387</v>
      </c>
      <c r="D626" s="1">
        <v>840</v>
      </c>
      <c r="E626" s="1" t="e">
        <f>INDEX('kapı kodları'!$D$2:$F$42,MATCH(Satıs[[#This Row],[kod]],'kapı kodları'!$D$2:$D$42,0),2)</f>
        <v>#N/A</v>
      </c>
      <c r="F626" s="1" t="e">
        <f>INDEX('kapı kodları'!$D$2:$F$42,MATCH(Satıs[[#This Row],[kod]],'kapı kodları'!$D$2:$D$42,0),3)</f>
        <v>#N/A</v>
      </c>
    </row>
    <row r="627" spans="2:13" hidden="1" x14ac:dyDescent="0.25">
      <c r="B627" s="15">
        <v>45380</v>
      </c>
      <c r="C627" s="6">
        <v>45387</v>
      </c>
      <c r="D627" s="1">
        <v>860</v>
      </c>
      <c r="E627" s="1" t="str">
        <f>INDEX('kapı kodları'!$D$2:$F$42,MATCH(Satıs[[#This Row],[kod]],'kapı kodları'!$D$2:$D$42,0),2)</f>
        <v>ardahan gri</v>
      </c>
      <c r="F627" s="1" t="str">
        <f>INDEX('kapı kodları'!$D$2:$F$42,MATCH(Satıs[[#This Row],[kod]],'kapı kodları'!$D$2:$D$42,0),3)</f>
        <v>iki göbek</v>
      </c>
      <c r="G627" s="1">
        <v>43</v>
      </c>
      <c r="H627" s="1">
        <v>1</v>
      </c>
      <c r="I627" s="1">
        <v>2</v>
      </c>
      <c r="J627" s="1">
        <v>7</v>
      </c>
    </row>
    <row r="628" spans="2:13" hidden="1" x14ac:dyDescent="0.25">
      <c r="B628" s="16">
        <v>45380</v>
      </c>
      <c r="C628" s="6">
        <v>45387</v>
      </c>
      <c r="D628" s="1">
        <v>900</v>
      </c>
      <c r="E628" s="1" t="str">
        <f>INDEX('kapı kodları'!$D$2:$F$42,MATCH(Satıs[[#This Row],[kod]],'kapı kodları'!$D$2:$D$42,0),2)</f>
        <v>pvc gri</v>
      </c>
      <c r="F628" s="1" t="str">
        <f>INDEX('kapı kodları'!$D$2:$F$42,MATCH(Satıs[[#This Row],[kod]],'kapı kodları'!$D$2:$D$42,0),3)</f>
        <v>yavru kanat</v>
      </c>
      <c r="M628" s="1">
        <v>2</v>
      </c>
    </row>
    <row r="629" spans="2:13" hidden="1" x14ac:dyDescent="0.25">
      <c r="B629" s="15">
        <v>45380</v>
      </c>
      <c r="C629" s="6">
        <v>45387</v>
      </c>
      <c r="D629" s="1">
        <v>920</v>
      </c>
      <c r="E629" s="1" t="str">
        <f>INDEX('kapı kodları'!$D$2:$F$42,MATCH(Satıs[[#This Row],[kod]],'kapı kodları'!$D$2:$D$42,0),2)</f>
        <v>pvc gri</v>
      </c>
      <c r="F629" s="1" t="str">
        <f>INDEX('kapı kodları'!$D$2:$F$42,MATCH(Satıs[[#This Row],[kod]],'kapı kodları'!$D$2:$D$42,0),3)</f>
        <v>baklava</v>
      </c>
    </row>
    <row r="630" spans="2:13" hidden="1" x14ac:dyDescent="0.25">
      <c r="B630" s="16">
        <v>45380</v>
      </c>
      <c r="C630" s="6">
        <v>45387</v>
      </c>
      <c r="D630" s="1">
        <v>930</v>
      </c>
      <c r="E630" s="1" t="str">
        <f>INDEX('kapı kodları'!$D$2:$F$42,MATCH(Satıs[[#This Row],[kod]],'kapı kodları'!$D$2:$D$42,0),2)</f>
        <v>pvc gri</v>
      </c>
      <c r="F630" s="1" t="str">
        <f>INDEX('kapı kodları'!$D$2:$F$42,MATCH(Satıs[[#This Row],[kod]],'kapı kodları'!$D$2:$D$42,0),3)</f>
        <v>karışık çizgi</v>
      </c>
      <c r="G630" s="1">
        <v>6</v>
      </c>
    </row>
    <row r="631" spans="2:13" hidden="1" x14ac:dyDescent="0.25">
      <c r="B631" s="15">
        <v>45380</v>
      </c>
      <c r="C631" s="6">
        <v>45387</v>
      </c>
      <c r="D631" s="1">
        <v>960</v>
      </c>
      <c r="E631" s="1" t="str">
        <f>INDEX('kapı kodları'!$D$2:$F$42,MATCH(Satıs[[#This Row],[kod]],'kapı kodları'!$D$2:$D$42,0),2)</f>
        <v>pvc gri</v>
      </c>
      <c r="F631" s="1" t="str">
        <f>INDEX('kapı kodları'!$D$2:$F$42,MATCH(Satıs[[#This Row],[kod]],'kapı kodları'!$D$2:$D$42,0),3)</f>
        <v>iki göbek</v>
      </c>
      <c r="G631" s="1">
        <v>15</v>
      </c>
      <c r="I631" s="1">
        <v>13</v>
      </c>
    </row>
    <row r="632" spans="2:13" hidden="1" x14ac:dyDescent="0.25">
      <c r="B632" s="15">
        <v>45394</v>
      </c>
      <c r="C632" s="6">
        <v>45401</v>
      </c>
      <c r="D632" s="1">
        <v>100</v>
      </c>
      <c r="E632" s="1" t="str">
        <f>INDEX('kapı kodları'!$D$2:$F$42,MATCH(Satıs[[#This Row],[kod]],'kapı kodları'!$D$2:$D$42,0),2)</f>
        <v>italyan ceviz</v>
      </c>
      <c r="F632" s="1" t="str">
        <f>INDEX('kapı kodları'!$D$2:$F$42,MATCH(Satıs[[#This Row],[kod]],'kapı kodları'!$D$2:$D$42,0),3)</f>
        <v>yavru kanat</v>
      </c>
    </row>
    <row r="633" spans="2:13" x14ac:dyDescent="0.25">
      <c r="B633" s="15">
        <v>45394</v>
      </c>
      <c r="C633" s="6">
        <v>45401</v>
      </c>
      <c r="D633" s="1">
        <v>110</v>
      </c>
      <c r="E633" s="1" t="str">
        <f>INDEX('kapı kodları'!$D$2:$F$42,MATCH(Satıs[[#This Row],[kod]],'kapı kodları'!$D$2:$D$42,0),2)</f>
        <v>italyan ceviz</v>
      </c>
      <c r="F633" s="1" t="str">
        <f>INDEX('kapı kodları'!$D$2:$F$42,MATCH(Satıs[[#This Row],[kod]],'kapı kodları'!$D$2:$D$42,0),3)</f>
        <v>madra</v>
      </c>
      <c r="G633" s="1">
        <v>25</v>
      </c>
      <c r="I633" s="1">
        <v>2</v>
      </c>
    </row>
    <row r="634" spans="2:13" hidden="1" x14ac:dyDescent="0.25">
      <c r="B634" s="15">
        <v>45394</v>
      </c>
      <c r="C634" s="6">
        <v>45401</v>
      </c>
      <c r="D634" s="1">
        <v>120</v>
      </c>
      <c r="E634" s="1" t="str">
        <f>INDEX('kapı kodları'!$D$2:$F$42,MATCH(Satıs[[#This Row],[kod]],'kapı kodları'!$D$2:$D$42,0),2)</f>
        <v>italyan ceviz</v>
      </c>
      <c r="F634" s="1" t="str">
        <f>INDEX('kapı kodları'!$D$2:$F$42,MATCH(Satıs[[#This Row],[kod]],'kapı kodları'!$D$2:$D$42,0),3)</f>
        <v>baklava</v>
      </c>
    </row>
    <row r="635" spans="2:13" hidden="1" x14ac:dyDescent="0.25">
      <c r="B635" s="15">
        <v>45394</v>
      </c>
      <c r="C635" s="6">
        <v>45401</v>
      </c>
      <c r="D635" s="1">
        <v>130</v>
      </c>
      <c r="E635" s="1" t="str">
        <f>INDEX('kapı kodları'!$D$2:$F$42,MATCH(Satıs[[#This Row],[kod]],'kapı kodları'!$D$2:$D$42,0),2)</f>
        <v>italyan ceviz</v>
      </c>
      <c r="F635" s="1" t="str">
        <f>INDEX('kapı kodları'!$D$2:$F$42,MATCH(Satıs[[#This Row],[kod]],'kapı kodları'!$D$2:$D$42,0),3)</f>
        <v>karışık çizgi</v>
      </c>
      <c r="G635" s="1">
        <v>19</v>
      </c>
      <c r="H635" s="1">
        <v>1</v>
      </c>
      <c r="I635" s="1">
        <v>8</v>
      </c>
      <c r="J635" s="1">
        <v>1</v>
      </c>
    </row>
    <row r="636" spans="2:13" hidden="1" x14ac:dyDescent="0.25">
      <c r="B636" s="15">
        <v>45394</v>
      </c>
      <c r="C636" s="6">
        <v>45401</v>
      </c>
      <c r="D636" s="1">
        <v>140</v>
      </c>
      <c r="E636" s="1" t="e">
        <f>INDEX('kapı kodları'!$D$2:$F$42,MATCH(Satıs[[#This Row],[kod]],'kapı kodları'!$D$2:$D$42,0),2)</f>
        <v>#N/A</v>
      </c>
      <c r="F636" s="1" t="e">
        <f>INDEX('kapı kodları'!$D$2:$F$42,MATCH(Satıs[[#This Row],[kod]],'kapı kodları'!$D$2:$D$42,0),3)</f>
        <v>#N/A</v>
      </c>
    </row>
    <row r="637" spans="2:13" hidden="1" x14ac:dyDescent="0.25">
      <c r="B637" s="15">
        <v>45394</v>
      </c>
      <c r="C637" s="6">
        <v>45401</v>
      </c>
      <c r="D637" s="1">
        <v>160</v>
      </c>
      <c r="E637" s="1" t="str">
        <f>INDEX('kapı kodları'!$D$2:$F$42,MATCH(Satıs[[#This Row],[kod]],'kapı kodları'!$D$2:$D$42,0),2)</f>
        <v>italyan ceviz</v>
      </c>
      <c r="F637" s="1" t="str">
        <f>INDEX('kapı kodları'!$D$2:$F$42,MATCH(Satıs[[#This Row],[kod]],'kapı kodları'!$D$2:$D$42,0),3)</f>
        <v>iki göbek</v>
      </c>
      <c r="G637" s="1">
        <v>13</v>
      </c>
      <c r="J637" s="1">
        <v>6</v>
      </c>
    </row>
    <row r="638" spans="2:13" hidden="1" x14ac:dyDescent="0.25">
      <c r="B638" s="15">
        <v>45394</v>
      </c>
      <c r="C638" s="6">
        <v>45401</v>
      </c>
      <c r="D638" s="1">
        <v>200</v>
      </c>
      <c r="E638" s="1" t="str">
        <f>INDEX('kapı kodları'!$D$2:$F$42,MATCH(Satıs[[#This Row],[kod]],'kapı kodları'!$D$2:$D$42,0),2)</f>
        <v>koyu ceviz</v>
      </c>
      <c r="F638" s="1" t="str">
        <f>INDEX('kapı kodları'!$D$2:$F$42,MATCH(Satıs[[#This Row],[kod]],'kapı kodları'!$D$2:$D$42,0),3)</f>
        <v>yavru kanat</v>
      </c>
      <c r="K638" s="1">
        <v>2</v>
      </c>
    </row>
    <row r="639" spans="2:13" hidden="1" x14ac:dyDescent="0.25">
      <c r="B639" s="15">
        <v>45394</v>
      </c>
      <c r="C639" s="6">
        <v>45401</v>
      </c>
      <c r="D639" s="1">
        <v>220</v>
      </c>
      <c r="E639" s="1" t="str">
        <f>INDEX('kapı kodları'!$D$2:$F$42,MATCH(Satıs[[#This Row],[kod]],'kapı kodları'!$D$2:$D$42,0),2)</f>
        <v>koyu ceviz</v>
      </c>
      <c r="F639" s="1" t="str">
        <f>INDEX('kapı kodları'!$D$2:$F$42,MATCH(Satıs[[#This Row],[kod]],'kapı kodları'!$D$2:$D$42,0),3)</f>
        <v>baklava</v>
      </c>
    </row>
    <row r="640" spans="2:13" hidden="1" x14ac:dyDescent="0.25">
      <c r="B640" s="15">
        <v>45394</v>
      </c>
      <c r="C640" s="6">
        <v>45401</v>
      </c>
      <c r="D640" s="1">
        <v>230</v>
      </c>
      <c r="E640" s="1" t="str">
        <f>INDEX('kapı kodları'!$D$2:$F$42,MATCH(Satıs[[#This Row],[kod]],'kapı kodları'!$D$2:$D$42,0),2)</f>
        <v>koyu ceviz</v>
      </c>
      <c r="F640" s="1" t="str">
        <f>INDEX('kapı kodları'!$D$2:$F$42,MATCH(Satıs[[#This Row],[kod]],'kapı kodları'!$D$2:$D$42,0),3)</f>
        <v>karışık çizgi</v>
      </c>
      <c r="G640" s="1">
        <v>1</v>
      </c>
    </row>
    <row r="641" spans="2:9" hidden="1" x14ac:dyDescent="0.25">
      <c r="B641" s="15">
        <v>45394</v>
      </c>
      <c r="C641" s="6">
        <v>45401</v>
      </c>
      <c r="D641" s="1">
        <v>240</v>
      </c>
      <c r="E641" s="1" t="e">
        <f>INDEX('kapı kodları'!$D$2:$F$42,MATCH(Satıs[[#This Row],[kod]],'kapı kodları'!$D$2:$D$42,0),2)</f>
        <v>#N/A</v>
      </c>
      <c r="F641" s="1" t="e">
        <f>INDEX('kapı kodları'!$D$2:$F$42,MATCH(Satıs[[#This Row],[kod]],'kapı kodları'!$D$2:$D$42,0),3)</f>
        <v>#N/A</v>
      </c>
      <c r="G641" s="1">
        <v>4</v>
      </c>
      <c r="I641" s="1">
        <v>5</v>
      </c>
    </row>
    <row r="642" spans="2:9" hidden="1" x14ac:dyDescent="0.25">
      <c r="B642" s="15">
        <v>45394</v>
      </c>
      <c r="C642" s="6">
        <v>45401</v>
      </c>
      <c r="D642" s="1">
        <v>260</v>
      </c>
      <c r="E642" s="1" t="str">
        <f>INDEX('kapı kodları'!$D$2:$F$42,MATCH(Satıs[[#This Row],[kod]],'kapı kodları'!$D$2:$D$42,0),2)</f>
        <v>koyu ceviz</v>
      </c>
      <c r="F642" s="1" t="str">
        <f>INDEX('kapı kodları'!$D$2:$F$42,MATCH(Satıs[[#This Row],[kod]],'kapı kodları'!$D$2:$D$42,0),3)</f>
        <v>iki göbek</v>
      </c>
      <c r="G642" s="1">
        <v>16</v>
      </c>
      <c r="I642" s="1">
        <v>2</v>
      </c>
    </row>
    <row r="643" spans="2:9" hidden="1" x14ac:dyDescent="0.25">
      <c r="B643" s="15">
        <v>45394</v>
      </c>
      <c r="C643" s="6">
        <v>45401</v>
      </c>
      <c r="D643" s="1">
        <v>300</v>
      </c>
      <c r="E643" s="1" t="str">
        <f>INDEX('kapı kodları'!$D$2:$F$42,MATCH(Satıs[[#This Row],[kod]],'kapı kodları'!$D$2:$D$42,0),2)</f>
        <v>gold ceviz</v>
      </c>
      <c r="F643" s="1" t="str">
        <f>INDEX('kapı kodları'!$D$2:$F$42,MATCH(Satıs[[#This Row],[kod]],'kapı kodları'!$D$2:$D$42,0),3)</f>
        <v>yavru kanat</v>
      </c>
    </row>
    <row r="644" spans="2:9" hidden="1" x14ac:dyDescent="0.25">
      <c r="B644" s="15">
        <v>45394</v>
      </c>
      <c r="C644" s="6">
        <v>45401</v>
      </c>
      <c r="D644" s="1">
        <v>310</v>
      </c>
      <c r="E644" s="1" t="str">
        <f>INDEX('kapı kodları'!$D$2:$F$42,MATCH(Satıs[[#This Row],[kod]],'kapı kodları'!$D$2:$D$42,0),2)</f>
        <v>gold ceviz</v>
      </c>
      <c r="F644" s="1" t="str">
        <f>INDEX('kapı kodları'!$D$2:$F$42,MATCH(Satıs[[#This Row],[kod]],'kapı kodları'!$D$2:$D$42,0),3)</f>
        <v>madra</v>
      </c>
    </row>
    <row r="645" spans="2:9" hidden="1" x14ac:dyDescent="0.25">
      <c r="B645" s="15">
        <v>45394</v>
      </c>
      <c r="C645" s="6">
        <v>45401</v>
      </c>
      <c r="D645" s="1">
        <v>320</v>
      </c>
      <c r="E645" s="1" t="str">
        <f>INDEX('kapı kodları'!$D$2:$F$42,MATCH(Satıs[[#This Row],[kod]],'kapı kodları'!$D$2:$D$42,0),2)</f>
        <v>gold ceviz</v>
      </c>
      <c r="F645" s="1" t="str">
        <f>INDEX('kapı kodları'!$D$2:$F$42,MATCH(Satıs[[#This Row],[kod]],'kapı kodları'!$D$2:$D$42,0),3)</f>
        <v>baklava</v>
      </c>
    </row>
    <row r="646" spans="2:9" hidden="1" x14ac:dyDescent="0.25">
      <c r="B646" s="15">
        <v>45394</v>
      </c>
      <c r="C646" s="6">
        <v>45401</v>
      </c>
      <c r="D646" s="1">
        <v>330</v>
      </c>
      <c r="E646" s="1" t="str">
        <f>INDEX('kapı kodları'!$D$2:$F$42,MATCH(Satıs[[#This Row],[kod]],'kapı kodları'!$D$2:$D$42,0),2)</f>
        <v>gold ceviz</v>
      </c>
      <c r="F646" s="1" t="str">
        <f>INDEX('kapı kodları'!$D$2:$F$42,MATCH(Satıs[[#This Row],[kod]],'kapı kodları'!$D$2:$D$42,0),3)</f>
        <v>karışık çizgi</v>
      </c>
      <c r="G646" s="1">
        <v>1</v>
      </c>
    </row>
    <row r="647" spans="2:9" hidden="1" x14ac:dyDescent="0.25">
      <c r="B647" s="15">
        <v>45394</v>
      </c>
      <c r="C647" s="6">
        <v>45401</v>
      </c>
      <c r="D647" s="1">
        <v>340</v>
      </c>
      <c r="E647" s="1" t="e">
        <f>INDEX('kapı kodları'!$D$2:$F$42,MATCH(Satıs[[#This Row],[kod]],'kapı kodları'!$D$2:$D$42,0),2)</f>
        <v>#N/A</v>
      </c>
      <c r="F647" s="1" t="e">
        <f>INDEX('kapı kodları'!$D$2:$F$42,MATCH(Satıs[[#This Row],[kod]],'kapı kodları'!$D$2:$D$42,0),3)</f>
        <v>#N/A</v>
      </c>
    </row>
    <row r="648" spans="2:9" hidden="1" x14ac:dyDescent="0.25">
      <c r="B648" s="15">
        <v>45394</v>
      </c>
      <c r="C648" s="6">
        <v>45401</v>
      </c>
      <c r="D648" s="1">
        <v>360</v>
      </c>
      <c r="E648" s="1" t="str">
        <f>INDEX('kapı kodları'!$D$2:$F$42,MATCH(Satıs[[#This Row],[kod]],'kapı kodları'!$D$2:$D$42,0),2)</f>
        <v>gold ceviz</v>
      </c>
      <c r="F648" s="1" t="str">
        <f>INDEX('kapı kodları'!$D$2:$F$42,MATCH(Satıs[[#This Row],[kod]],'kapı kodları'!$D$2:$D$42,0),3)</f>
        <v>iki göbek</v>
      </c>
      <c r="G648" s="1">
        <v>5</v>
      </c>
    </row>
    <row r="649" spans="2:9" hidden="1" x14ac:dyDescent="0.25">
      <c r="B649" s="15">
        <v>45394</v>
      </c>
      <c r="C649" s="6">
        <v>45401</v>
      </c>
      <c r="D649" s="1">
        <v>400</v>
      </c>
      <c r="E649" s="1" t="str">
        <f>INDEX('kapı kodları'!$D$2:$F$42,MATCH(Satıs[[#This Row],[kod]],'kapı kodları'!$D$2:$D$42,0),2)</f>
        <v>ABD ceviz</v>
      </c>
      <c r="F649" s="1" t="str">
        <f>INDEX('kapı kodları'!$D$2:$F$42,MATCH(Satıs[[#This Row],[kod]],'kapı kodları'!$D$2:$D$42,0),3)</f>
        <v>yavru kanat</v>
      </c>
    </row>
    <row r="650" spans="2:9" hidden="1" x14ac:dyDescent="0.25">
      <c r="B650" s="15">
        <v>45394</v>
      </c>
      <c r="C650" s="6">
        <v>45401</v>
      </c>
      <c r="D650" s="1">
        <v>410</v>
      </c>
      <c r="E650" s="1" t="str">
        <f>INDEX('kapı kodları'!$D$2:$F$42,MATCH(Satıs[[#This Row],[kod]],'kapı kodları'!$D$2:$D$42,0),2)</f>
        <v>ABD ceviz</v>
      </c>
      <c r="F650" s="1" t="str">
        <f>INDEX('kapı kodları'!$D$2:$F$42,MATCH(Satıs[[#This Row],[kod]],'kapı kodları'!$D$2:$D$42,0),3)</f>
        <v>madra</v>
      </c>
    </row>
    <row r="651" spans="2:9" hidden="1" x14ac:dyDescent="0.25">
      <c r="B651" s="15">
        <v>45394</v>
      </c>
      <c r="C651" s="6">
        <v>45401</v>
      </c>
      <c r="D651" s="1">
        <v>420</v>
      </c>
      <c r="E651" s="1" t="str">
        <f>INDEX('kapı kodları'!$D$2:$F$42,MATCH(Satıs[[#This Row],[kod]],'kapı kodları'!$D$2:$D$42,0),2)</f>
        <v>ABD ceviz</v>
      </c>
      <c r="F651" s="1" t="str">
        <f>INDEX('kapı kodları'!$D$2:$F$42,MATCH(Satıs[[#This Row],[kod]],'kapı kodları'!$D$2:$D$42,0),3)</f>
        <v>baklava</v>
      </c>
      <c r="G651" s="1">
        <v>1</v>
      </c>
    </row>
    <row r="652" spans="2:9" hidden="1" x14ac:dyDescent="0.25">
      <c r="B652" s="15">
        <v>45394</v>
      </c>
      <c r="C652" s="6">
        <v>45401</v>
      </c>
      <c r="D652" s="1">
        <v>430</v>
      </c>
      <c r="E652" s="1" t="str">
        <f>INDEX('kapı kodları'!$D$2:$F$42,MATCH(Satıs[[#This Row],[kod]],'kapı kodları'!$D$2:$D$42,0),2)</f>
        <v>ABD ceviz</v>
      </c>
      <c r="F652" s="1" t="str">
        <f>INDEX('kapı kodları'!$D$2:$F$42,MATCH(Satıs[[#This Row],[kod]],'kapı kodları'!$D$2:$D$42,0),3)</f>
        <v>karışık çizgi</v>
      </c>
      <c r="G652" s="1">
        <v>1</v>
      </c>
    </row>
    <row r="653" spans="2:9" hidden="1" x14ac:dyDescent="0.25">
      <c r="B653" s="15">
        <v>45394</v>
      </c>
      <c r="C653" s="6">
        <v>45401</v>
      </c>
      <c r="D653" s="1">
        <v>440</v>
      </c>
      <c r="E653" s="1" t="e">
        <f>INDEX('kapı kodları'!$D$2:$F$42,MATCH(Satıs[[#This Row],[kod]],'kapı kodları'!$D$2:$D$42,0),2)</f>
        <v>#N/A</v>
      </c>
      <c r="F653" s="1" t="e">
        <f>INDEX('kapı kodları'!$D$2:$F$42,MATCH(Satıs[[#This Row],[kod]],'kapı kodları'!$D$2:$D$42,0),3)</f>
        <v>#N/A</v>
      </c>
    </row>
    <row r="654" spans="2:9" hidden="1" x14ac:dyDescent="0.25">
      <c r="B654" s="15">
        <v>45394</v>
      </c>
      <c r="C654" s="6">
        <v>45401</v>
      </c>
      <c r="D654" s="1">
        <v>460</v>
      </c>
      <c r="E654" s="1" t="str">
        <f>INDEX('kapı kodları'!$D$2:$F$42,MATCH(Satıs[[#This Row],[kod]],'kapı kodları'!$D$2:$D$42,0),2)</f>
        <v>ABD ceviz</v>
      </c>
      <c r="F654" s="1" t="str">
        <f>INDEX('kapı kodları'!$D$2:$F$42,MATCH(Satıs[[#This Row],[kod]],'kapı kodları'!$D$2:$D$42,0),3)</f>
        <v>iki göbek</v>
      </c>
      <c r="G654" s="1">
        <v>3</v>
      </c>
    </row>
    <row r="655" spans="2:9" hidden="1" x14ac:dyDescent="0.25">
      <c r="B655" s="15">
        <v>45394</v>
      </c>
      <c r="C655" s="6">
        <v>45401</v>
      </c>
      <c r="D655" s="1">
        <v>500</v>
      </c>
      <c r="E655" s="1" t="str">
        <f>INDEX('kapı kodları'!$D$2:$F$42,MATCH(Satıs[[#This Row],[kod]],'kapı kodları'!$D$2:$D$42,0),2)</f>
        <v>wenge</v>
      </c>
      <c r="F655" s="1" t="str">
        <f>INDEX('kapı kodları'!$D$2:$F$42,MATCH(Satıs[[#This Row],[kod]],'kapı kodları'!$D$2:$D$42,0),3)</f>
        <v>yavru kanat</v>
      </c>
    </row>
    <row r="656" spans="2:9" hidden="1" x14ac:dyDescent="0.25">
      <c r="B656" s="15">
        <v>45394</v>
      </c>
      <c r="C656" s="6">
        <v>45401</v>
      </c>
      <c r="D656" s="1">
        <v>520</v>
      </c>
      <c r="E656" s="1" t="str">
        <f>INDEX('kapı kodları'!$D$2:$F$42,MATCH(Satıs[[#This Row],[kod]],'kapı kodları'!$D$2:$D$42,0),2)</f>
        <v>wenge</v>
      </c>
      <c r="F656" s="1" t="str">
        <f>INDEX('kapı kodları'!$D$2:$F$42,MATCH(Satıs[[#This Row],[kod]],'kapı kodları'!$D$2:$D$42,0),3)</f>
        <v>baklava</v>
      </c>
    </row>
    <row r="657" spans="2:11" hidden="1" x14ac:dyDescent="0.25">
      <c r="B657" s="15">
        <v>45394</v>
      </c>
      <c r="C657" s="6">
        <v>45401</v>
      </c>
      <c r="D657" s="1">
        <v>530</v>
      </c>
      <c r="E657" s="1" t="str">
        <f>INDEX('kapı kodları'!$D$2:$F$42,MATCH(Satıs[[#This Row],[kod]],'kapı kodları'!$D$2:$D$42,0),2)</f>
        <v>wenge</v>
      </c>
      <c r="F657" s="1" t="str">
        <f>INDEX('kapı kodları'!$D$2:$F$42,MATCH(Satıs[[#This Row],[kod]],'kapı kodları'!$D$2:$D$42,0),3)</f>
        <v>karışık çizgi</v>
      </c>
      <c r="G657" s="1">
        <v>4</v>
      </c>
      <c r="I657" s="1">
        <v>2</v>
      </c>
    </row>
    <row r="658" spans="2:11" hidden="1" x14ac:dyDescent="0.25">
      <c r="B658" s="15">
        <v>45394</v>
      </c>
      <c r="C658" s="6">
        <v>45401</v>
      </c>
      <c r="D658" s="1">
        <v>540</v>
      </c>
      <c r="E658" s="1" t="e">
        <f>INDEX('kapı kodları'!$D$2:$F$42,MATCH(Satıs[[#This Row],[kod]],'kapı kodları'!$D$2:$D$42,0),2)</f>
        <v>#N/A</v>
      </c>
      <c r="F658" s="1" t="e">
        <f>INDEX('kapı kodları'!$D$2:$F$42,MATCH(Satıs[[#This Row],[kod]],'kapı kodları'!$D$2:$D$42,0),3)</f>
        <v>#N/A</v>
      </c>
    </row>
    <row r="659" spans="2:11" hidden="1" x14ac:dyDescent="0.25">
      <c r="B659" s="15">
        <v>45394</v>
      </c>
      <c r="C659" s="6">
        <v>45401</v>
      </c>
      <c r="D659" s="1">
        <v>560</v>
      </c>
      <c r="E659" s="1" t="str">
        <f>INDEX('kapı kodları'!$D$2:$F$42,MATCH(Satıs[[#This Row],[kod]],'kapı kodları'!$D$2:$D$42,0),2)</f>
        <v>wenge</v>
      </c>
      <c r="F659" s="1" t="str">
        <f>INDEX('kapı kodları'!$D$2:$F$42,MATCH(Satıs[[#This Row],[kod]],'kapı kodları'!$D$2:$D$42,0),3)</f>
        <v>iki göbek</v>
      </c>
    </row>
    <row r="660" spans="2:11" hidden="1" x14ac:dyDescent="0.25">
      <c r="B660" s="15">
        <v>45394</v>
      </c>
      <c r="C660" s="6">
        <v>45401</v>
      </c>
      <c r="D660" s="1">
        <v>600</v>
      </c>
      <c r="E660" s="1" t="str">
        <f>INDEX('kapı kodları'!$D$2:$F$42,MATCH(Satıs[[#This Row],[kod]],'kapı kodları'!$D$2:$D$42,0),2)</f>
        <v>bute beyaz</v>
      </c>
      <c r="F660" s="1" t="str">
        <f>INDEX('kapı kodları'!$D$2:$F$42,MATCH(Satıs[[#This Row],[kod]],'kapı kodları'!$D$2:$D$42,0),3)</f>
        <v>yavru kanat</v>
      </c>
      <c r="K660" s="1">
        <v>13</v>
      </c>
    </row>
    <row r="661" spans="2:11" hidden="1" x14ac:dyDescent="0.25">
      <c r="B661" s="15">
        <v>45394</v>
      </c>
      <c r="C661" s="6">
        <v>45401</v>
      </c>
      <c r="D661" s="1">
        <v>610</v>
      </c>
      <c r="E661" s="1" t="str">
        <f>INDEX('kapı kodları'!$D$2:$F$42,MATCH(Satıs[[#This Row],[kod]],'kapı kodları'!$D$2:$D$42,0),2)</f>
        <v>bute beyaz</v>
      </c>
      <c r="F661" s="1" t="str">
        <f>INDEX('kapı kodları'!$D$2:$F$42,MATCH(Satıs[[#This Row],[kod]],'kapı kodları'!$D$2:$D$42,0),3)</f>
        <v>madra</v>
      </c>
      <c r="G661" s="1">
        <v>20</v>
      </c>
    </row>
    <row r="662" spans="2:11" hidden="1" x14ac:dyDescent="0.25">
      <c r="B662" s="15">
        <v>45394</v>
      </c>
      <c r="C662" s="6">
        <v>45401</v>
      </c>
      <c r="D662" s="1">
        <v>620</v>
      </c>
      <c r="E662" s="1" t="str">
        <f>INDEX('kapı kodları'!$D$2:$F$42,MATCH(Satıs[[#This Row],[kod]],'kapı kodları'!$D$2:$D$42,0),2)</f>
        <v>bute beyaz</v>
      </c>
      <c r="F662" s="1" t="str">
        <f>INDEX('kapı kodları'!$D$2:$F$42,MATCH(Satıs[[#This Row],[kod]],'kapı kodları'!$D$2:$D$42,0),3)</f>
        <v>baklava</v>
      </c>
      <c r="G662" s="1">
        <v>6</v>
      </c>
      <c r="I662" s="1">
        <v>4</v>
      </c>
      <c r="J662" s="1">
        <v>1</v>
      </c>
    </row>
    <row r="663" spans="2:11" hidden="1" x14ac:dyDescent="0.25">
      <c r="B663" s="15">
        <v>45394</v>
      </c>
      <c r="C663" s="6">
        <v>45401</v>
      </c>
      <c r="D663" s="1">
        <v>630</v>
      </c>
      <c r="E663" s="1" t="str">
        <f>INDEX('kapı kodları'!$D$2:$F$42,MATCH(Satıs[[#This Row],[kod]],'kapı kodları'!$D$2:$D$42,0),2)</f>
        <v>bute beyaz</v>
      </c>
      <c r="F663" s="1" t="str">
        <f>INDEX('kapı kodları'!$D$2:$F$42,MATCH(Satıs[[#This Row],[kod]],'kapı kodları'!$D$2:$D$42,0),3)</f>
        <v>karışık çizgi</v>
      </c>
      <c r="G663" s="1">
        <v>14</v>
      </c>
      <c r="I663" s="1">
        <v>8</v>
      </c>
      <c r="J663" s="1">
        <v>3</v>
      </c>
    </row>
    <row r="664" spans="2:11" hidden="1" x14ac:dyDescent="0.25">
      <c r="B664" s="15">
        <v>45394</v>
      </c>
      <c r="C664" s="6">
        <v>45401</v>
      </c>
      <c r="D664" s="1">
        <v>640</v>
      </c>
      <c r="E664" s="1" t="e">
        <f>INDEX('kapı kodları'!$D$2:$F$42,MATCH(Satıs[[#This Row],[kod]],'kapı kodları'!$D$2:$D$42,0),2)</f>
        <v>#N/A</v>
      </c>
      <c r="F664" s="1" t="e">
        <f>INDEX('kapı kodları'!$D$2:$F$42,MATCH(Satıs[[#This Row],[kod]],'kapı kodları'!$D$2:$D$42,0),3)</f>
        <v>#N/A</v>
      </c>
      <c r="G664" s="1">
        <v>1</v>
      </c>
      <c r="H664" s="1">
        <v>4</v>
      </c>
    </row>
    <row r="665" spans="2:11" hidden="1" x14ac:dyDescent="0.25">
      <c r="B665" s="15">
        <v>45394</v>
      </c>
      <c r="C665" s="6">
        <v>45401</v>
      </c>
      <c r="D665" s="1">
        <v>660</v>
      </c>
      <c r="E665" s="1" t="str">
        <f>INDEX('kapı kodları'!$D$2:$F$42,MATCH(Satıs[[#This Row],[kod]],'kapı kodları'!$D$2:$D$42,0),2)</f>
        <v>bute beyaz</v>
      </c>
      <c r="F665" s="1" t="str">
        <f>INDEX('kapı kodları'!$D$2:$F$42,MATCH(Satıs[[#This Row],[kod]],'kapı kodları'!$D$2:$D$42,0),3)</f>
        <v>iki göbek</v>
      </c>
      <c r="G665" s="1">
        <v>16</v>
      </c>
      <c r="I665" s="1">
        <v>17</v>
      </c>
      <c r="J665" s="1">
        <v>9</v>
      </c>
    </row>
    <row r="666" spans="2:11" hidden="1" x14ac:dyDescent="0.25">
      <c r="B666" s="15">
        <v>45394</v>
      </c>
      <c r="C666" s="6">
        <v>45401</v>
      </c>
      <c r="D666" s="1">
        <v>700</v>
      </c>
      <c r="E666" s="1" t="str">
        <f>INDEX('kapı kodları'!$D$2:$F$42,MATCH(Satıs[[#This Row],[kod]],'kapı kodları'!$D$2:$D$42,0),2)</f>
        <v>küp akça</v>
      </c>
      <c r="F666" s="1" t="str">
        <f>INDEX('kapı kodları'!$D$2:$F$42,MATCH(Satıs[[#This Row],[kod]],'kapı kodları'!$D$2:$D$42,0),3)</f>
        <v>yavru kanat</v>
      </c>
      <c r="K666" s="1">
        <v>2</v>
      </c>
    </row>
    <row r="667" spans="2:11" hidden="1" x14ac:dyDescent="0.25">
      <c r="B667" s="15">
        <v>45394</v>
      </c>
      <c r="C667" s="6">
        <v>45401</v>
      </c>
      <c r="D667" s="1">
        <v>720</v>
      </c>
      <c r="E667" s="1" t="str">
        <f>INDEX('kapı kodları'!$D$2:$F$42,MATCH(Satıs[[#This Row],[kod]],'kapı kodları'!$D$2:$D$42,0),2)</f>
        <v>küp akça</v>
      </c>
      <c r="F667" s="1" t="str">
        <f>INDEX('kapı kodları'!$D$2:$F$42,MATCH(Satıs[[#This Row],[kod]],'kapı kodları'!$D$2:$D$42,0),3)</f>
        <v>baklava</v>
      </c>
      <c r="G667" s="1">
        <v>3</v>
      </c>
      <c r="H667" s="1">
        <v>1</v>
      </c>
    </row>
    <row r="668" spans="2:11" hidden="1" x14ac:dyDescent="0.25">
      <c r="B668" s="15">
        <v>45394</v>
      </c>
      <c r="C668" s="6">
        <v>45401</v>
      </c>
      <c r="D668" s="1">
        <v>730</v>
      </c>
      <c r="E668" s="1" t="str">
        <f>INDEX('kapı kodları'!$D$2:$F$42,MATCH(Satıs[[#This Row],[kod]],'kapı kodları'!$D$2:$D$42,0),2)</f>
        <v>küp akça</v>
      </c>
      <c r="F668" s="1" t="str">
        <f>INDEX('kapı kodları'!$D$2:$F$42,MATCH(Satıs[[#This Row],[kod]],'kapı kodları'!$D$2:$D$42,0),3)</f>
        <v>karışık çizgi</v>
      </c>
      <c r="G668" s="1">
        <v>25</v>
      </c>
      <c r="H668" s="1">
        <v>2</v>
      </c>
      <c r="I668" s="1">
        <v>7</v>
      </c>
      <c r="J668" s="1">
        <v>4</v>
      </c>
    </row>
    <row r="669" spans="2:11" hidden="1" x14ac:dyDescent="0.25">
      <c r="B669" s="15">
        <v>45394</v>
      </c>
      <c r="C669" s="6">
        <v>45401</v>
      </c>
      <c r="D669" s="1">
        <v>740</v>
      </c>
      <c r="E669" s="1" t="e">
        <f>INDEX('kapı kodları'!$D$2:$F$42,MATCH(Satıs[[#This Row],[kod]],'kapı kodları'!$D$2:$D$42,0),2)</f>
        <v>#N/A</v>
      </c>
      <c r="F669" s="1" t="e">
        <f>INDEX('kapı kodları'!$D$2:$F$42,MATCH(Satıs[[#This Row],[kod]],'kapı kodları'!$D$2:$D$42,0),3)</f>
        <v>#N/A</v>
      </c>
      <c r="G669" s="1">
        <v>2</v>
      </c>
      <c r="H669" s="1">
        <v>2</v>
      </c>
      <c r="I669" s="1">
        <v>1</v>
      </c>
    </row>
    <row r="670" spans="2:11" hidden="1" x14ac:dyDescent="0.25">
      <c r="B670" s="15">
        <v>45394</v>
      </c>
      <c r="C670" s="6">
        <v>45401</v>
      </c>
      <c r="D670" s="1">
        <v>760</v>
      </c>
      <c r="E670" s="1" t="str">
        <f>INDEX('kapı kodları'!$D$2:$F$42,MATCH(Satıs[[#This Row],[kod]],'kapı kodları'!$D$2:$D$42,0),2)</f>
        <v>küp akça</v>
      </c>
      <c r="F670" s="1" t="str">
        <f>INDEX('kapı kodları'!$D$2:$F$42,MATCH(Satıs[[#This Row],[kod]],'kapı kodları'!$D$2:$D$42,0),3)</f>
        <v>iki göbek</v>
      </c>
      <c r="G670" s="1">
        <v>13</v>
      </c>
      <c r="H670" s="1">
        <v>1</v>
      </c>
      <c r="I670" s="1">
        <v>5</v>
      </c>
      <c r="J670" s="1">
        <v>21</v>
      </c>
    </row>
    <row r="671" spans="2:11" hidden="1" x14ac:dyDescent="0.25">
      <c r="B671" s="15">
        <v>45394</v>
      </c>
      <c r="C671" s="6">
        <v>45401</v>
      </c>
      <c r="D671" s="1">
        <v>800</v>
      </c>
      <c r="E671" s="1" t="str">
        <f>INDEX('kapı kodları'!$D$2:$F$42,MATCH(Satıs[[#This Row],[kod]],'kapı kodları'!$D$2:$D$42,0),2)</f>
        <v>ardahan gri</v>
      </c>
      <c r="F671" s="1" t="str">
        <f>INDEX('kapı kodları'!$D$2:$F$42,MATCH(Satıs[[#This Row],[kod]],'kapı kodları'!$D$2:$D$42,0),3)</f>
        <v>yavru kanat</v>
      </c>
      <c r="K671" s="1">
        <v>10</v>
      </c>
    </row>
    <row r="672" spans="2:11" hidden="1" x14ac:dyDescent="0.25">
      <c r="B672" s="15">
        <v>45394</v>
      </c>
      <c r="C672" s="6">
        <v>45401</v>
      </c>
      <c r="D672" s="1">
        <v>810</v>
      </c>
      <c r="E672" s="1" t="str">
        <f>INDEX('kapı kodları'!$D$2:$F$42,MATCH(Satıs[[#This Row],[kod]],'kapı kodları'!$D$2:$D$42,0),2)</f>
        <v>ardahan gri</v>
      </c>
      <c r="F672" s="1" t="str">
        <f>INDEX('kapı kodları'!$D$2:$F$42,MATCH(Satıs[[#This Row],[kod]],'kapı kodları'!$D$2:$D$42,0),3)</f>
        <v>madra</v>
      </c>
    </row>
    <row r="673" spans="2:13" hidden="1" x14ac:dyDescent="0.25">
      <c r="B673" s="15">
        <v>45394</v>
      </c>
      <c r="C673" s="6">
        <v>45401</v>
      </c>
      <c r="D673" s="1">
        <v>820</v>
      </c>
      <c r="E673" s="1" t="str">
        <f>INDEX('kapı kodları'!$D$2:$F$42,MATCH(Satıs[[#This Row],[kod]],'kapı kodları'!$D$2:$D$42,0),2)</f>
        <v>ardahan gri</v>
      </c>
      <c r="F673" s="1" t="str">
        <f>INDEX('kapı kodları'!$D$2:$F$42,MATCH(Satıs[[#This Row],[kod]],'kapı kodları'!$D$2:$D$42,0),3)</f>
        <v>baklava</v>
      </c>
      <c r="H673" s="1">
        <v>2</v>
      </c>
    </row>
    <row r="674" spans="2:13" hidden="1" x14ac:dyDescent="0.25">
      <c r="B674" s="15">
        <v>45394</v>
      </c>
      <c r="C674" s="6">
        <v>45401</v>
      </c>
      <c r="D674" s="1">
        <v>830</v>
      </c>
      <c r="E674" s="1" t="str">
        <f>INDEX('kapı kodları'!$D$2:$F$42,MATCH(Satıs[[#This Row],[kod]],'kapı kodları'!$D$2:$D$42,0),2)</f>
        <v>ardahan gri</v>
      </c>
      <c r="F674" s="1" t="str">
        <f>INDEX('kapı kodları'!$D$2:$F$42,MATCH(Satıs[[#This Row],[kod]],'kapı kodları'!$D$2:$D$42,0),3)</f>
        <v>karışık çizgi</v>
      </c>
      <c r="G674" s="1">
        <v>7</v>
      </c>
      <c r="J674" s="1">
        <v>3</v>
      </c>
    </row>
    <row r="675" spans="2:13" hidden="1" x14ac:dyDescent="0.25">
      <c r="B675" s="15">
        <v>45394</v>
      </c>
      <c r="C675" s="6">
        <v>45401</v>
      </c>
      <c r="D675" s="1">
        <v>840</v>
      </c>
      <c r="E675" s="1" t="e">
        <f>INDEX('kapı kodları'!$D$2:$F$42,MATCH(Satıs[[#This Row],[kod]],'kapı kodları'!$D$2:$D$42,0),2)</f>
        <v>#N/A</v>
      </c>
      <c r="F675" s="1" t="e">
        <f>INDEX('kapı kodları'!$D$2:$F$42,MATCH(Satıs[[#This Row],[kod]],'kapı kodları'!$D$2:$D$42,0),3)</f>
        <v>#N/A</v>
      </c>
    </row>
    <row r="676" spans="2:13" hidden="1" x14ac:dyDescent="0.25">
      <c r="B676" s="15">
        <v>45394</v>
      </c>
      <c r="C676" s="6">
        <v>45401</v>
      </c>
      <c r="D676" s="1">
        <v>860</v>
      </c>
      <c r="E676" s="1" t="str">
        <f>INDEX('kapı kodları'!$D$2:$F$42,MATCH(Satıs[[#This Row],[kod]],'kapı kodları'!$D$2:$D$42,0),2)</f>
        <v>ardahan gri</v>
      </c>
      <c r="F676" s="1" t="str">
        <f>INDEX('kapı kodları'!$D$2:$F$42,MATCH(Satıs[[#This Row],[kod]],'kapı kodları'!$D$2:$D$42,0),3)</f>
        <v>iki göbek</v>
      </c>
      <c r="G676" s="1">
        <v>50</v>
      </c>
      <c r="I676" s="1">
        <v>4</v>
      </c>
      <c r="J676" s="1">
        <v>12</v>
      </c>
    </row>
    <row r="677" spans="2:13" hidden="1" x14ac:dyDescent="0.25">
      <c r="B677" s="15">
        <v>45394</v>
      </c>
      <c r="C677" s="6">
        <v>45401</v>
      </c>
      <c r="D677" s="1">
        <v>900</v>
      </c>
      <c r="E677" s="1" t="str">
        <f>INDEX('kapı kodları'!$D$2:$F$42,MATCH(Satıs[[#This Row],[kod]],'kapı kodları'!$D$2:$D$42,0),2)</f>
        <v>pvc gri</v>
      </c>
      <c r="F677" s="1" t="str">
        <f>INDEX('kapı kodları'!$D$2:$F$42,MATCH(Satıs[[#This Row],[kod]],'kapı kodları'!$D$2:$D$42,0),3)</f>
        <v>yavru kanat</v>
      </c>
      <c r="M677" s="1">
        <v>4</v>
      </c>
    </row>
    <row r="678" spans="2:13" hidden="1" x14ac:dyDescent="0.25">
      <c r="B678" s="15">
        <v>45394</v>
      </c>
      <c r="C678" s="6">
        <v>45401</v>
      </c>
      <c r="D678" s="1">
        <v>920</v>
      </c>
      <c r="E678" s="1" t="str">
        <f>INDEX('kapı kodları'!$D$2:$F$42,MATCH(Satıs[[#This Row],[kod]],'kapı kodları'!$D$2:$D$42,0),2)</f>
        <v>pvc gri</v>
      </c>
      <c r="F678" s="1" t="str">
        <f>INDEX('kapı kodları'!$D$2:$F$42,MATCH(Satıs[[#This Row],[kod]],'kapı kodları'!$D$2:$D$42,0),3)</f>
        <v>baklava</v>
      </c>
      <c r="I678" s="1">
        <v>1</v>
      </c>
    </row>
    <row r="679" spans="2:13" hidden="1" x14ac:dyDescent="0.25">
      <c r="B679" s="15">
        <v>45394</v>
      </c>
      <c r="C679" s="6">
        <v>45401</v>
      </c>
      <c r="D679" s="1">
        <v>930</v>
      </c>
      <c r="E679" s="1" t="str">
        <f>INDEX('kapı kodları'!$D$2:$F$42,MATCH(Satıs[[#This Row],[kod]],'kapı kodları'!$D$2:$D$42,0),2)</f>
        <v>pvc gri</v>
      </c>
      <c r="F679" s="1" t="str">
        <f>INDEX('kapı kodları'!$D$2:$F$42,MATCH(Satıs[[#This Row],[kod]],'kapı kodları'!$D$2:$D$42,0),3)</f>
        <v>karışık çizgi</v>
      </c>
      <c r="G679" s="1">
        <v>12</v>
      </c>
      <c r="I679" s="1">
        <v>9</v>
      </c>
    </row>
    <row r="680" spans="2:13" hidden="1" x14ac:dyDescent="0.25">
      <c r="B680" s="15">
        <v>45394</v>
      </c>
      <c r="C680" s="6">
        <v>45401</v>
      </c>
      <c r="D680" s="1">
        <v>960</v>
      </c>
      <c r="E680" s="1" t="str">
        <f>INDEX('kapı kodları'!$D$2:$F$42,MATCH(Satıs[[#This Row],[kod]],'kapı kodları'!$D$2:$D$42,0),2)</f>
        <v>pvc gri</v>
      </c>
      <c r="F680" s="1" t="str">
        <f>INDEX('kapı kodları'!$D$2:$F$42,MATCH(Satıs[[#This Row],[kod]],'kapı kodları'!$D$2:$D$42,0),3)</f>
        <v>iki göbek</v>
      </c>
      <c r="G680" s="1">
        <v>12</v>
      </c>
      <c r="I680" s="1">
        <v>2</v>
      </c>
    </row>
    <row r="681" spans="2:13" hidden="1" x14ac:dyDescent="0.25">
      <c r="B681" s="15">
        <v>45401</v>
      </c>
      <c r="C681" s="6">
        <v>45408</v>
      </c>
      <c r="D681" s="1">
        <v>100</v>
      </c>
      <c r="E681" s="1" t="str">
        <f>INDEX('kapı kodları'!$D$2:$F$42,MATCH(Satıs[[#This Row],[kod]],'kapı kodları'!$D$2:$D$42,0),2)</f>
        <v>italyan ceviz</v>
      </c>
      <c r="F681" s="1" t="str">
        <f>INDEX('kapı kodları'!$D$2:$F$42,MATCH(Satıs[[#This Row],[kod]],'kapı kodları'!$D$2:$D$42,0),3)</f>
        <v>yavru kanat</v>
      </c>
      <c r="K681" s="1">
        <v>2</v>
      </c>
    </row>
    <row r="682" spans="2:13" x14ac:dyDescent="0.25">
      <c r="B682" s="15">
        <v>45401</v>
      </c>
      <c r="C682" s="6">
        <v>45408</v>
      </c>
      <c r="D682" s="1">
        <v>110</v>
      </c>
      <c r="E682" s="1" t="str">
        <f>INDEX('kapı kodları'!$D$2:$F$42,MATCH(Satıs[[#This Row],[kod]],'kapı kodları'!$D$2:$D$42,0),2)</f>
        <v>italyan ceviz</v>
      </c>
      <c r="F682" s="1" t="str">
        <f>INDEX('kapı kodları'!$D$2:$F$42,MATCH(Satıs[[#This Row],[kod]],'kapı kodları'!$D$2:$D$42,0),3)</f>
        <v>madra</v>
      </c>
      <c r="G682" s="1">
        <v>6</v>
      </c>
    </row>
    <row r="683" spans="2:13" hidden="1" x14ac:dyDescent="0.25">
      <c r="B683" s="15">
        <v>45401</v>
      </c>
      <c r="C683" s="6">
        <v>45408</v>
      </c>
      <c r="D683" s="1">
        <v>120</v>
      </c>
      <c r="E683" s="1" t="str">
        <f>INDEX('kapı kodları'!$D$2:$F$42,MATCH(Satıs[[#This Row],[kod]],'kapı kodları'!$D$2:$D$42,0),2)</f>
        <v>italyan ceviz</v>
      </c>
      <c r="F683" s="1" t="str">
        <f>INDEX('kapı kodları'!$D$2:$F$42,MATCH(Satıs[[#This Row],[kod]],'kapı kodları'!$D$2:$D$42,0),3)</f>
        <v>baklava</v>
      </c>
      <c r="G683" s="1">
        <v>5</v>
      </c>
      <c r="H683" s="1">
        <v>2</v>
      </c>
      <c r="I683" s="1">
        <v>3</v>
      </c>
    </row>
    <row r="684" spans="2:13" hidden="1" x14ac:dyDescent="0.25">
      <c r="B684" s="15">
        <v>45401</v>
      </c>
      <c r="C684" s="6">
        <v>45408</v>
      </c>
      <c r="D684" s="1">
        <v>130</v>
      </c>
      <c r="E684" s="1" t="str">
        <f>INDEX('kapı kodları'!$D$2:$F$42,MATCH(Satıs[[#This Row],[kod]],'kapı kodları'!$D$2:$D$42,0),2)</f>
        <v>italyan ceviz</v>
      </c>
      <c r="F684" s="1" t="str">
        <f>INDEX('kapı kodları'!$D$2:$F$42,MATCH(Satıs[[#This Row],[kod]],'kapı kodları'!$D$2:$D$42,0),3)</f>
        <v>karışık çizgi</v>
      </c>
      <c r="G684" s="1">
        <v>22</v>
      </c>
    </row>
    <row r="685" spans="2:13" hidden="1" x14ac:dyDescent="0.25">
      <c r="B685" s="15">
        <v>45401</v>
      </c>
      <c r="C685" s="6">
        <v>45408</v>
      </c>
      <c r="D685" s="1">
        <v>140</v>
      </c>
      <c r="E685" s="1" t="e">
        <f>INDEX('kapı kodları'!$D$2:$F$42,MATCH(Satıs[[#This Row],[kod]],'kapı kodları'!$D$2:$D$42,0),2)</f>
        <v>#N/A</v>
      </c>
      <c r="F685" s="1" t="e">
        <f>INDEX('kapı kodları'!$D$2:$F$42,MATCH(Satıs[[#This Row],[kod]],'kapı kodları'!$D$2:$D$42,0),3)</f>
        <v>#N/A</v>
      </c>
      <c r="I685" s="1">
        <v>3</v>
      </c>
    </row>
    <row r="686" spans="2:13" hidden="1" x14ac:dyDescent="0.25">
      <c r="B686" s="15">
        <v>45401</v>
      </c>
      <c r="C686" s="6">
        <v>45408</v>
      </c>
      <c r="D686" s="1">
        <v>160</v>
      </c>
      <c r="E686" s="1" t="str">
        <f>INDEX('kapı kodları'!$D$2:$F$42,MATCH(Satıs[[#This Row],[kod]],'kapı kodları'!$D$2:$D$42,0),2)</f>
        <v>italyan ceviz</v>
      </c>
      <c r="F686" s="1" t="str">
        <f>INDEX('kapı kodları'!$D$2:$F$42,MATCH(Satıs[[#This Row],[kod]],'kapı kodları'!$D$2:$D$42,0),3)</f>
        <v>iki göbek</v>
      </c>
      <c r="G686" s="1">
        <v>3</v>
      </c>
      <c r="I686" s="1">
        <v>1</v>
      </c>
    </row>
    <row r="687" spans="2:13" hidden="1" x14ac:dyDescent="0.25">
      <c r="B687" s="15">
        <v>45401</v>
      </c>
      <c r="C687" s="6">
        <v>45408</v>
      </c>
      <c r="D687" s="1">
        <v>200</v>
      </c>
      <c r="E687" s="1" t="str">
        <f>INDEX('kapı kodları'!$D$2:$F$42,MATCH(Satıs[[#This Row],[kod]],'kapı kodları'!$D$2:$D$42,0),2)</f>
        <v>koyu ceviz</v>
      </c>
      <c r="F687" s="1" t="str">
        <f>INDEX('kapı kodları'!$D$2:$F$42,MATCH(Satıs[[#This Row],[kod]],'kapı kodları'!$D$2:$D$42,0),3)</f>
        <v>yavru kanat</v>
      </c>
    </row>
    <row r="688" spans="2:13" hidden="1" x14ac:dyDescent="0.25">
      <c r="B688" s="15">
        <v>45401</v>
      </c>
      <c r="C688" s="6">
        <v>45408</v>
      </c>
      <c r="D688" s="1">
        <v>220</v>
      </c>
      <c r="E688" s="1" t="str">
        <f>INDEX('kapı kodları'!$D$2:$F$42,MATCH(Satıs[[#This Row],[kod]],'kapı kodları'!$D$2:$D$42,0),2)</f>
        <v>koyu ceviz</v>
      </c>
      <c r="F688" s="1" t="str">
        <f>INDEX('kapı kodları'!$D$2:$F$42,MATCH(Satıs[[#This Row],[kod]],'kapı kodları'!$D$2:$D$42,0),3)</f>
        <v>baklava</v>
      </c>
    </row>
    <row r="689" spans="2:11" hidden="1" x14ac:dyDescent="0.25">
      <c r="B689" s="15">
        <v>45401</v>
      </c>
      <c r="C689" s="6">
        <v>45408</v>
      </c>
      <c r="D689" s="1">
        <v>230</v>
      </c>
      <c r="E689" s="1" t="str">
        <f>INDEX('kapı kodları'!$D$2:$F$42,MATCH(Satıs[[#This Row],[kod]],'kapı kodları'!$D$2:$D$42,0),2)</f>
        <v>koyu ceviz</v>
      </c>
      <c r="F689" s="1" t="str">
        <f>INDEX('kapı kodları'!$D$2:$F$42,MATCH(Satıs[[#This Row],[kod]],'kapı kodları'!$D$2:$D$42,0),3)</f>
        <v>karışık çizgi</v>
      </c>
    </row>
    <row r="690" spans="2:11" hidden="1" x14ac:dyDescent="0.25">
      <c r="B690" s="15">
        <v>45401</v>
      </c>
      <c r="C690" s="6">
        <v>45408</v>
      </c>
      <c r="D690" s="1">
        <v>240</v>
      </c>
      <c r="E690" s="1" t="e">
        <f>INDEX('kapı kodları'!$D$2:$F$42,MATCH(Satıs[[#This Row],[kod]],'kapı kodları'!$D$2:$D$42,0),2)</f>
        <v>#N/A</v>
      </c>
      <c r="F690" s="1" t="e">
        <f>INDEX('kapı kodları'!$D$2:$F$42,MATCH(Satıs[[#This Row],[kod]],'kapı kodları'!$D$2:$D$42,0),3)</f>
        <v>#N/A</v>
      </c>
    </row>
    <row r="691" spans="2:11" hidden="1" x14ac:dyDescent="0.25">
      <c r="B691" s="15">
        <v>45401</v>
      </c>
      <c r="C691" s="6">
        <v>45408</v>
      </c>
      <c r="D691" s="1">
        <v>260</v>
      </c>
      <c r="E691" s="1" t="str">
        <f>INDEX('kapı kodları'!$D$2:$F$42,MATCH(Satıs[[#This Row],[kod]],'kapı kodları'!$D$2:$D$42,0),2)</f>
        <v>koyu ceviz</v>
      </c>
      <c r="F691" s="1" t="str">
        <f>INDEX('kapı kodları'!$D$2:$F$42,MATCH(Satıs[[#This Row],[kod]],'kapı kodları'!$D$2:$D$42,0),3)</f>
        <v>iki göbek</v>
      </c>
      <c r="G691" s="1">
        <v>10</v>
      </c>
    </row>
    <row r="692" spans="2:11" hidden="1" x14ac:dyDescent="0.25">
      <c r="B692" s="15">
        <v>45401</v>
      </c>
      <c r="C692" s="6">
        <v>45408</v>
      </c>
      <c r="D692" s="1">
        <v>300</v>
      </c>
      <c r="E692" s="1" t="str">
        <f>INDEX('kapı kodları'!$D$2:$F$42,MATCH(Satıs[[#This Row],[kod]],'kapı kodları'!$D$2:$D$42,0),2)</f>
        <v>gold ceviz</v>
      </c>
      <c r="F692" s="1" t="str">
        <f>INDEX('kapı kodları'!$D$2:$F$42,MATCH(Satıs[[#This Row],[kod]],'kapı kodları'!$D$2:$D$42,0),3)</f>
        <v>yavru kanat</v>
      </c>
      <c r="K692" s="1">
        <v>1</v>
      </c>
    </row>
    <row r="693" spans="2:11" hidden="1" x14ac:dyDescent="0.25">
      <c r="B693" s="15">
        <v>45401</v>
      </c>
      <c r="C693" s="6">
        <v>45408</v>
      </c>
      <c r="D693" s="1">
        <v>310</v>
      </c>
      <c r="E693" s="1" t="str">
        <f>INDEX('kapı kodları'!$D$2:$F$42,MATCH(Satıs[[#This Row],[kod]],'kapı kodları'!$D$2:$D$42,0),2)</f>
        <v>gold ceviz</v>
      </c>
      <c r="F693" s="1" t="str">
        <f>INDEX('kapı kodları'!$D$2:$F$42,MATCH(Satıs[[#This Row],[kod]],'kapı kodları'!$D$2:$D$42,0),3)</f>
        <v>madra</v>
      </c>
      <c r="G693" s="1">
        <v>1</v>
      </c>
      <c r="J693" s="1">
        <v>1</v>
      </c>
    </row>
    <row r="694" spans="2:11" hidden="1" x14ac:dyDescent="0.25">
      <c r="B694" s="15">
        <v>45401</v>
      </c>
      <c r="C694" s="6">
        <v>45408</v>
      </c>
      <c r="D694" s="1">
        <v>320</v>
      </c>
      <c r="E694" s="1" t="str">
        <f>INDEX('kapı kodları'!$D$2:$F$42,MATCH(Satıs[[#This Row],[kod]],'kapı kodları'!$D$2:$D$42,0),2)</f>
        <v>gold ceviz</v>
      </c>
      <c r="F694" s="1" t="str">
        <f>INDEX('kapı kodları'!$D$2:$F$42,MATCH(Satıs[[#This Row],[kod]],'kapı kodları'!$D$2:$D$42,0),3)</f>
        <v>baklava</v>
      </c>
      <c r="G694" s="1">
        <v>1</v>
      </c>
      <c r="I694" s="1">
        <v>3</v>
      </c>
    </row>
    <row r="695" spans="2:11" hidden="1" x14ac:dyDescent="0.25">
      <c r="B695" s="15">
        <v>45401</v>
      </c>
      <c r="C695" s="6">
        <v>45408</v>
      </c>
      <c r="D695" s="1">
        <v>330</v>
      </c>
      <c r="E695" s="1" t="str">
        <f>INDEX('kapı kodları'!$D$2:$F$42,MATCH(Satıs[[#This Row],[kod]],'kapı kodları'!$D$2:$D$42,0),2)</f>
        <v>gold ceviz</v>
      </c>
      <c r="F695" s="1" t="str">
        <f>INDEX('kapı kodları'!$D$2:$F$42,MATCH(Satıs[[#This Row],[kod]],'kapı kodları'!$D$2:$D$42,0),3)</f>
        <v>karışık çizgi</v>
      </c>
    </row>
    <row r="696" spans="2:11" hidden="1" x14ac:dyDescent="0.25">
      <c r="B696" s="15">
        <v>45401</v>
      </c>
      <c r="C696" s="6">
        <v>45408</v>
      </c>
      <c r="D696" s="1">
        <v>340</v>
      </c>
      <c r="E696" s="1" t="e">
        <f>INDEX('kapı kodları'!$D$2:$F$42,MATCH(Satıs[[#This Row],[kod]],'kapı kodları'!$D$2:$D$42,0),2)</f>
        <v>#N/A</v>
      </c>
      <c r="F696" s="1" t="e">
        <f>INDEX('kapı kodları'!$D$2:$F$42,MATCH(Satıs[[#This Row],[kod]],'kapı kodları'!$D$2:$D$42,0),3)</f>
        <v>#N/A</v>
      </c>
    </row>
    <row r="697" spans="2:11" hidden="1" x14ac:dyDescent="0.25">
      <c r="B697" s="15">
        <v>45401</v>
      </c>
      <c r="C697" s="6">
        <v>45408</v>
      </c>
      <c r="D697" s="1">
        <v>360</v>
      </c>
      <c r="E697" s="1" t="str">
        <f>INDEX('kapı kodları'!$D$2:$F$42,MATCH(Satıs[[#This Row],[kod]],'kapı kodları'!$D$2:$D$42,0),2)</f>
        <v>gold ceviz</v>
      </c>
      <c r="F697" s="1" t="str">
        <f>INDEX('kapı kodları'!$D$2:$F$42,MATCH(Satıs[[#This Row],[kod]],'kapı kodları'!$D$2:$D$42,0),3)</f>
        <v>iki göbek</v>
      </c>
    </row>
    <row r="698" spans="2:11" hidden="1" x14ac:dyDescent="0.25">
      <c r="B698" s="15">
        <v>45401</v>
      </c>
      <c r="C698" s="6">
        <v>45408</v>
      </c>
      <c r="D698" s="1">
        <v>400</v>
      </c>
      <c r="E698" s="1" t="str">
        <f>INDEX('kapı kodları'!$D$2:$F$42,MATCH(Satıs[[#This Row],[kod]],'kapı kodları'!$D$2:$D$42,0),2)</f>
        <v>ABD ceviz</v>
      </c>
      <c r="F698" s="1" t="str">
        <f>INDEX('kapı kodları'!$D$2:$F$42,MATCH(Satıs[[#This Row],[kod]],'kapı kodları'!$D$2:$D$42,0),3)</f>
        <v>yavru kanat</v>
      </c>
    </row>
    <row r="699" spans="2:11" hidden="1" x14ac:dyDescent="0.25">
      <c r="B699" s="15">
        <v>45401</v>
      </c>
      <c r="C699" s="6">
        <v>45408</v>
      </c>
      <c r="D699" s="1">
        <v>410</v>
      </c>
      <c r="E699" s="1" t="str">
        <f>INDEX('kapı kodları'!$D$2:$F$42,MATCH(Satıs[[#This Row],[kod]],'kapı kodları'!$D$2:$D$42,0),2)</f>
        <v>ABD ceviz</v>
      </c>
      <c r="F699" s="1" t="str">
        <f>INDEX('kapı kodları'!$D$2:$F$42,MATCH(Satıs[[#This Row],[kod]],'kapı kodları'!$D$2:$D$42,0),3)</f>
        <v>madra</v>
      </c>
    </row>
    <row r="700" spans="2:11" hidden="1" x14ac:dyDescent="0.25">
      <c r="B700" s="15">
        <v>45401</v>
      </c>
      <c r="C700" s="6">
        <v>45408</v>
      </c>
      <c r="D700" s="1">
        <v>420</v>
      </c>
      <c r="E700" s="1" t="str">
        <f>INDEX('kapı kodları'!$D$2:$F$42,MATCH(Satıs[[#This Row],[kod]],'kapı kodları'!$D$2:$D$42,0),2)</f>
        <v>ABD ceviz</v>
      </c>
      <c r="F700" s="1" t="str">
        <f>INDEX('kapı kodları'!$D$2:$F$42,MATCH(Satıs[[#This Row],[kod]],'kapı kodları'!$D$2:$D$42,0),3)</f>
        <v>baklava</v>
      </c>
      <c r="G700" s="1">
        <v>5</v>
      </c>
      <c r="I700" s="1">
        <v>2</v>
      </c>
    </row>
    <row r="701" spans="2:11" hidden="1" x14ac:dyDescent="0.25">
      <c r="B701" s="15">
        <v>45401</v>
      </c>
      <c r="C701" s="6">
        <v>45408</v>
      </c>
      <c r="D701" s="1">
        <v>430</v>
      </c>
      <c r="E701" s="1" t="str">
        <f>INDEX('kapı kodları'!$D$2:$F$42,MATCH(Satıs[[#This Row],[kod]],'kapı kodları'!$D$2:$D$42,0),2)</f>
        <v>ABD ceviz</v>
      </c>
      <c r="F701" s="1" t="str">
        <f>INDEX('kapı kodları'!$D$2:$F$42,MATCH(Satıs[[#This Row],[kod]],'kapı kodları'!$D$2:$D$42,0),3)</f>
        <v>karışık çizgi</v>
      </c>
      <c r="G701" s="1">
        <v>6</v>
      </c>
      <c r="J701" s="1">
        <v>1</v>
      </c>
    </row>
    <row r="702" spans="2:11" hidden="1" x14ac:dyDescent="0.25">
      <c r="B702" s="15">
        <v>45401</v>
      </c>
      <c r="C702" s="6">
        <v>45408</v>
      </c>
      <c r="D702" s="1">
        <v>440</v>
      </c>
      <c r="E702" s="1" t="e">
        <f>INDEX('kapı kodları'!$D$2:$F$42,MATCH(Satıs[[#This Row],[kod]],'kapı kodları'!$D$2:$D$42,0),2)</f>
        <v>#N/A</v>
      </c>
      <c r="F702" s="1" t="e">
        <f>INDEX('kapı kodları'!$D$2:$F$42,MATCH(Satıs[[#This Row],[kod]],'kapı kodları'!$D$2:$D$42,0),3)</f>
        <v>#N/A</v>
      </c>
    </row>
    <row r="703" spans="2:11" hidden="1" x14ac:dyDescent="0.25">
      <c r="B703" s="15">
        <v>45401</v>
      </c>
      <c r="C703" s="6">
        <v>45408</v>
      </c>
      <c r="D703" s="1">
        <v>460</v>
      </c>
      <c r="E703" s="1" t="str">
        <f>INDEX('kapı kodları'!$D$2:$F$42,MATCH(Satıs[[#This Row],[kod]],'kapı kodları'!$D$2:$D$42,0),2)</f>
        <v>ABD ceviz</v>
      </c>
      <c r="F703" s="1" t="str">
        <f>INDEX('kapı kodları'!$D$2:$F$42,MATCH(Satıs[[#This Row],[kod]],'kapı kodları'!$D$2:$D$42,0),3)</f>
        <v>iki göbek</v>
      </c>
    </row>
    <row r="704" spans="2:11" hidden="1" x14ac:dyDescent="0.25">
      <c r="B704" s="15">
        <v>45401</v>
      </c>
      <c r="C704" s="6">
        <v>45408</v>
      </c>
      <c r="D704" s="1">
        <v>500</v>
      </c>
      <c r="E704" s="1" t="str">
        <f>INDEX('kapı kodları'!$D$2:$F$42,MATCH(Satıs[[#This Row],[kod]],'kapı kodları'!$D$2:$D$42,0),2)</f>
        <v>wenge</v>
      </c>
      <c r="F704" s="1" t="str">
        <f>INDEX('kapı kodları'!$D$2:$F$42,MATCH(Satıs[[#This Row],[kod]],'kapı kodları'!$D$2:$D$42,0),3)</f>
        <v>yavru kanat</v>
      </c>
      <c r="K704" s="1">
        <v>2</v>
      </c>
    </row>
    <row r="705" spans="2:11" hidden="1" x14ac:dyDescent="0.25">
      <c r="B705" s="15">
        <v>45401</v>
      </c>
      <c r="C705" s="6">
        <v>45408</v>
      </c>
      <c r="D705" s="1">
        <v>520</v>
      </c>
      <c r="E705" s="1" t="str">
        <f>INDEX('kapı kodları'!$D$2:$F$42,MATCH(Satıs[[#This Row],[kod]],'kapı kodları'!$D$2:$D$42,0),2)</f>
        <v>wenge</v>
      </c>
      <c r="F705" s="1" t="str">
        <f>INDEX('kapı kodları'!$D$2:$F$42,MATCH(Satıs[[#This Row],[kod]],'kapı kodları'!$D$2:$D$42,0),3)</f>
        <v>baklava</v>
      </c>
      <c r="J705" s="1">
        <v>1</v>
      </c>
    </row>
    <row r="706" spans="2:11" hidden="1" x14ac:dyDescent="0.25">
      <c r="B706" s="15">
        <v>45401</v>
      </c>
      <c r="C706" s="6">
        <v>45408</v>
      </c>
      <c r="D706" s="1">
        <v>530</v>
      </c>
      <c r="E706" s="1" t="str">
        <f>INDEX('kapı kodları'!$D$2:$F$42,MATCH(Satıs[[#This Row],[kod]],'kapı kodları'!$D$2:$D$42,0),2)</f>
        <v>wenge</v>
      </c>
      <c r="F706" s="1" t="str">
        <f>INDEX('kapı kodları'!$D$2:$F$42,MATCH(Satıs[[#This Row],[kod]],'kapı kodları'!$D$2:$D$42,0),3)</f>
        <v>karışık çizgi</v>
      </c>
      <c r="I706" s="1">
        <v>2</v>
      </c>
    </row>
    <row r="707" spans="2:11" hidden="1" x14ac:dyDescent="0.25">
      <c r="B707" s="15">
        <v>45401</v>
      </c>
      <c r="C707" s="6">
        <v>45408</v>
      </c>
      <c r="D707" s="1">
        <v>540</v>
      </c>
      <c r="E707" s="1" t="e">
        <f>INDEX('kapı kodları'!$D$2:$F$42,MATCH(Satıs[[#This Row],[kod]],'kapı kodları'!$D$2:$D$42,0),2)</f>
        <v>#N/A</v>
      </c>
      <c r="F707" s="1" t="e">
        <f>INDEX('kapı kodları'!$D$2:$F$42,MATCH(Satıs[[#This Row],[kod]],'kapı kodları'!$D$2:$D$42,0),3)</f>
        <v>#N/A</v>
      </c>
    </row>
    <row r="708" spans="2:11" hidden="1" x14ac:dyDescent="0.25">
      <c r="B708" s="15">
        <v>45401</v>
      </c>
      <c r="C708" s="6">
        <v>45408</v>
      </c>
      <c r="D708" s="1">
        <v>560</v>
      </c>
      <c r="E708" s="1" t="str">
        <f>INDEX('kapı kodları'!$D$2:$F$42,MATCH(Satıs[[#This Row],[kod]],'kapı kodları'!$D$2:$D$42,0),2)</f>
        <v>wenge</v>
      </c>
      <c r="F708" s="1" t="str">
        <f>INDEX('kapı kodları'!$D$2:$F$42,MATCH(Satıs[[#This Row],[kod]],'kapı kodları'!$D$2:$D$42,0),3)</f>
        <v>iki göbek</v>
      </c>
      <c r="G708" s="1">
        <v>1</v>
      </c>
      <c r="J708" s="1">
        <v>1</v>
      </c>
    </row>
    <row r="709" spans="2:11" hidden="1" x14ac:dyDescent="0.25">
      <c r="B709" s="15">
        <v>45401</v>
      </c>
      <c r="C709" s="6">
        <v>45408</v>
      </c>
      <c r="D709" s="1">
        <v>600</v>
      </c>
      <c r="E709" s="1" t="str">
        <f>INDEX('kapı kodları'!$D$2:$F$42,MATCH(Satıs[[#This Row],[kod]],'kapı kodları'!$D$2:$D$42,0),2)</f>
        <v>bute beyaz</v>
      </c>
      <c r="F709" s="1" t="str">
        <f>INDEX('kapı kodları'!$D$2:$F$42,MATCH(Satıs[[#This Row],[kod]],'kapı kodları'!$D$2:$D$42,0),3)</f>
        <v>yavru kanat</v>
      </c>
      <c r="K709" s="1">
        <v>14</v>
      </c>
    </row>
    <row r="710" spans="2:11" hidden="1" x14ac:dyDescent="0.25">
      <c r="B710" s="15">
        <v>45401</v>
      </c>
      <c r="C710" s="6">
        <v>45408</v>
      </c>
      <c r="D710" s="1">
        <v>610</v>
      </c>
      <c r="E710" s="1" t="str">
        <f>INDEX('kapı kodları'!$D$2:$F$42,MATCH(Satıs[[#This Row],[kod]],'kapı kodları'!$D$2:$D$42,0),2)</f>
        <v>bute beyaz</v>
      </c>
      <c r="F710" s="1" t="str">
        <f>INDEX('kapı kodları'!$D$2:$F$42,MATCH(Satıs[[#This Row],[kod]],'kapı kodları'!$D$2:$D$42,0),3)</f>
        <v>madra</v>
      </c>
      <c r="G710" s="1">
        <v>3</v>
      </c>
      <c r="H710" s="1">
        <v>2</v>
      </c>
      <c r="J710" s="1">
        <v>3</v>
      </c>
    </row>
    <row r="711" spans="2:11" hidden="1" x14ac:dyDescent="0.25">
      <c r="B711" s="15">
        <v>45401</v>
      </c>
      <c r="C711" s="6">
        <v>45408</v>
      </c>
      <c r="D711" s="1">
        <v>620</v>
      </c>
      <c r="E711" s="1" t="str">
        <f>INDEX('kapı kodları'!$D$2:$F$42,MATCH(Satıs[[#This Row],[kod]],'kapı kodları'!$D$2:$D$42,0),2)</f>
        <v>bute beyaz</v>
      </c>
      <c r="F711" s="1" t="str">
        <f>INDEX('kapı kodları'!$D$2:$F$42,MATCH(Satıs[[#This Row],[kod]],'kapı kodları'!$D$2:$D$42,0),3)</f>
        <v>baklava</v>
      </c>
      <c r="G711" s="1">
        <v>12</v>
      </c>
      <c r="H711" s="1">
        <v>3</v>
      </c>
      <c r="I711" s="1">
        <v>2</v>
      </c>
      <c r="J711" s="1">
        <v>1</v>
      </c>
    </row>
    <row r="712" spans="2:11" hidden="1" x14ac:dyDescent="0.25">
      <c r="B712" s="15">
        <v>45401</v>
      </c>
      <c r="C712" s="6">
        <v>45408</v>
      </c>
      <c r="D712" s="1">
        <v>630</v>
      </c>
      <c r="E712" s="1" t="str">
        <f>INDEX('kapı kodları'!$D$2:$F$42,MATCH(Satıs[[#This Row],[kod]],'kapı kodları'!$D$2:$D$42,0),2)</f>
        <v>bute beyaz</v>
      </c>
      <c r="F712" s="1" t="str">
        <f>INDEX('kapı kodları'!$D$2:$F$42,MATCH(Satıs[[#This Row],[kod]],'kapı kodları'!$D$2:$D$42,0),3)</f>
        <v>karışık çizgi</v>
      </c>
      <c r="G712" s="1">
        <v>8</v>
      </c>
      <c r="H712" s="1">
        <v>2</v>
      </c>
      <c r="I712" s="1">
        <v>11</v>
      </c>
    </row>
    <row r="713" spans="2:11" hidden="1" x14ac:dyDescent="0.25">
      <c r="B713" s="15">
        <v>45401</v>
      </c>
      <c r="C713" s="6">
        <v>45408</v>
      </c>
      <c r="D713" s="1">
        <v>640</v>
      </c>
      <c r="E713" s="1" t="e">
        <f>INDEX('kapı kodları'!$D$2:$F$42,MATCH(Satıs[[#This Row],[kod]],'kapı kodları'!$D$2:$D$42,0),2)</f>
        <v>#N/A</v>
      </c>
      <c r="F713" s="1" t="e">
        <f>INDEX('kapı kodları'!$D$2:$F$42,MATCH(Satıs[[#This Row],[kod]],'kapı kodları'!$D$2:$D$42,0),3)</f>
        <v>#N/A</v>
      </c>
    </row>
    <row r="714" spans="2:11" hidden="1" x14ac:dyDescent="0.25">
      <c r="B714" s="15">
        <v>45401</v>
      </c>
      <c r="C714" s="6">
        <v>45408</v>
      </c>
      <c r="D714" s="1">
        <v>660</v>
      </c>
      <c r="E714" s="1" t="str">
        <f>INDEX('kapı kodları'!$D$2:$F$42,MATCH(Satıs[[#This Row],[kod]],'kapı kodları'!$D$2:$D$42,0),2)</f>
        <v>bute beyaz</v>
      </c>
      <c r="F714" s="1" t="str">
        <f>INDEX('kapı kodları'!$D$2:$F$42,MATCH(Satıs[[#This Row],[kod]],'kapı kodları'!$D$2:$D$42,0),3)</f>
        <v>iki göbek</v>
      </c>
      <c r="G714" s="1">
        <v>44</v>
      </c>
      <c r="H714" s="1">
        <v>8</v>
      </c>
      <c r="I714" s="1">
        <v>22</v>
      </c>
      <c r="J714" s="1">
        <v>9</v>
      </c>
    </row>
    <row r="715" spans="2:11" hidden="1" x14ac:dyDescent="0.25">
      <c r="B715" s="15">
        <v>45401</v>
      </c>
      <c r="C715" s="6">
        <v>45408</v>
      </c>
      <c r="D715" s="1">
        <v>700</v>
      </c>
      <c r="E715" s="1" t="str">
        <f>INDEX('kapı kodları'!$D$2:$F$42,MATCH(Satıs[[#This Row],[kod]],'kapı kodları'!$D$2:$D$42,0),2)</f>
        <v>küp akça</v>
      </c>
      <c r="F715" s="1" t="str">
        <f>INDEX('kapı kodları'!$D$2:$F$42,MATCH(Satıs[[#This Row],[kod]],'kapı kodları'!$D$2:$D$42,0),3)</f>
        <v>yavru kanat</v>
      </c>
      <c r="K715" s="1">
        <v>11</v>
      </c>
    </row>
    <row r="716" spans="2:11" hidden="1" x14ac:dyDescent="0.25">
      <c r="B716" s="15">
        <v>45401</v>
      </c>
      <c r="C716" s="6">
        <v>45408</v>
      </c>
      <c r="D716" s="1">
        <v>720</v>
      </c>
      <c r="E716" s="1" t="str">
        <f>INDEX('kapı kodları'!$D$2:$F$42,MATCH(Satıs[[#This Row],[kod]],'kapı kodları'!$D$2:$D$42,0),2)</f>
        <v>küp akça</v>
      </c>
      <c r="F716" s="1" t="str">
        <f>INDEX('kapı kodları'!$D$2:$F$42,MATCH(Satıs[[#This Row],[kod]],'kapı kodları'!$D$2:$D$42,0),3)</f>
        <v>baklava</v>
      </c>
    </row>
    <row r="717" spans="2:11" hidden="1" x14ac:dyDescent="0.25">
      <c r="B717" s="15">
        <v>45401</v>
      </c>
      <c r="C717" s="6">
        <v>45408</v>
      </c>
      <c r="D717" s="1">
        <v>730</v>
      </c>
      <c r="E717" s="1" t="str">
        <f>INDEX('kapı kodları'!$D$2:$F$42,MATCH(Satıs[[#This Row],[kod]],'kapı kodları'!$D$2:$D$42,0),2)</f>
        <v>küp akça</v>
      </c>
      <c r="F717" s="1" t="str">
        <f>INDEX('kapı kodları'!$D$2:$F$42,MATCH(Satıs[[#This Row],[kod]],'kapı kodları'!$D$2:$D$42,0),3)</f>
        <v>karışık çizgi</v>
      </c>
      <c r="G717" s="1">
        <v>42</v>
      </c>
      <c r="H717" s="1">
        <v>1</v>
      </c>
      <c r="J717" s="1">
        <v>2</v>
      </c>
    </row>
    <row r="718" spans="2:11" hidden="1" x14ac:dyDescent="0.25">
      <c r="B718" s="15">
        <v>45401</v>
      </c>
      <c r="C718" s="6">
        <v>45408</v>
      </c>
      <c r="D718" s="1">
        <v>740</v>
      </c>
      <c r="E718" s="1" t="e">
        <f>INDEX('kapı kodları'!$D$2:$F$42,MATCH(Satıs[[#This Row],[kod]],'kapı kodları'!$D$2:$D$42,0),2)</f>
        <v>#N/A</v>
      </c>
      <c r="F718" s="1" t="e">
        <f>INDEX('kapı kodları'!$D$2:$F$42,MATCH(Satıs[[#This Row],[kod]],'kapı kodları'!$D$2:$D$42,0),3)</f>
        <v>#N/A</v>
      </c>
    </row>
    <row r="719" spans="2:11" hidden="1" x14ac:dyDescent="0.25">
      <c r="B719" s="15">
        <v>45401</v>
      </c>
      <c r="C719" s="6">
        <v>45408</v>
      </c>
      <c r="D719" s="1">
        <v>760</v>
      </c>
      <c r="E719" s="1" t="str">
        <f>INDEX('kapı kodları'!$D$2:$F$42,MATCH(Satıs[[#This Row],[kod]],'kapı kodları'!$D$2:$D$42,0),2)</f>
        <v>küp akça</v>
      </c>
      <c r="F719" s="1" t="str">
        <f>INDEX('kapı kodları'!$D$2:$F$42,MATCH(Satıs[[#This Row],[kod]],'kapı kodları'!$D$2:$D$42,0),3)</f>
        <v>iki göbek</v>
      </c>
      <c r="G719" s="1">
        <v>44</v>
      </c>
      <c r="H719" s="1">
        <v>2</v>
      </c>
      <c r="I719" s="1">
        <v>15</v>
      </c>
    </row>
    <row r="720" spans="2:11" hidden="1" x14ac:dyDescent="0.25">
      <c r="B720" s="15">
        <v>45401</v>
      </c>
      <c r="C720" s="6">
        <v>45408</v>
      </c>
      <c r="D720" s="1">
        <v>800</v>
      </c>
      <c r="E720" s="1" t="str">
        <f>INDEX('kapı kodları'!$D$2:$F$42,MATCH(Satıs[[#This Row],[kod]],'kapı kodları'!$D$2:$D$42,0),2)</f>
        <v>ardahan gri</v>
      </c>
      <c r="F720" s="1" t="str">
        <f>INDEX('kapı kodları'!$D$2:$F$42,MATCH(Satıs[[#This Row],[kod]],'kapı kodları'!$D$2:$D$42,0),3)</f>
        <v>yavru kanat</v>
      </c>
      <c r="K720" s="1">
        <v>9</v>
      </c>
    </row>
    <row r="721" spans="2:14" hidden="1" x14ac:dyDescent="0.25">
      <c r="B721" s="15">
        <v>45401</v>
      </c>
      <c r="C721" s="6">
        <v>45408</v>
      </c>
      <c r="D721" s="1">
        <v>810</v>
      </c>
      <c r="E721" s="1" t="str">
        <f>INDEX('kapı kodları'!$D$2:$F$42,MATCH(Satıs[[#This Row],[kod]],'kapı kodları'!$D$2:$D$42,0),2)</f>
        <v>ardahan gri</v>
      </c>
      <c r="F721" s="1" t="str">
        <f>INDEX('kapı kodları'!$D$2:$F$42,MATCH(Satıs[[#This Row],[kod]],'kapı kodları'!$D$2:$D$42,0),3)</f>
        <v>madra</v>
      </c>
      <c r="G721" s="1">
        <v>5</v>
      </c>
    </row>
    <row r="722" spans="2:14" hidden="1" x14ac:dyDescent="0.25">
      <c r="B722" s="15">
        <v>45401</v>
      </c>
      <c r="C722" s="6">
        <v>45408</v>
      </c>
      <c r="D722" s="1">
        <v>820</v>
      </c>
      <c r="E722" s="1" t="str">
        <f>INDEX('kapı kodları'!$D$2:$F$42,MATCH(Satıs[[#This Row],[kod]],'kapı kodları'!$D$2:$D$42,0),2)</f>
        <v>ardahan gri</v>
      </c>
      <c r="F722" s="1" t="str">
        <f>INDEX('kapı kodları'!$D$2:$F$42,MATCH(Satıs[[#This Row],[kod]],'kapı kodları'!$D$2:$D$42,0),3)</f>
        <v>baklava</v>
      </c>
      <c r="G722" s="1">
        <v>1</v>
      </c>
    </row>
    <row r="723" spans="2:14" hidden="1" x14ac:dyDescent="0.25">
      <c r="B723" s="15">
        <v>45401</v>
      </c>
      <c r="C723" s="6">
        <v>45408</v>
      </c>
      <c r="D723" s="1">
        <v>830</v>
      </c>
      <c r="E723" s="1" t="str">
        <f>INDEX('kapı kodları'!$D$2:$F$42,MATCH(Satıs[[#This Row],[kod]],'kapı kodları'!$D$2:$D$42,0),2)</f>
        <v>ardahan gri</v>
      </c>
      <c r="F723" s="1" t="str">
        <f>INDEX('kapı kodları'!$D$2:$F$42,MATCH(Satıs[[#This Row],[kod]],'kapı kodları'!$D$2:$D$42,0),3)</f>
        <v>karışık çizgi</v>
      </c>
      <c r="G723" s="1">
        <v>12</v>
      </c>
    </row>
    <row r="724" spans="2:14" hidden="1" x14ac:dyDescent="0.25">
      <c r="B724" s="15">
        <v>45401</v>
      </c>
      <c r="C724" s="6">
        <v>45408</v>
      </c>
      <c r="D724" s="1">
        <v>840</v>
      </c>
      <c r="E724" s="1" t="e">
        <f>INDEX('kapı kodları'!$D$2:$F$42,MATCH(Satıs[[#This Row],[kod]],'kapı kodları'!$D$2:$D$42,0),2)</f>
        <v>#N/A</v>
      </c>
      <c r="F724" s="1" t="e">
        <f>INDEX('kapı kodları'!$D$2:$F$42,MATCH(Satıs[[#This Row],[kod]],'kapı kodları'!$D$2:$D$42,0),3)</f>
        <v>#N/A</v>
      </c>
      <c r="G724" s="1">
        <v>5</v>
      </c>
    </row>
    <row r="725" spans="2:14" hidden="1" x14ac:dyDescent="0.25">
      <c r="B725" s="15">
        <v>45401</v>
      </c>
      <c r="C725" s="6">
        <v>45408</v>
      </c>
      <c r="D725" s="1">
        <v>860</v>
      </c>
      <c r="E725" s="1" t="str">
        <f>INDEX('kapı kodları'!$D$2:$F$42,MATCH(Satıs[[#This Row],[kod]],'kapı kodları'!$D$2:$D$42,0),2)</f>
        <v>ardahan gri</v>
      </c>
      <c r="F725" s="1" t="str">
        <f>INDEX('kapı kodları'!$D$2:$F$42,MATCH(Satıs[[#This Row],[kod]],'kapı kodları'!$D$2:$D$42,0),3)</f>
        <v>iki göbek</v>
      </c>
      <c r="G725" s="1">
        <v>54</v>
      </c>
      <c r="H725" s="1">
        <v>2</v>
      </c>
      <c r="I725" s="1">
        <v>5</v>
      </c>
      <c r="J725" s="1">
        <v>7</v>
      </c>
    </row>
    <row r="726" spans="2:14" hidden="1" x14ac:dyDescent="0.25">
      <c r="B726" s="15">
        <v>45401</v>
      </c>
      <c r="C726" s="6">
        <v>45408</v>
      </c>
      <c r="D726" s="1">
        <v>900</v>
      </c>
      <c r="E726" s="1" t="str">
        <f>INDEX('kapı kodları'!$D$2:$F$42,MATCH(Satıs[[#This Row],[kod]],'kapı kodları'!$D$2:$D$42,0),2)</f>
        <v>pvc gri</v>
      </c>
      <c r="F726" s="1" t="str">
        <f>INDEX('kapı kodları'!$D$2:$F$42,MATCH(Satıs[[#This Row],[kod]],'kapı kodları'!$D$2:$D$42,0),3)</f>
        <v>yavru kanat</v>
      </c>
      <c r="K726" s="1">
        <v>4</v>
      </c>
      <c r="M726" s="1">
        <v>15</v>
      </c>
      <c r="N726" s="1">
        <v>64</v>
      </c>
    </row>
    <row r="727" spans="2:14" hidden="1" x14ac:dyDescent="0.25">
      <c r="B727" s="15">
        <v>45401</v>
      </c>
      <c r="C727" s="6">
        <v>45408</v>
      </c>
      <c r="D727" s="1">
        <v>920</v>
      </c>
      <c r="E727" s="1" t="str">
        <f>INDEX('kapı kodları'!$D$2:$F$42,MATCH(Satıs[[#This Row],[kod]],'kapı kodları'!$D$2:$D$42,0),2)</f>
        <v>pvc gri</v>
      </c>
      <c r="F727" s="1" t="str">
        <f>INDEX('kapı kodları'!$D$2:$F$42,MATCH(Satıs[[#This Row],[kod]],'kapı kodları'!$D$2:$D$42,0),3)</f>
        <v>baklava</v>
      </c>
      <c r="G727" s="1">
        <v>1</v>
      </c>
    </row>
    <row r="728" spans="2:14" hidden="1" x14ac:dyDescent="0.25">
      <c r="B728" s="15">
        <v>45401</v>
      </c>
      <c r="C728" s="6">
        <v>45408</v>
      </c>
      <c r="D728" s="1">
        <v>930</v>
      </c>
      <c r="E728" s="1" t="str">
        <f>INDEX('kapı kodları'!$D$2:$F$42,MATCH(Satıs[[#This Row],[kod]],'kapı kodları'!$D$2:$D$42,0),2)</f>
        <v>pvc gri</v>
      </c>
      <c r="F728" s="1" t="str">
        <f>INDEX('kapı kodları'!$D$2:$F$42,MATCH(Satıs[[#This Row],[kod]],'kapı kodları'!$D$2:$D$42,0),3)</f>
        <v>karışık çizgi</v>
      </c>
      <c r="G728" s="1">
        <v>39</v>
      </c>
    </row>
    <row r="729" spans="2:14" hidden="1" x14ac:dyDescent="0.25">
      <c r="B729" s="15">
        <v>45401</v>
      </c>
      <c r="C729" s="6">
        <v>45408</v>
      </c>
      <c r="D729" s="1">
        <v>960</v>
      </c>
      <c r="E729" s="1" t="str">
        <f>INDEX('kapı kodları'!$D$2:$F$42,MATCH(Satıs[[#This Row],[kod]],'kapı kodları'!$D$2:$D$42,0),2)</f>
        <v>pvc gri</v>
      </c>
      <c r="F729" s="1" t="str">
        <f>INDEX('kapı kodları'!$D$2:$F$42,MATCH(Satıs[[#This Row],[kod]],'kapı kodları'!$D$2:$D$42,0),3)</f>
        <v>iki göbek</v>
      </c>
      <c r="G729" s="1">
        <v>24</v>
      </c>
      <c r="J729" s="1">
        <v>3</v>
      </c>
    </row>
    <row r="730" spans="2:14" hidden="1" x14ac:dyDescent="0.25">
      <c r="B730" s="15">
        <v>45408</v>
      </c>
      <c r="C730" s="6">
        <v>45415</v>
      </c>
      <c r="D730" s="1">
        <v>100</v>
      </c>
      <c r="E730" s="1" t="str">
        <f>INDEX('kapı kodları'!$D$2:$F$42,MATCH(Satıs[[#This Row],[kod]],'kapı kodları'!$D$2:$D$42,0),2)</f>
        <v>italyan ceviz</v>
      </c>
      <c r="F730" s="1" t="str">
        <f>INDEX('kapı kodları'!$D$2:$F$42,MATCH(Satıs[[#This Row],[kod]],'kapı kodları'!$D$2:$D$42,0),3)</f>
        <v>yavru kanat</v>
      </c>
      <c r="K730" s="1">
        <v>3</v>
      </c>
    </row>
    <row r="731" spans="2:14" x14ac:dyDescent="0.25">
      <c r="B731" s="15">
        <v>45408</v>
      </c>
      <c r="C731" s="6">
        <v>45415</v>
      </c>
      <c r="D731" s="1">
        <v>110</v>
      </c>
      <c r="E731" s="1" t="str">
        <f>INDEX('kapı kodları'!$D$2:$F$42,MATCH(Satıs[[#This Row],[kod]],'kapı kodları'!$D$2:$D$42,0),2)</f>
        <v>italyan ceviz</v>
      </c>
      <c r="F731" s="1" t="str">
        <f>INDEX('kapı kodları'!$D$2:$F$42,MATCH(Satıs[[#This Row],[kod]],'kapı kodları'!$D$2:$D$42,0),3)</f>
        <v>madra</v>
      </c>
      <c r="G731" s="1">
        <v>8</v>
      </c>
      <c r="J731" s="1">
        <v>3</v>
      </c>
    </row>
    <row r="732" spans="2:14" hidden="1" x14ac:dyDescent="0.25">
      <c r="B732" s="15">
        <v>45408</v>
      </c>
      <c r="C732" s="6">
        <v>45415</v>
      </c>
      <c r="D732" s="1">
        <v>120</v>
      </c>
      <c r="E732" s="1" t="str">
        <f>INDEX('kapı kodları'!$D$2:$F$42,MATCH(Satıs[[#This Row],[kod]],'kapı kodları'!$D$2:$D$42,0),2)</f>
        <v>italyan ceviz</v>
      </c>
      <c r="F732" s="1" t="str">
        <f>INDEX('kapı kodları'!$D$2:$F$42,MATCH(Satıs[[#This Row],[kod]],'kapı kodları'!$D$2:$D$42,0),3)</f>
        <v>baklava</v>
      </c>
      <c r="G732" s="1">
        <v>4</v>
      </c>
      <c r="H732" s="1">
        <v>1</v>
      </c>
      <c r="I732" s="1">
        <v>1</v>
      </c>
    </row>
    <row r="733" spans="2:14" hidden="1" x14ac:dyDescent="0.25">
      <c r="B733" s="15">
        <v>45408</v>
      </c>
      <c r="C733" s="6">
        <v>45415</v>
      </c>
      <c r="D733" s="1">
        <v>130</v>
      </c>
      <c r="E733" s="1" t="str">
        <f>INDEX('kapı kodları'!$D$2:$F$42,MATCH(Satıs[[#This Row],[kod]],'kapı kodları'!$D$2:$D$42,0),2)</f>
        <v>italyan ceviz</v>
      </c>
      <c r="F733" s="1" t="str">
        <f>INDEX('kapı kodları'!$D$2:$F$42,MATCH(Satıs[[#This Row],[kod]],'kapı kodları'!$D$2:$D$42,0),3)</f>
        <v>karışık çizgi</v>
      </c>
      <c r="G733" s="1">
        <v>4</v>
      </c>
      <c r="J733" s="1">
        <v>4</v>
      </c>
    </row>
    <row r="734" spans="2:14" hidden="1" x14ac:dyDescent="0.25">
      <c r="B734" s="15">
        <v>45408</v>
      </c>
      <c r="C734" s="6">
        <v>45415</v>
      </c>
      <c r="D734" s="1">
        <v>140</v>
      </c>
      <c r="E734" s="1" t="e">
        <f>INDEX('kapı kodları'!$D$2:$F$42,MATCH(Satıs[[#This Row],[kod]],'kapı kodları'!$D$2:$D$42,0),2)</f>
        <v>#N/A</v>
      </c>
      <c r="F734" s="1" t="e">
        <f>INDEX('kapı kodları'!$D$2:$F$42,MATCH(Satıs[[#This Row],[kod]],'kapı kodları'!$D$2:$D$42,0),3)</f>
        <v>#N/A</v>
      </c>
      <c r="G734" s="1">
        <v>3</v>
      </c>
    </row>
    <row r="735" spans="2:14" hidden="1" x14ac:dyDescent="0.25">
      <c r="B735" s="15">
        <v>45408</v>
      </c>
      <c r="C735" s="6">
        <v>45415</v>
      </c>
      <c r="D735" s="1">
        <v>160</v>
      </c>
      <c r="E735" s="1" t="str">
        <f>INDEX('kapı kodları'!$D$2:$F$42,MATCH(Satıs[[#This Row],[kod]],'kapı kodları'!$D$2:$D$42,0),2)</f>
        <v>italyan ceviz</v>
      </c>
      <c r="F735" s="1" t="str">
        <f>INDEX('kapı kodları'!$D$2:$F$42,MATCH(Satıs[[#This Row],[kod]],'kapı kodları'!$D$2:$D$42,0),3)</f>
        <v>iki göbek</v>
      </c>
      <c r="G735" s="1">
        <v>15</v>
      </c>
      <c r="I735" s="1">
        <v>1</v>
      </c>
      <c r="J735" s="1">
        <v>3</v>
      </c>
    </row>
    <row r="736" spans="2:14" hidden="1" x14ac:dyDescent="0.25">
      <c r="B736" s="15">
        <v>45408</v>
      </c>
      <c r="C736" s="6">
        <v>45415</v>
      </c>
      <c r="D736" s="1">
        <v>200</v>
      </c>
      <c r="E736" s="1" t="str">
        <f>INDEX('kapı kodları'!$D$2:$F$42,MATCH(Satıs[[#This Row],[kod]],'kapı kodları'!$D$2:$D$42,0),2)</f>
        <v>koyu ceviz</v>
      </c>
      <c r="F736" s="1" t="str">
        <f>INDEX('kapı kodları'!$D$2:$F$42,MATCH(Satıs[[#This Row],[kod]],'kapı kodları'!$D$2:$D$42,0),3)</f>
        <v>yavru kanat</v>
      </c>
    </row>
    <row r="737" spans="2:11" hidden="1" x14ac:dyDescent="0.25">
      <c r="B737" s="15">
        <v>45408</v>
      </c>
      <c r="C737" s="6">
        <v>45415</v>
      </c>
      <c r="D737" s="1">
        <v>220</v>
      </c>
      <c r="E737" s="1" t="str">
        <f>INDEX('kapı kodları'!$D$2:$F$42,MATCH(Satıs[[#This Row],[kod]],'kapı kodları'!$D$2:$D$42,0),2)</f>
        <v>koyu ceviz</v>
      </c>
      <c r="F737" s="1" t="str">
        <f>INDEX('kapı kodları'!$D$2:$F$42,MATCH(Satıs[[#This Row],[kod]],'kapı kodları'!$D$2:$D$42,0),3)</f>
        <v>baklava</v>
      </c>
      <c r="G737" s="1">
        <v>4</v>
      </c>
    </row>
    <row r="738" spans="2:11" hidden="1" x14ac:dyDescent="0.25">
      <c r="B738" s="15">
        <v>45408</v>
      </c>
      <c r="C738" s="6">
        <v>45415</v>
      </c>
      <c r="D738" s="1">
        <v>230</v>
      </c>
      <c r="E738" s="1" t="str">
        <f>INDEX('kapı kodları'!$D$2:$F$42,MATCH(Satıs[[#This Row],[kod]],'kapı kodları'!$D$2:$D$42,0),2)</f>
        <v>koyu ceviz</v>
      </c>
      <c r="F738" s="1" t="str">
        <f>INDEX('kapı kodları'!$D$2:$F$42,MATCH(Satıs[[#This Row],[kod]],'kapı kodları'!$D$2:$D$42,0),3)</f>
        <v>karışık çizgi</v>
      </c>
      <c r="G738" s="1">
        <v>3</v>
      </c>
    </row>
    <row r="739" spans="2:11" hidden="1" x14ac:dyDescent="0.25">
      <c r="B739" s="15">
        <v>45408</v>
      </c>
      <c r="C739" s="6">
        <v>45415</v>
      </c>
      <c r="D739" s="1">
        <v>240</v>
      </c>
      <c r="E739" s="1" t="e">
        <f>INDEX('kapı kodları'!$D$2:$F$42,MATCH(Satıs[[#This Row],[kod]],'kapı kodları'!$D$2:$D$42,0),2)</f>
        <v>#N/A</v>
      </c>
      <c r="F739" s="1" t="e">
        <f>INDEX('kapı kodları'!$D$2:$F$42,MATCH(Satıs[[#This Row],[kod]],'kapı kodları'!$D$2:$D$42,0),3)</f>
        <v>#N/A</v>
      </c>
    </row>
    <row r="740" spans="2:11" hidden="1" x14ac:dyDescent="0.25">
      <c r="B740" s="15">
        <v>45408</v>
      </c>
      <c r="C740" s="6">
        <v>45415</v>
      </c>
      <c r="D740" s="1">
        <v>260</v>
      </c>
      <c r="E740" s="1" t="str">
        <f>INDEX('kapı kodları'!$D$2:$F$42,MATCH(Satıs[[#This Row],[kod]],'kapı kodları'!$D$2:$D$42,0),2)</f>
        <v>koyu ceviz</v>
      </c>
      <c r="F740" s="1" t="str">
        <f>INDEX('kapı kodları'!$D$2:$F$42,MATCH(Satıs[[#This Row],[kod]],'kapı kodları'!$D$2:$D$42,0),3)</f>
        <v>iki göbek</v>
      </c>
      <c r="G740" s="1">
        <v>8</v>
      </c>
      <c r="I740" s="1">
        <v>5</v>
      </c>
    </row>
    <row r="741" spans="2:11" hidden="1" x14ac:dyDescent="0.25">
      <c r="B741" s="15">
        <v>45408</v>
      </c>
      <c r="C741" s="6">
        <v>45415</v>
      </c>
      <c r="D741" s="1">
        <v>300</v>
      </c>
      <c r="E741" s="1" t="str">
        <f>INDEX('kapı kodları'!$D$2:$F$42,MATCH(Satıs[[#This Row],[kod]],'kapı kodları'!$D$2:$D$42,0),2)</f>
        <v>gold ceviz</v>
      </c>
      <c r="F741" s="1" t="str">
        <f>INDEX('kapı kodları'!$D$2:$F$42,MATCH(Satıs[[#This Row],[kod]],'kapı kodları'!$D$2:$D$42,0),3)</f>
        <v>yavru kanat</v>
      </c>
    </row>
    <row r="742" spans="2:11" hidden="1" x14ac:dyDescent="0.25">
      <c r="B742" s="15">
        <v>45408</v>
      </c>
      <c r="C742" s="6">
        <v>45415</v>
      </c>
      <c r="D742" s="1">
        <v>310</v>
      </c>
      <c r="E742" s="1" t="str">
        <f>INDEX('kapı kodları'!$D$2:$F$42,MATCH(Satıs[[#This Row],[kod]],'kapı kodları'!$D$2:$D$42,0),2)</f>
        <v>gold ceviz</v>
      </c>
      <c r="F742" s="1" t="str">
        <f>INDEX('kapı kodları'!$D$2:$F$42,MATCH(Satıs[[#This Row],[kod]],'kapı kodları'!$D$2:$D$42,0),3)</f>
        <v>madra</v>
      </c>
      <c r="I742" s="1">
        <v>1</v>
      </c>
    </row>
    <row r="743" spans="2:11" hidden="1" x14ac:dyDescent="0.25">
      <c r="B743" s="15">
        <v>45408</v>
      </c>
      <c r="C743" s="6">
        <v>45415</v>
      </c>
      <c r="D743" s="1">
        <v>320</v>
      </c>
      <c r="E743" s="1" t="str">
        <f>INDEX('kapı kodları'!$D$2:$F$42,MATCH(Satıs[[#This Row],[kod]],'kapı kodları'!$D$2:$D$42,0),2)</f>
        <v>gold ceviz</v>
      </c>
      <c r="F743" s="1" t="str">
        <f>INDEX('kapı kodları'!$D$2:$F$42,MATCH(Satıs[[#This Row],[kod]],'kapı kodları'!$D$2:$D$42,0),3)</f>
        <v>baklava</v>
      </c>
      <c r="G743" s="1">
        <v>1</v>
      </c>
    </row>
    <row r="744" spans="2:11" hidden="1" x14ac:dyDescent="0.25">
      <c r="B744" s="15">
        <v>45408</v>
      </c>
      <c r="C744" s="6">
        <v>45415</v>
      </c>
      <c r="D744" s="1">
        <v>330</v>
      </c>
      <c r="E744" s="1" t="str">
        <f>INDEX('kapı kodları'!$D$2:$F$42,MATCH(Satıs[[#This Row],[kod]],'kapı kodları'!$D$2:$D$42,0),2)</f>
        <v>gold ceviz</v>
      </c>
      <c r="F744" s="1" t="str">
        <f>INDEX('kapı kodları'!$D$2:$F$42,MATCH(Satıs[[#This Row],[kod]],'kapı kodları'!$D$2:$D$42,0),3)</f>
        <v>karışık çizgi</v>
      </c>
      <c r="G744" s="1">
        <v>1</v>
      </c>
    </row>
    <row r="745" spans="2:11" hidden="1" x14ac:dyDescent="0.25">
      <c r="B745" s="15">
        <v>45408</v>
      </c>
      <c r="C745" s="6">
        <v>45415</v>
      </c>
      <c r="D745" s="1">
        <v>340</v>
      </c>
      <c r="E745" s="1" t="e">
        <f>INDEX('kapı kodları'!$D$2:$F$42,MATCH(Satıs[[#This Row],[kod]],'kapı kodları'!$D$2:$D$42,0),2)</f>
        <v>#N/A</v>
      </c>
      <c r="F745" s="1" t="e">
        <f>INDEX('kapı kodları'!$D$2:$F$42,MATCH(Satıs[[#This Row],[kod]],'kapı kodları'!$D$2:$D$42,0),3)</f>
        <v>#N/A</v>
      </c>
    </row>
    <row r="746" spans="2:11" hidden="1" x14ac:dyDescent="0.25">
      <c r="B746" s="15">
        <v>45408</v>
      </c>
      <c r="C746" s="6">
        <v>45415</v>
      </c>
      <c r="D746" s="1">
        <v>360</v>
      </c>
      <c r="E746" s="1" t="str">
        <f>INDEX('kapı kodları'!$D$2:$F$42,MATCH(Satıs[[#This Row],[kod]],'kapı kodları'!$D$2:$D$42,0),2)</f>
        <v>gold ceviz</v>
      </c>
      <c r="F746" s="1" t="str">
        <f>INDEX('kapı kodları'!$D$2:$F$42,MATCH(Satıs[[#This Row],[kod]],'kapı kodları'!$D$2:$D$42,0),3)</f>
        <v>iki göbek</v>
      </c>
      <c r="G746" s="1">
        <v>1</v>
      </c>
    </row>
    <row r="747" spans="2:11" hidden="1" x14ac:dyDescent="0.25">
      <c r="B747" s="15">
        <v>45408</v>
      </c>
      <c r="C747" s="6">
        <v>45415</v>
      </c>
      <c r="D747" s="1">
        <v>400</v>
      </c>
      <c r="E747" s="1" t="str">
        <f>INDEX('kapı kodları'!$D$2:$F$42,MATCH(Satıs[[#This Row],[kod]],'kapı kodları'!$D$2:$D$42,0),2)</f>
        <v>ABD ceviz</v>
      </c>
      <c r="F747" s="1" t="str">
        <f>INDEX('kapı kodları'!$D$2:$F$42,MATCH(Satıs[[#This Row],[kod]],'kapı kodları'!$D$2:$D$42,0),3)</f>
        <v>yavru kanat</v>
      </c>
      <c r="K747" s="1">
        <v>1</v>
      </c>
    </row>
    <row r="748" spans="2:11" hidden="1" x14ac:dyDescent="0.25">
      <c r="B748" s="15">
        <v>45408</v>
      </c>
      <c r="C748" s="6">
        <v>45415</v>
      </c>
      <c r="D748" s="1">
        <v>410</v>
      </c>
      <c r="E748" s="1" t="str">
        <f>INDEX('kapı kodları'!$D$2:$F$42,MATCH(Satıs[[#This Row],[kod]],'kapı kodları'!$D$2:$D$42,0),2)</f>
        <v>ABD ceviz</v>
      </c>
      <c r="F748" s="1" t="str">
        <f>INDEX('kapı kodları'!$D$2:$F$42,MATCH(Satıs[[#This Row],[kod]],'kapı kodları'!$D$2:$D$42,0),3)</f>
        <v>madra</v>
      </c>
    </row>
    <row r="749" spans="2:11" hidden="1" x14ac:dyDescent="0.25">
      <c r="B749" s="15">
        <v>45408</v>
      </c>
      <c r="C749" s="6">
        <v>45415</v>
      </c>
      <c r="D749" s="1">
        <v>420</v>
      </c>
      <c r="E749" s="1" t="str">
        <f>INDEX('kapı kodları'!$D$2:$F$42,MATCH(Satıs[[#This Row],[kod]],'kapı kodları'!$D$2:$D$42,0),2)</f>
        <v>ABD ceviz</v>
      </c>
      <c r="F749" s="1" t="str">
        <f>INDEX('kapı kodları'!$D$2:$F$42,MATCH(Satıs[[#This Row],[kod]],'kapı kodları'!$D$2:$D$42,0),3)</f>
        <v>baklava</v>
      </c>
      <c r="G749" s="1">
        <v>2</v>
      </c>
      <c r="I749" s="1">
        <v>2</v>
      </c>
      <c r="J749" s="1">
        <v>1</v>
      </c>
    </row>
    <row r="750" spans="2:11" hidden="1" x14ac:dyDescent="0.25">
      <c r="B750" s="15">
        <v>45408</v>
      </c>
      <c r="C750" s="6">
        <v>45415</v>
      </c>
      <c r="D750" s="1">
        <v>430</v>
      </c>
      <c r="E750" s="1" t="str">
        <f>INDEX('kapı kodları'!$D$2:$F$42,MATCH(Satıs[[#This Row],[kod]],'kapı kodları'!$D$2:$D$42,0),2)</f>
        <v>ABD ceviz</v>
      </c>
      <c r="F750" s="1" t="str">
        <f>INDEX('kapı kodları'!$D$2:$F$42,MATCH(Satıs[[#This Row],[kod]],'kapı kodları'!$D$2:$D$42,0),3)</f>
        <v>karışık çizgi</v>
      </c>
      <c r="G750" s="1">
        <v>2</v>
      </c>
    </row>
    <row r="751" spans="2:11" hidden="1" x14ac:dyDescent="0.25">
      <c r="B751" s="15">
        <v>45408</v>
      </c>
      <c r="C751" s="6">
        <v>45415</v>
      </c>
      <c r="D751" s="1">
        <v>440</v>
      </c>
      <c r="E751" s="1" t="e">
        <f>INDEX('kapı kodları'!$D$2:$F$42,MATCH(Satıs[[#This Row],[kod]],'kapı kodları'!$D$2:$D$42,0),2)</f>
        <v>#N/A</v>
      </c>
      <c r="F751" s="1" t="e">
        <f>INDEX('kapı kodları'!$D$2:$F$42,MATCH(Satıs[[#This Row],[kod]],'kapı kodları'!$D$2:$D$42,0),3)</f>
        <v>#N/A</v>
      </c>
    </row>
    <row r="752" spans="2:11" hidden="1" x14ac:dyDescent="0.25">
      <c r="B752" s="15">
        <v>45408</v>
      </c>
      <c r="C752" s="6">
        <v>45415</v>
      </c>
      <c r="D752" s="1">
        <v>460</v>
      </c>
      <c r="E752" s="1" t="str">
        <f>INDEX('kapı kodları'!$D$2:$F$42,MATCH(Satıs[[#This Row],[kod]],'kapı kodları'!$D$2:$D$42,0),2)</f>
        <v>ABD ceviz</v>
      </c>
      <c r="F752" s="1" t="str">
        <f>INDEX('kapı kodları'!$D$2:$F$42,MATCH(Satıs[[#This Row],[kod]],'kapı kodları'!$D$2:$D$42,0),3)</f>
        <v>iki göbek</v>
      </c>
      <c r="G752" s="1">
        <v>1</v>
      </c>
    </row>
    <row r="753" spans="2:11" hidden="1" x14ac:dyDescent="0.25">
      <c r="B753" s="15">
        <v>45408</v>
      </c>
      <c r="C753" s="6">
        <v>45415</v>
      </c>
      <c r="D753" s="1">
        <v>500</v>
      </c>
      <c r="E753" s="1" t="str">
        <f>INDEX('kapı kodları'!$D$2:$F$42,MATCH(Satıs[[#This Row],[kod]],'kapı kodları'!$D$2:$D$42,0),2)</f>
        <v>wenge</v>
      </c>
      <c r="F753" s="1" t="str">
        <f>INDEX('kapı kodları'!$D$2:$F$42,MATCH(Satıs[[#This Row],[kod]],'kapı kodları'!$D$2:$D$42,0),3)</f>
        <v>yavru kanat</v>
      </c>
    </row>
    <row r="754" spans="2:11" hidden="1" x14ac:dyDescent="0.25">
      <c r="B754" s="15">
        <v>45408</v>
      </c>
      <c r="C754" s="6">
        <v>45415</v>
      </c>
      <c r="D754" s="1">
        <v>520</v>
      </c>
      <c r="E754" s="1" t="str">
        <f>INDEX('kapı kodları'!$D$2:$F$42,MATCH(Satıs[[#This Row],[kod]],'kapı kodları'!$D$2:$D$42,0),2)</f>
        <v>wenge</v>
      </c>
      <c r="F754" s="1" t="str">
        <f>INDEX('kapı kodları'!$D$2:$F$42,MATCH(Satıs[[#This Row],[kod]],'kapı kodları'!$D$2:$D$42,0),3)</f>
        <v>baklava</v>
      </c>
      <c r="G754" s="1">
        <v>1</v>
      </c>
    </row>
    <row r="755" spans="2:11" hidden="1" x14ac:dyDescent="0.25">
      <c r="B755" s="15">
        <v>45408</v>
      </c>
      <c r="C755" s="6">
        <v>45415</v>
      </c>
      <c r="D755" s="1">
        <v>530</v>
      </c>
      <c r="E755" s="1" t="str">
        <f>INDEX('kapı kodları'!$D$2:$F$42,MATCH(Satıs[[#This Row],[kod]],'kapı kodları'!$D$2:$D$42,0),2)</f>
        <v>wenge</v>
      </c>
      <c r="F755" s="1" t="str">
        <f>INDEX('kapı kodları'!$D$2:$F$42,MATCH(Satıs[[#This Row],[kod]],'kapı kodları'!$D$2:$D$42,0),3)</f>
        <v>karışık çizgi</v>
      </c>
      <c r="G755" s="1">
        <v>31</v>
      </c>
    </row>
    <row r="756" spans="2:11" hidden="1" x14ac:dyDescent="0.25">
      <c r="B756" s="15">
        <v>45408</v>
      </c>
      <c r="C756" s="6">
        <v>45415</v>
      </c>
      <c r="D756" s="1">
        <v>540</v>
      </c>
      <c r="E756" s="1" t="e">
        <f>INDEX('kapı kodları'!$D$2:$F$42,MATCH(Satıs[[#This Row],[kod]],'kapı kodları'!$D$2:$D$42,0),2)</f>
        <v>#N/A</v>
      </c>
      <c r="F756" s="1" t="e">
        <f>INDEX('kapı kodları'!$D$2:$F$42,MATCH(Satıs[[#This Row],[kod]],'kapı kodları'!$D$2:$D$42,0),3)</f>
        <v>#N/A</v>
      </c>
    </row>
    <row r="757" spans="2:11" hidden="1" x14ac:dyDescent="0.25">
      <c r="B757" s="15">
        <v>45408</v>
      </c>
      <c r="C757" s="6">
        <v>45415</v>
      </c>
      <c r="D757" s="1">
        <v>560</v>
      </c>
      <c r="E757" s="1" t="str">
        <f>INDEX('kapı kodları'!$D$2:$F$42,MATCH(Satıs[[#This Row],[kod]],'kapı kodları'!$D$2:$D$42,0),2)</f>
        <v>wenge</v>
      </c>
      <c r="F757" s="1" t="str">
        <f>INDEX('kapı kodları'!$D$2:$F$42,MATCH(Satıs[[#This Row],[kod]],'kapı kodları'!$D$2:$D$42,0),3)</f>
        <v>iki göbek</v>
      </c>
      <c r="G757" s="1">
        <v>6</v>
      </c>
    </row>
    <row r="758" spans="2:11" hidden="1" x14ac:dyDescent="0.25">
      <c r="B758" s="15">
        <v>45408</v>
      </c>
      <c r="C758" s="6">
        <v>45415</v>
      </c>
      <c r="D758" s="1">
        <v>600</v>
      </c>
      <c r="E758" s="1" t="str">
        <f>INDEX('kapı kodları'!$D$2:$F$42,MATCH(Satıs[[#This Row],[kod]],'kapı kodları'!$D$2:$D$42,0),2)</f>
        <v>bute beyaz</v>
      </c>
      <c r="F758" s="1" t="str">
        <f>INDEX('kapı kodları'!$D$2:$F$42,MATCH(Satıs[[#This Row],[kod]],'kapı kodları'!$D$2:$D$42,0),3)</f>
        <v>yavru kanat</v>
      </c>
      <c r="K758" s="1">
        <v>5</v>
      </c>
    </row>
    <row r="759" spans="2:11" hidden="1" x14ac:dyDescent="0.25">
      <c r="B759" s="15">
        <v>45408</v>
      </c>
      <c r="C759" s="6">
        <v>45415</v>
      </c>
      <c r="D759" s="1">
        <v>610</v>
      </c>
      <c r="E759" s="1" t="str">
        <f>INDEX('kapı kodları'!$D$2:$F$42,MATCH(Satıs[[#This Row],[kod]],'kapı kodları'!$D$2:$D$42,0),2)</f>
        <v>bute beyaz</v>
      </c>
      <c r="F759" s="1" t="str">
        <f>INDEX('kapı kodları'!$D$2:$F$42,MATCH(Satıs[[#This Row],[kod]],'kapı kodları'!$D$2:$D$42,0),3)</f>
        <v>madra</v>
      </c>
      <c r="G759" s="1">
        <v>24</v>
      </c>
      <c r="H759" s="1">
        <v>2</v>
      </c>
      <c r="J759" s="1">
        <v>2</v>
      </c>
    </row>
    <row r="760" spans="2:11" hidden="1" x14ac:dyDescent="0.25">
      <c r="B760" s="15">
        <v>45408</v>
      </c>
      <c r="C760" s="6">
        <v>45415</v>
      </c>
      <c r="D760" s="1">
        <v>620</v>
      </c>
      <c r="E760" s="1" t="str">
        <f>INDEX('kapı kodları'!$D$2:$F$42,MATCH(Satıs[[#This Row],[kod]],'kapı kodları'!$D$2:$D$42,0),2)</f>
        <v>bute beyaz</v>
      </c>
      <c r="F760" s="1" t="str">
        <f>INDEX('kapı kodları'!$D$2:$F$42,MATCH(Satıs[[#This Row],[kod]],'kapı kodları'!$D$2:$D$42,0),3)</f>
        <v>baklava</v>
      </c>
      <c r="G760" s="1">
        <v>1</v>
      </c>
      <c r="J760" s="1">
        <v>1</v>
      </c>
    </row>
    <row r="761" spans="2:11" hidden="1" x14ac:dyDescent="0.25">
      <c r="B761" s="15">
        <v>45408</v>
      </c>
      <c r="C761" s="6">
        <v>45415</v>
      </c>
      <c r="D761" s="1">
        <v>630</v>
      </c>
      <c r="E761" s="1" t="str">
        <f>INDEX('kapı kodları'!$D$2:$F$42,MATCH(Satıs[[#This Row],[kod]],'kapı kodları'!$D$2:$D$42,0),2)</f>
        <v>bute beyaz</v>
      </c>
      <c r="F761" s="1" t="str">
        <f>INDEX('kapı kodları'!$D$2:$F$42,MATCH(Satıs[[#This Row],[kod]],'kapı kodları'!$D$2:$D$42,0),3)</f>
        <v>karışık çizgi</v>
      </c>
      <c r="G761" s="1">
        <v>21</v>
      </c>
      <c r="H761" s="1">
        <v>1</v>
      </c>
      <c r="J761" s="1">
        <v>3</v>
      </c>
    </row>
    <row r="762" spans="2:11" hidden="1" x14ac:dyDescent="0.25">
      <c r="B762" s="15">
        <v>45408</v>
      </c>
      <c r="C762" s="6">
        <v>45415</v>
      </c>
      <c r="D762" s="1">
        <v>640</v>
      </c>
      <c r="E762" s="1" t="e">
        <f>INDEX('kapı kodları'!$D$2:$F$42,MATCH(Satıs[[#This Row],[kod]],'kapı kodları'!$D$2:$D$42,0),2)</f>
        <v>#N/A</v>
      </c>
      <c r="F762" s="1" t="e">
        <f>INDEX('kapı kodları'!$D$2:$F$42,MATCH(Satıs[[#This Row],[kod]],'kapı kodları'!$D$2:$D$42,0),3)</f>
        <v>#N/A</v>
      </c>
    </row>
    <row r="763" spans="2:11" hidden="1" x14ac:dyDescent="0.25">
      <c r="B763" s="15">
        <v>45408</v>
      </c>
      <c r="C763" s="6">
        <v>45415</v>
      </c>
      <c r="D763" s="1">
        <v>660</v>
      </c>
      <c r="E763" s="1" t="str">
        <f>INDEX('kapı kodları'!$D$2:$F$42,MATCH(Satıs[[#This Row],[kod]],'kapı kodları'!$D$2:$D$42,0),2)</f>
        <v>bute beyaz</v>
      </c>
      <c r="F763" s="1" t="str">
        <f>INDEX('kapı kodları'!$D$2:$F$42,MATCH(Satıs[[#This Row],[kod]],'kapı kodları'!$D$2:$D$42,0),3)</f>
        <v>iki göbek</v>
      </c>
      <c r="G763" s="1">
        <v>45</v>
      </c>
      <c r="H763" s="1">
        <v>7</v>
      </c>
      <c r="I763" s="1">
        <v>13</v>
      </c>
      <c r="J763" s="1">
        <v>20</v>
      </c>
    </row>
    <row r="764" spans="2:11" hidden="1" x14ac:dyDescent="0.25">
      <c r="B764" s="15">
        <v>45408</v>
      </c>
      <c r="C764" s="6">
        <v>45415</v>
      </c>
      <c r="D764" s="1">
        <v>700</v>
      </c>
      <c r="E764" s="1" t="str">
        <f>INDEX('kapı kodları'!$D$2:$F$42,MATCH(Satıs[[#This Row],[kod]],'kapı kodları'!$D$2:$D$42,0),2)</f>
        <v>küp akça</v>
      </c>
      <c r="F764" s="1" t="str">
        <f>INDEX('kapı kodları'!$D$2:$F$42,MATCH(Satıs[[#This Row],[kod]],'kapı kodları'!$D$2:$D$42,0),3)</f>
        <v>yavru kanat</v>
      </c>
      <c r="K764" s="1">
        <v>4</v>
      </c>
    </row>
    <row r="765" spans="2:11" hidden="1" x14ac:dyDescent="0.25">
      <c r="B765" s="15">
        <v>45408</v>
      </c>
      <c r="C765" s="6">
        <v>45415</v>
      </c>
      <c r="D765" s="1">
        <v>720</v>
      </c>
      <c r="E765" s="1" t="str">
        <f>INDEX('kapı kodları'!$D$2:$F$42,MATCH(Satıs[[#This Row],[kod]],'kapı kodları'!$D$2:$D$42,0),2)</f>
        <v>küp akça</v>
      </c>
      <c r="F765" s="1" t="str">
        <f>INDEX('kapı kodları'!$D$2:$F$42,MATCH(Satıs[[#This Row],[kod]],'kapı kodları'!$D$2:$D$42,0),3)</f>
        <v>baklava</v>
      </c>
      <c r="G765" s="1">
        <v>1</v>
      </c>
    </row>
    <row r="766" spans="2:11" hidden="1" x14ac:dyDescent="0.25">
      <c r="B766" s="15">
        <v>45408</v>
      </c>
      <c r="C766" s="6">
        <v>45415</v>
      </c>
      <c r="D766" s="1">
        <v>730</v>
      </c>
      <c r="E766" s="1" t="str">
        <f>INDEX('kapı kodları'!$D$2:$F$42,MATCH(Satıs[[#This Row],[kod]],'kapı kodları'!$D$2:$D$42,0),2)</f>
        <v>küp akça</v>
      </c>
      <c r="F766" s="1" t="str">
        <f>INDEX('kapı kodları'!$D$2:$F$42,MATCH(Satıs[[#This Row],[kod]],'kapı kodları'!$D$2:$D$42,0),3)</f>
        <v>karışık çizgi</v>
      </c>
      <c r="G766" s="1">
        <v>12</v>
      </c>
      <c r="J766" s="1">
        <v>6</v>
      </c>
    </row>
    <row r="767" spans="2:11" hidden="1" x14ac:dyDescent="0.25">
      <c r="B767" s="15">
        <v>45408</v>
      </c>
      <c r="C767" s="6">
        <v>45415</v>
      </c>
      <c r="D767" s="1">
        <v>740</v>
      </c>
      <c r="E767" s="1" t="e">
        <f>INDEX('kapı kodları'!$D$2:$F$42,MATCH(Satıs[[#This Row],[kod]],'kapı kodları'!$D$2:$D$42,0),2)</f>
        <v>#N/A</v>
      </c>
      <c r="F767" s="1" t="e">
        <f>INDEX('kapı kodları'!$D$2:$F$42,MATCH(Satıs[[#This Row],[kod]],'kapı kodları'!$D$2:$D$42,0),3)</f>
        <v>#N/A</v>
      </c>
    </row>
    <row r="768" spans="2:11" hidden="1" x14ac:dyDescent="0.25">
      <c r="B768" s="15">
        <v>45408</v>
      </c>
      <c r="C768" s="6">
        <v>45415</v>
      </c>
      <c r="D768" s="1">
        <v>760</v>
      </c>
      <c r="E768" s="1" t="str">
        <f>INDEX('kapı kodları'!$D$2:$F$42,MATCH(Satıs[[#This Row],[kod]],'kapı kodları'!$D$2:$D$42,0),2)</f>
        <v>küp akça</v>
      </c>
      <c r="F768" s="1" t="str">
        <f>INDEX('kapı kodları'!$D$2:$F$42,MATCH(Satıs[[#This Row],[kod]],'kapı kodları'!$D$2:$D$42,0),3)</f>
        <v>iki göbek</v>
      </c>
      <c r="G768" s="1">
        <v>31</v>
      </c>
      <c r="H768" s="1">
        <v>2</v>
      </c>
      <c r="I768" s="1">
        <v>5</v>
      </c>
      <c r="J768" s="1">
        <v>6</v>
      </c>
    </row>
    <row r="769" spans="2:13" hidden="1" x14ac:dyDescent="0.25">
      <c r="B769" s="15">
        <v>45408</v>
      </c>
      <c r="C769" s="6">
        <v>45415</v>
      </c>
      <c r="D769" s="1">
        <v>800</v>
      </c>
      <c r="E769" s="1" t="str">
        <f>INDEX('kapı kodları'!$D$2:$F$42,MATCH(Satıs[[#This Row],[kod]],'kapı kodları'!$D$2:$D$42,0),2)</f>
        <v>ardahan gri</v>
      </c>
      <c r="F769" s="1" t="str">
        <f>INDEX('kapı kodları'!$D$2:$F$42,MATCH(Satıs[[#This Row],[kod]],'kapı kodları'!$D$2:$D$42,0),3)</f>
        <v>yavru kanat</v>
      </c>
      <c r="K769" s="1">
        <v>7</v>
      </c>
    </row>
    <row r="770" spans="2:13" hidden="1" x14ac:dyDescent="0.25">
      <c r="B770" s="15">
        <v>45408</v>
      </c>
      <c r="C770" s="6">
        <v>45415</v>
      </c>
      <c r="D770" s="1">
        <v>810</v>
      </c>
      <c r="E770" s="1" t="str">
        <f>INDEX('kapı kodları'!$D$2:$F$42,MATCH(Satıs[[#This Row],[kod]],'kapı kodları'!$D$2:$D$42,0),2)</f>
        <v>ardahan gri</v>
      </c>
      <c r="F770" s="1" t="str">
        <f>INDEX('kapı kodları'!$D$2:$F$42,MATCH(Satıs[[#This Row],[kod]],'kapı kodları'!$D$2:$D$42,0),3)</f>
        <v>madra</v>
      </c>
      <c r="G770" s="1">
        <v>5</v>
      </c>
      <c r="J770" s="1">
        <v>3</v>
      </c>
    </row>
    <row r="771" spans="2:13" hidden="1" x14ac:dyDescent="0.25">
      <c r="B771" s="15">
        <v>45408</v>
      </c>
      <c r="C771" s="6">
        <v>45415</v>
      </c>
      <c r="D771" s="1">
        <v>820</v>
      </c>
      <c r="E771" s="1" t="str">
        <f>INDEX('kapı kodları'!$D$2:$F$42,MATCH(Satıs[[#This Row],[kod]],'kapı kodları'!$D$2:$D$42,0),2)</f>
        <v>ardahan gri</v>
      </c>
      <c r="F771" s="1" t="str">
        <f>INDEX('kapı kodları'!$D$2:$F$42,MATCH(Satıs[[#This Row],[kod]],'kapı kodları'!$D$2:$D$42,0),3)</f>
        <v>baklava</v>
      </c>
      <c r="G771" s="1">
        <v>10</v>
      </c>
    </row>
    <row r="772" spans="2:13" hidden="1" x14ac:dyDescent="0.25">
      <c r="B772" s="15">
        <v>45408</v>
      </c>
      <c r="C772" s="6">
        <v>45415</v>
      </c>
      <c r="D772" s="1">
        <v>830</v>
      </c>
      <c r="E772" s="1" t="str">
        <f>INDEX('kapı kodları'!$D$2:$F$42,MATCH(Satıs[[#This Row],[kod]],'kapı kodları'!$D$2:$D$42,0),2)</f>
        <v>ardahan gri</v>
      </c>
      <c r="F772" s="1" t="str">
        <f>INDEX('kapı kodları'!$D$2:$F$42,MATCH(Satıs[[#This Row],[kod]],'kapı kodları'!$D$2:$D$42,0),3)</f>
        <v>karışık çizgi</v>
      </c>
      <c r="G772" s="1">
        <v>13</v>
      </c>
      <c r="I772" s="1">
        <v>4</v>
      </c>
    </row>
    <row r="773" spans="2:13" hidden="1" x14ac:dyDescent="0.25">
      <c r="B773" s="15">
        <v>45408</v>
      </c>
      <c r="C773" s="6">
        <v>45415</v>
      </c>
      <c r="D773" s="1">
        <v>840</v>
      </c>
      <c r="E773" s="1" t="e">
        <f>INDEX('kapı kodları'!$D$2:$F$42,MATCH(Satıs[[#This Row],[kod]],'kapı kodları'!$D$2:$D$42,0),2)</f>
        <v>#N/A</v>
      </c>
      <c r="F773" s="1" t="e">
        <f>INDEX('kapı kodları'!$D$2:$F$42,MATCH(Satıs[[#This Row],[kod]],'kapı kodları'!$D$2:$D$42,0),3)</f>
        <v>#N/A</v>
      </c>
    </row>
    <row r="774" spans="2:13" hidden="1" x14ac:dyDescent="0.25">
      <c r="B774" s="15">
        <v>45408</v>
      </c>
      <c r="C774" s="6">
        <v>45415</v>
      </c>
      <c r="D774" s="1">
        <v>860</v>
      </c>
      <c r="E774" s="1" t="str">
        <f>INDEX('kapı kodları'!$D$2:$F$42,MATCH(Satıs[[#This Row],[kod]],'kapı kodları'!$D$2:$D$42,0),2)</f>
        <v>ardahan gri</v>
      </c>
      <c r="F774" s="1" t="str">
        <f>INDEX('kapı kodları'!$D$2:$F$42,MATCH(Satıs[[#This Row],[kod]],'kapı kodları'!$D$2:$D$42,0),3)</f>
        <v>iki göbek</v>
      </c>
      <c r="G774" s="1">
        <v>59</v>
      </c>
      <c r="H774" s="1">
        <v>3</v>
      </c>
      <c r="I774" s="1">
        <v>4</v>
      </c>
      <c r="J774" s="1">
        <v>9</v>
      </c>
    </row>
    <row r="775" spans="2:13" hidden="1" x14ac:dyDescent="0.25">
      <c r="B775" s="15">
        <v>45408</v>
      </c>
      <c r="C775" s="6">
        <v>45415</v>
      </c>
      <c r="D775" s="1">
        <v>900</v>
      </c>
      <c r="E775" s="1" t="str">
        <f>INDEX('kapı kodları'!$D$2:$F$42,MATCH(Satıs[[#This Row],[kod]],'kapı kodları'!$D$2:$D$42,0),2)</f>
        <v>pvc gri</v>
      </c>
      <c r="F775" s="1" t="str">
        <f>INDEX('kapı kodları'!$D$2:$F$42,MATCH(Satıs[[#This Row],[kod]],'kapı kodları'!$D$2:$D$42,0),3)</f>
        <v>yavru kanat</v>
      </c>
      <c r="M775" s="1">
        <v>9</v>
      </c>
    </row>
    <row r="776" spans="2:13" hidden="1" x14ac:dyDescent="0.25">
      <c r="B776" s="15">
        <v>45408</v>
      </c>
      <c r="C776" s="6">
        <v>45415</v>
      </c>
      <c r="D776" s="1">
        <v>920</v>
      </c>
      <c r="E776" s="1" t="str">
        <f>INDEX('kapı kodları'!$D$2:$F$42,MATCH(Satıs[[#This Row],[kod]],'kapı kodları'!$D$2:$D$42,0),2)</f>
        <v>pvc gri</v>
      </c>
      <c r="F776" s="1" t="str">
        <f>INDEX('kapı kodları'!$D$2:$F$42,MATCH(Satıs[[#This Row],[kod]],'kapı kodları'!$D$2:$D$42,0),3)</f>
        <v>baklava</v>
      </c>
      <c r="I776" s="1">
        <v>1</v>
      </c>
    </row>
    <row r="777" spans="2:13" hidden="1" x14ac:dyDescent="0.25">
      <c r="B777" s="15">
        <v>45408</v>
      </c>
      <c r="C777" s="6">
        <v>45415</v>
      </c>
      <c r="D777" s="1">
        <v>930</v>
      </c>
      <c r="E777" s="1" t="str">
        <f>INDEX('kapı kodları'!$D$2:$F$42,MATCH(Satıs[[#This Row],[kod]],'kapı kodları'!$D$2:$D$42,0),2)</f>
        <v>pvc gri</v>
      </c>
      <c r="F777" s="1" t="str">
        <f>INDEX('kapı kodları'!$D$2:$F$42,MATCH(Satıs[[#This Row],[kod]],'kapı kodları'!$D$2:$D$42,0),3)</f>
        <v>karışık çizgi</v>
      </c>
      <c r="G777" s="1">
        <v>2</v>
      </c>
    </row>
    <row r="778" spans="2:13" hidden="1" x14ac:dyDescent="0.25">
      <c r="B778" s="15">
        <v>45408</v>
      </c>
      <c r="C778" s="6">
        <v>45415</v>
      </c>
      <c r="D778" s="1">
        <v>960</v>
      </c>
      <c r="E778" s="1" t="str">
        <f>INDEX('kapı kodları'!$D$2:$F$42,MATCH(Satıs[[#This Row],[kod]],'kapı kodları'!$D$2:$D$42,0),2)</f>
        <v>pvc gri</v>
      </c>
      <c r="F778" s="1" t="str">
        <f>INDEX('kapı kodları'!$D$2:$F$42,MATCH(Satıs[[#This Row],[kod]],'kapı kodları'!$D$2:$D$42,0),3)</f>
        <v>iki göbek</v>
      </c>
      <c r="G778" s="1">
        <v>7</v>
      </c>
      <c r="H778" s="1">
        <v>1</v>
      </c>
      <c r="J778" s="1">
        <v>1</v>
      </c>
    </row>
    <row r="779" spans="2:13" hidden="1" x14ac:dyDescent="0.25">
      <c r="B779" s="15">
        <v>45415</v>
      </c>
      <c r="C779" s="6">
        <v>45422</v>
      </c>
      <c r="D779" s="1">
        <v>100</v>
      </c>
      <c r="E779" s="1" t="str">
        <f>INDEX('kapı kodları'!$D$2:$F$42,MATCH(Satıs[[#This Row],[kod]],'kapı kodları'!$D$2:$D$42,0),2)</f>
        <v>italyan ceviz</v>
      </c>
      <c r="F779" s="1" t="str">
        <f>INDEX('kapı kodları'!$D$2:$F$42,MATCH(Satıs[[#This Row],[kod]],'kapı kodları'!$D$2:$D$42,0),3)</f>
        <v>yavru kanat</v>
      </c>
      <c r="K779" s="1">
        <v>5</v>
      </c>
    </row>
    <row r="780" spans="2:13" x14ac:dyDescent="0.25">
      <c r="B780" s="15">
        <v>45415</v>
      </c>
      <c r="C780" s="6">
        <v>45422</v>
      </c>
      <c r="D780" s="1">
        <v>110</v>
      </c>
      <c r="E780" s="1" t="str">
        <f>INDEX('kapı kodları'!$D$2:$F$42,MATCH(Satıs[[#This Row],[kod]],'kapı kodları'!$D$2:$D$42,0),2)</f>
        <v>italyan ceviz</v>
      </c>
      <c r="F780" s="1" t="str">
        <f>INDEX('kapı kodları'!$D$2:$F$42,MATCH(Satıs[[#This Row],[kod]],'kapı kodları'!$D$2:$D$42,0),3)</f>
        <v>madra</v>
      </c>
      <c r="G780" s="1">
        <v>1</v>
      </c>
    </row>
    <row r="781" spans="2:13" hidden="1" x14ac:dyDescent="0.25">
      <c r="B781" s="15">
        <v>45415</v>
      </c>
      <c r="C781" s="6">
        <v>45422</v>
      </c>
      <c r="D781" s="1">
        <v>120</v>
      </c>
      <c r="E781" s="1" t="str">
        <f>INDEX('kapı kodları'!$D$2:$F$42,MATCH(Satıs[[#This Row],[kod]],'kapı kodları'!$D$2:$D$42,0),2)</f>
        <v>italyan ceviz</v>
      </c>
      <c r="F781" s="1" t="str">
        <f>INDEX('kapı kodları'!$D$2:$F$42,MATCH(Satıs[[#This Row],[kod]],'kapı kodları'!$D$2:$D$42,0),3)</f>
        <v>baklava</v>
      </c>
      <c r="G781" s="1">
        <v>14</v>
      </c>
      <c r="J781" s="1">
        <v>1</v>
      </c>
    </row>
    <row r="782" spans="2:13" hidden="1" x14ac:dyDescent="0.25">
      <c r="B782" s="15">
        <v>45415</v>
      </c>
      <c r="C782" s="6">
        <v>45422</v>
      </c>
      <c r="D782" s="1">
        <v>130</v>
      </c>
      <c r="E782" s="1" t="str">
        <f>INDEX('kapı kodları'!$D$2:$F$42,MATCH(Satıs[[#This Row],[kod]],'kapı kodları'!$D$2:$D$42,0),2)</f>
        <v>italyan ceviz</v>
      </c>
      <c r="F782" s="1" t="str">
        <f>INDEX('kapı kodları'!$D$2:$F$42,MATCH(Satıs[[#This Row],[kod]],'kapı kodları'!$D$2:$D$42,0),3)</f>
        <v>karışık çizgi</v>
      </c>
      <c r="G782" s="1">
        <v>8</v>
      </c>
      <c r="I782" s="1">
        <v>2</v>
      </c>
      <c r="J782" s="1">
        <v>1</v>
      </c>
    </row>
    <row r="783" spans="2:13" hidden="1" x14ac:dyDescent="0.25">
      <c r="B783" s="15">
        <v>45415</v>
      </c>
      <c r="C783" s="6">
        <v>45422</v>
      </c>
      <c r="D783" s="1">
        <v>140</v>
      </c>
      <c r="E783" s="1" t="e">
        <f>INDEX('kapı kodları'!$D$2:$F$42,MATCH(Satıs[[#This Row],[kod]],'kapı kodları'!$D$2:$D$42,0),2)</f>
        <v>#N/A</v>
      </c>
      <c r="F783" s="1" t="e">
        <f>INDEX('kapı kodları'!$D$2:$F$42,MATCH(Satıs[[#This Row],[kod]],'kapı kodları'!$D$2:$D$42,0),3)</f>
        <v>#N/A</v>
      </c>
    </row>
    <row r="784" spans="2:13" hidden="1" x14ac:dyDescent="0.25">
      <c r="B784" s="15">
        <v>45415</v>
      </c>
      <c r="C784" s="6">
        <v>45422</v>
      </c>
      <c r="D784" s="1">
        <v>160</v>
      </c>
      <c r="E784" s="1" t="str">
        <f>INDEX('kapı kodları'!$D$2:$F$42,MATCH(Satıs[[#This Row],[kod]],'kapı kodları'!$D$2:$D$42,0),2)</f>
        <v>italyan ceviz</v>
      </c>
      <c r="F784" s="1" t="str">
        <f>INDEX('kapı kodları'!$D$2:$F$42,MATCH(Satıs[[#This Row],[kod]],'kapı kodları'!$D$2:$D$42,0),3)</f>
        <v>iki göbek</v>
      </c>
      <c r="G784" s="1">
        <v>29</v>
      </c>
      <c r="H784" s="1">
        <v>1</v>
      </c>
      <c r="I784" s="1">
        <v>7</v>
      </c>
      <c r="J784" s="1">
        <v>1</v>
      </c>
    </row>
    <row r="785" spans="2:11" hidden="1" x14ac:dyDescent="0.25">
      <c r="B785" s="15">
        <v>45415</v>
      </c>
      <c r="C785" s="6">
        <v>45422</v>
      </c>
      <c r="D785" s="1">
        <v>200</v>
      </c>
      <c r="E785" s="1" t="str">
        <f>INDEX('kapı kodları'!$D$2:$F$42,MATCH(Satıs[[#This Row],[kod]],'kapı kodları'!$D$2:$D$42,0),2)</f>
        <v>koyu ceviz</v>
      </c>
      <c r="F785" s="1" t="str">
        <f>INDEX('kapı kodları'!$D$2:$F$42,MATCH(Satıs[[#This Row],[kod]],'kapı kodları'!$D$2:$D$42,0),3)</f>
        <v>yavru kanat</v>
      </c>
      <c r="K785" s="1">
        <v>2</v>
      </c>
    </row>
    <row r="786" spans="2:11" hidden="1" x14ac:dyDescent="0.25">
      <c r="B786" s="15">
        <v>45415</v>
      </c>
      <c r="C786" s="6">
        <v>45422</v>
      </c>
      <c r="D786" s="1">
        <v>220</v>
      </c>
      <c r="E786" s="1" t="str">
        <f>INDEX('kapı kodları'!$D$2:$F$42,MATCH(Satıs[[#This Row],[kod]],'kapı kodları'!$D$2:$D$42,0),2)</f>
        <v>koyu ceviz</v>
      </c>
      <c r="F786" s="1" t="str">
        <f>INDEX('kapı kodları'!$D$2:$F$42,MATCH(Satıs[[#This Row],[kod]],'kapı kodları'!$D$2:$D$42,0),3)</f>
        <v>baklava</v>
      </c>
    </row>
    <row r="787" spans="2:11" hidden="1" x14ac:dyDescent="0.25">
      <c r="B787" s="15">
        <v>45415</v>
      </c>
      <c r="C787" s="6">
        <v>45422</v>
      </c>
      <c r="D787" s="1">
        <v>230</v>
      </c>
      <c r="E787" s="1" t="str">
        <f>INDEX('kapı kodları'!$D$2:$F$42,MATCH(Satıs[[#This Row],[kod]],'kapı kodları'!$D$2:$D$42,0),2)</f>
        <v>koyu ceviz</v>
      </c>
      <c r="F787" s="1" t="str">
        <f>INDEX('kapı kodları'!$D$2:$F$42,MATCH(Satıs[[#This Row],[kod]],'kapı kodları'!$D$2:$D$42,0),3)</f>
        <v>karışık çizgi</v>
      </c>
    </row>
    <row r="788" spans="2:11" hidden="1" x14ac:dyDescent="0.25">
      <c r="B788" s="15">
        <v>45415</v>
      </c>
      <c r="C788" s="6">
        <v>45422</v>
      </c>
      <c r="D788" s="1">
        <v>240</v>
      </c>
      <c r="E788" s="1" t="e">
        <f>INDEX('kapı kodları'!$D$2:$F$42,MATCH(Satıs[[#This Row],[kod]],'kapı kodları'!$D$2:$D$42,0),2)</f>
        <v>#N/A</v>
      </c>
      <c r="F788" s="1" t="e">
        <f>INDEX('kapı kodları'!$D$2:$F$42,MATCH(Satıs[[#This Row],[kod]],'kapı kodları'!$D$2:$D$42,0),3)</f>
        <v>#N/A</v>
      </c>
      <c r="G788" s="1">
        <v>3</v>
      </c>
    </row>
    <row r="789" spans="2:11" hidden="1" x14ac:dyDescent="0.25">
      <c r="B789" s="15">
        <v>45415</v>
      </c>
      <c r="C789" s="6">
        <v>45422</v>
      </c>
      <c r="D789" s="1">
        <v>260</v>
      </c>
      <c r="E789" s="1" t="str">
        <f>INDEX('kapı kodları'!$D$2:$F$42,MATCH(Satıs[[#This Row],[kod]],'kapı kodları'!$D$2:$D$42,0),2)</f>
        <v>koyu ceviz</v>
      </c>
      <c r="F789" s="1" t="str">
        <f>INDEX('kapı kodları'!$D$2:$F$42,MATCH(Satıs[[#This Row],[kod]],'kapı kodları'!$D$2:$D$42,0),3)</f>
        <v>iki göbek</v>
      </c>
      <c r="G789" s="1">
        <v>37</v>
      </c>
      <c r="H789" s="1">
        <v>3</v>
      </c>
      <c r="I789" s="1">
        <v>2</v>
      </c>
      <c r="J789" s="1">
        <v>1</v>
      </c>
    </row>
    <row r="790" spans="2:11" hidden="1" x14ac:dyDescent="0.25">
      <c r="B790" s="15">
        <v>45415</v>
      </c>
      <c r="C790" s="6">
        <v>45422</v>
      </c>
      <c r="D790" s="1">
        <v>300</v>
      </c>
      <c r="E790" s="1" t="str">
        <f>INDEX('kapı kodları'!$D$2:$F$42,MATCH(Satıs[[#This Row],[kod]],'kapı kodları'!$D$2:$D$42,0),2)</f>
        <v>gold ceviz</v>
      </c>
      <c r="F790" s="1" t="str">
        <f>INDEX('kapı kodları'!$D$2:$F$42,MATCH(Satıs[[#This Row],[kod]],'kapı kodları'!$D$2:$D$42,0),3)</f>
        <v>yavru kanat</v>
      </c>
    </row>
    <row r="791" spans="2:11" hidden="1" x14ac:dyDescent="0.25">
      <c r="B791" s="15">
        <v>45415</v>
      </c>
      <c r="C791" s="6">
        <v>45422</v>
      </c>
      <c r="D791" s="1">
        <v>310</v>
      </c>
      <c r="E791" s="1" t="str">
        <f>INDEX('kapı kodları'!$D$2:$F$42,MATCH(Satıs[[#This Row],[kod]],'kapı kodları'!$D$2:$D$42,0),2)</f>
        <v>gold ceviz</v>
      </c>
      <c r="F791" s="1" t="str">
        <f>INDEX('kapı kodları'!$D$2:$F$42,MATCH(Satıs[[#This Row],[kod]],'kapı kodları'!$D$2:$D$42,0),3)</f>
        <v>madra</v>
      </c>
    </row>
    <row r="792" spans="2:11" hidden="1" x14ac:dyDescent="0.25">
      <c r="B792" s="15">
        <v>45415</v>
      </c>
      <c r="C792" s="6">
        <v>45422</v>
      </c>
      <c r="D792" s="1">
        <v>320</v>
      </c>
      <c r="E792" s="1" t="str">
        <f>INDEX('kapı kodları'!$D$2:$F$42,MATCH(Satıs[[#This Row],[kod]],'kapı kodları'!$D$2:$D$42,0),2)</f>
        <v>gold ceviz</v>
      </c>
      <c r="F792" s="1" t="str">
        <f>INDEX('kapı kodları'!$D$2:$F$42,MATCH(Satıs[[#This Row],[kod]],'kapı kodları'!$D$2:$D$42,0),3)</f>
        <v>baklava</v>
      </c>
    </row>
    <row r="793" spans="2:11" hidden="1" x14ac:dyDescent="0.25">
      <c r="B793" s="15">
        <v>45415</v>
      </c>
      <c r="C793" s="6">
        <v>45422</v>
      </c>
      <c r="D793" s="1">
        <v>330</v>
      </c>
      <c r="E793" s="1" t="str">
        <f>INDEX('kapı kodları'!$D$2:$F$42,MATCH(Satıs[[#This Row],[kod]],'kapı kodları'!$D$2:$D$42,0),2)</f>
        <v>gold ceviz</v>
      </c>
      <c r="F793" s="1" t="str">
        <f>INDEX('kapı kodları'!$D$2:$F$42,MATCH(Satıs[[#This Row],[kod]],'kapı kodları'!$D$2:$D$42,0),3)</f>
        <v>karışık çizgi</v>
      </c>
      <c r="G793" s="1">
        <v>3</v>
      </c>
      <c r="I793" s="1">
        <v>1</v>
      </c>
      <c r="J793" s="1">
        <v>2</v>
      </c>
    </row>
    <row r="794" spans="2:11" hidden="1" x14ac:dyDescent="0.25">
      <c r="B794" s="15">
        <v>45415</v>
      </c>
      <c r="C794" s="6">
        <v>45422</v>
      </c>
      <c r="D794" s="1">
        <v>340</v>
      </c>
      <c r="E794" s="1" t="e">
        <f>INDEX('kapı kodları'!$D$2:$F$42,MATCH(Satıs[[#This Row],[kod]],'kapı kodları'!$D$2:$D$42,0),2)</f>
        <v>#N/A</v>
      </c>
      <c r="F794" s="1" t="e">
        <f>INDEX('kapı kodları'!$D$2:$F$42,MATCH(Satıs[[#This Row],[kod]],'kapı kodları'!$D$2:$D$42,0),3)</f>
        <v>#N/A</v>
      </c>
    </row>
    <row r="795" spans="2:11" hidden="1" x14ac:dyDescent="0.25">
      <c r="B795" s="15">
        <v>45415</v>
      </c>
      <c r="C795" s="6">
        <v>45422</v>
      </c>
      <c r="D795" s="1">
        <v>360</v>
      </c>
      <c r="E795" s="1" t="str">
        <f>INDEX('kapı kodları'!$D$2:$F$42,MATCH(Satıs[[#This Row],[kod]],'kapı kodları'!$D$2:$D$42,0),2)</f>
        <v>gold ceviz</v>
      </c>
      <c r="F795" s="1" t="str">
        <f>INDEX('kapı kodları'!$D$2:$F$42,MATCH(Satıs[[#This Row],[kod]],'kapı kodları'!$D$2:$D$42,0),3)</f>
        <v>iki göbek</v>
      </c>
      <c r="G795" s="1">
        <v>1</v>
      </c>
      <c r="I795" s="1">
        <v>2</v>
      </c>
    </row>
    <row r="796" spans="2:11" hidden="1" x14ac:dyDescent="0.25">
      <c r="B796" s="15">
        <v>45415</v>
      </c>
      <c r="C796" s="6">
        <v>45422</v>
      </c>
      <c r="D796" s="1">
        <v>400</v>
      </c>
      <c r="E796" s="1" t="str">
        <f>INDEX('kapı kodları'!$D$2:$F$42,MATCH(Satıs[[#This Row],[kod]],'kapı kodları'!$D$2:$D$42,0),2)</f>
        <v>ABD ceviz</v>
      </c>
      <c r="F796" s="1" t="str">
        <f>INDEX('kapı kodları'!$D$2:$F$42,MATCH(Satıs[[#This Row],[kod]],'kapı kodları'!$D$2:$D$42,0),3)</f>
        <v>yavru kanat</v>
      </c>
      <c r="K796" s="1">
        <v>1</v>
      </c>
    </row>
    <row r="797" spans="2:11" hidden="1" x14ac:dyDescent="0.25">
      <c r="B797" s="15">
        <v>45415</v>
      </c>
      <c r="C797" s="6">
        <v>45422</v>
      </c>
      <c r="D797" s="1">
        <v>410</v>
      </c>
      <c r="E797" s="1" t="str">
        <f>INDEX('kapı kodları'!$D$2:$F$42,MATCH(Satıs[[#This Row],[kod]],'kapı kodları'!$D$2:$D$42,0),2)</f>
        <v>ABD ceviz</v>
      </c>
      <c r="F797" s="1" t="str">
        <f>INDEX('kapı kodları'!$D$2:$F$42,MATCH(Satıs[[#This Row],[kod]],'kapı kodları'!$D$2:$D$42,0),3)</f>
        <v>madra</v>
      </c>
    </row>
    <row r="798" spans="2:11" hidden="1" x14ac:dyDescent="0.25">
      <c r="B798" s="15">
        <v>45415</v>
      </c>
      <c r="C798" s="6">
        <v>45422</v>
      </c>
      <c r="D798" s="1">
        <v>420</v>
      </c>
      <c r="E798" s="1" t="str">
        <f>INDEX('kapı kodları'!$D$2:$F$42,MATCH(Satıs[[#This Row],[kod]],'kapı kodları'!$D$2:$D$42,0),2)</f>
        <v>ABD ceviz</v>
      </c>
      <c r="F798" s="1" t="str">
        <f>INDEX('kapı kodları'!$D$2:$F$42,MATCH(Satıs[[#This Row],[kod]],'kapı kodları'!$D$2:$D$42,0),3)</f>
        <v>baklava</v>
      </c>
      <c r="G798" s="1">
        <v>1</v>
      </c>
    </row>
    <row r="799" spans="2:11" hidden="1" x14ac:dyDescent="0.25">
      <c r="B799" s="15">
        <v>45415</v>
      </c>
      <c r="C799" s="6">
        <v>45422</v>
      </c>
      <c r="D799" s="1">
        <v>430</v>
      </c>
      <c r="E799" s="1" t="str">
        <f>INDEX('kapı kodları'!$D$2:$F$42,MATCH(Satıs[[#This Row],[kod]],'kapı kodları'!$D$2:$D$42,0),2)</f>
        <v>ABD ceviz</v>
      </c>
      <c r="F799" s="1" t="str">
        <f>INDEX('kapı kodları'!$D$2:$F$42,MATCH(Satıs[[#This Row],[kod]],'kapı kodları'!$D$2:$D$42,0),3)</f>
        <v>karışık çizgi</v>
      </c>
    </row>
    <row r="800" spans="2:11" hidden="1" x14ac:dyDescent="0.25">
      <c r="B800" s="15">
        <v>45415</v>
      </c>
      <c r="C800" s="6">
        <v>45422</v>
      </c>
      <c r="D800" s="1">
        <v>440</v>
      </c>
      <c r="E800" s="1" t="e">
        <f>INDEX('kapı kodları'!$D$2:$F$42,MATCH(Satıs[[#This Row],[kod]],'kapı kodları'!$D$2:$D$42,0),2)</f>
        <v>#N/A</v>
      </c>
      <c r="F800" s="1" t="e">
        <f>INDEX('kapı kodları'!$D$2:$F$42,MATCH(Satıs[[#This Row],[kod]],'kapı kodları'!$D$2:$D$42,0),3)</f>
        <v>#N/A</v>
      </c>
    </row>
    <row r="801" spans="2:11" hidden="1" x14ac:dyDescent="0.25">
      <c r="B801" s="15">
        <v>45415</v>
      </c>
      <c r="C801" s="6">
        <v>45422</v>
      </c>
      <c r="D801" s="1">
        <v>460</v>
      </c>
      <c r="E801" s="1" t="str">
        <f>INDEX('kapı kodları'!$D$2:$F$42,MATCH(Satıs[[#This Row],[kod]],'kapı kodları'!$D$2:$D$42,0),2)</f>
        <v>ABD ceviz</v>
      </c>
      <c r="F801" s="1" t="str">
        <f>INDEX('kapı kodları'!$D$2:$F$42,MATCH(Satıs[[#This Row],[kod]],'kapı kodları'!$D$2:$D$42,0),3)</f>
        <v>iki göbek</v>
      </c>
      <c r="G801" s="1">
        <v>5</v>
      </c>
      <c r="J801" s="1">
        <v>4</v>
      </c>
    </row>
    <row r="802" spans="2:11" hidden="1" x14ac:dyDescent="0.25">
      <c r="B802" s="15">
        <v>45415</v>
      </c>
      <c r="C802" s="6">
        <v>45422</v>
      </c>
      <c r="D802" s="1">
        <v>500</v>
      </c>
      <c r="E802" s="1" t="str">
        <f>INDEX('kapı kodları'!$D$2:$F$42,MATCH(Satıs[[#This Row],[kod]],'kapı kodları'!$D$2:$D$42,0),2)</f>
        <v>wenge</v>
      </c>
      <c r="F802" s="1" t="str">
        <f>INDEX('kapı kodları'!$D$2:$F$42,MATCH(Satıs[[#This Row],[kod]],'kapı kodları'!$D$2:$D$42,0),3)</f>
        <v>yavru kanat</v>
      </c>
    </row>
    <row r="803" spans="2:11" hidden="1" x14ac:dyDescent="0.25">
      <c r="B803" s="15">
        <v>45415</v>
      </c>
      <c r="C803" s="6">
        <v>45422</v>
      </c>
      <c r="D803" s="1">
        <v>520</v>
      </c>
      <c r="E803" s="1" t="str">
        <f>INDEX('kapı kodları'!$D$2:$F$42,MATCH(Satıs[[#This Row],[kod]],'kapı kodları'!$D$2:$D$42,0),2)</f>
        <v>wenge</v>
      </c>
      <c r="F803" s="1" t="str">
        <f>INDEX('kapı kodları'!$D$2:$F$42,MATCH(Satıs[[#This Row],[kod]],'kapı kodları'!$D$2:$D$42,0),3)</f>
        <v>baklava</v>
      </c>
      <c r="G803" s="1">
        <v>2</v>
      </c>
      <c r="I803" s="1">
        <v>1</v>
      </c>
    </row>
    <row r="804" spans="2:11" hidden="1" x14ac:dyDescent="0.25">
      <c r="B804" s="15">
        <v>45415</v>
      </c>
      <c r="C804" s="6">
        <v>45422</v>
      </c>
      <c r="D804" s="1">
        <v>530</v>
      </c>
      <c r="E804" s="1" t="str">
        <f>INDEX('kapı kodları'!$D$2:$F$42,MATCH(Satıs[[#This Row],[kod]],'kapı kodları'!$D$2:$D$42,0),2)</f>
        <v>wenge</v>
      </c>
      <c r="F804" s="1" t="str">
        <f>INDEX('kapı kodları'!$D$2:$F$42,MATCH(Satıs[[#This Row],[kod]],'kapı kodları'!$D$2:$D$42,0),3)</f>
        <v>karışık çizgi</v>
      </c>
    </row>
    <row r="805" spans="2:11" hidden="1" x14ac:dyDescent="0.25">
      <c r="B805" s="15">
        <v>45415</v>
      </c>
      <c r="C805" s="6">
        <v>45422</v>
      </c>
      <c r="D805" s="1">
        <v>540</v>
      </c>
      <c r="E805" s="1" t="e">
        <f>INDEX('kapı kodları'!$D$2:$F$42,MATCH(Satıs[[#This Row],[kod]],'kapı kodları'!$D$2:$D$42,0),2)</f>
        <v>#N/A</v>
      </c>
      <c r="F805" s="1" t="e">
        <f>INDEX('kapı kodları'!$D$2:$F$42,MATCH(Satıs[[#This Row],[kod]],'kapı kodları'!$D$2:$D$42,0),3)</f>
        <v>#N/A</v>
      </c>
    </row>
    <row r="806" spans="2:11" hidden="1" x14ac:dyDescent="0.25">
      <c r="B806" s="15">
        <v>45415</v>
      </c>
      <c r="C806" s="6">
        <v>45422</v>
      </c>
      <c r="D806" s="1">
        <v>560</v>
      </c>
      <c r="E806" s="1" t="str">
        <f>INDEX('kapı kodları'!$D$2:$F$42,MATCH(Satıs[[#This Row],[kod]],'kapı kodları'!$D$2:$D$42,0),2)</f>
        <v>wenge</v>
      </c>
      <c r="F806" s="1" t="str">
        <f>INDEX('kapı kodları'!$D$2:$F$42,MATCH(Satıs[[#This Row],[kod]],'kapı kodları'!$D$2:$D$42,0),3)</f>
        <v>iki göbek</v>
      </c>
      <c r="G806" s="1">
        <v>3</v>
      </c>
      <c r="I806" s="1">
        <v>2</v>
      </c>
    </row>
    <row r="807" spans="2:11" hidden="1" x14ac:dyDescent="0.25">
      <c r="B807" s="15">
        <v>45415</v>
      </c>
      <c r="C807" s="6">
        <v>45422</v>
      </c>
      <c r="D807" s="1">
        <v>600</v>
      </c>
      <c r="E807" s="1" t="str">
        <f>INDEX('kapı kodları'!$D$2:$F$42,MATCH(Satıs[[#This Row],[kod]],'kapı kodları'!$D$2:$D$42,0),2)</f>
        <v>bute beyaz</v>
      </c>
      <c r="F807" s="1" t="str">
        <f>INDEX('kapı kodları'!$D$2:$F$42,MATCH(Satıs[[#This Row],[kod]],'kapı kodları'!$D$2:$D$42,0),3)</f>
        <v>yavru kanat</v>
      </c>
      <c r="K807" s="1">
        <v>16</v>
      </c>
    </row>
    <row r="808" spans="2:11" hidden="1" x14ac:dyDescent="0.25">
      <c r="B808" s="15">
        <v>45415</v>
      </c>
      <c r="C808" s="6">
        <v>45422</v>
      </c>
      <c r="D808" s="1">
        <v>610</v>
      </c>
      <c r="E808" s="1" t="str">
        <f>INDEX('kapı kodları'!$D$2:$F$42,MATCH(Satıs[[#This Row],[kod]],'kapı kodları'!$D$2:$D$42,0),2)</f>
        <v>bute beyaz</v>
      </c>
      <c r="F808" s="1" t="str">
        <f>INDEX('kapı kodları'!$D$2:$F$42,MATCH(Satıs[[#This Row],[kod]],'kapı kodları'!$D$2:$D$42,0),3)</f>
        <v>madra</v>
      </c>
    </row>
    <row r="809" spans="2:11" hidden="1" x14ac:dyDescent="0.25">
      <c r="B809" s="15">
        <v>45415</v>
      </c>
      <c r="C809" s="6">
        <v>45422</v>
      </c>
      <c r="D809" s="1">
        <v>620</v>
      </c>
      <c r="E809" s="1" t="str">
        <f>INDEX('kapı kodları'!$D$2:$F$42,MATCH(Satıs[[#This Row],[kod]],'kapı kodları'!$D$2:$D$42,0),2)</f>
        <v>bute beyaz</v>
      </c>
      <c r="F809" s="1" t="str">
        <f>INDEX('kapı kodları'!$D$2:$F$42,MATCH(Satıs[[#This Row],[kod]],'kapı kodları'!$D$2:$D$42,0),3)</f>
        <v>baklava</v>
      </c>
      <c r="G809" s="1">
        <v>7</v>
      </c>
      <c r="I809" s="1">
        <v>3</v>
      </c>
    </row>
    <row r="810" spans="2:11" hidden="1" x14ac:dyDescent="0.25">
      <c r="B810" s="15">
        <v>45415</v>
      </c>
      <c r="C810" s="6">
        <v>45422</v>
      </c>
      <c r="D810" s="1">
        <v>630</v>
      </c>
      <c r="E810" s="1" t="str">
        <f>INDEX('kapı kodları'!$D$2:$F$42,MATCH(Satıs[[#This Row],[kod]],'kapı kodları'!$D$2:$D$42,0),2)</f>
        <v>bute beyaz</v>
      </c>
      <c r="F810" s="1" t="str">
        <f>INDEX('kapı kodları'!$D$2:$F$42,MATCH(Satıs[[#This Row],[kod]],'kapı kodları'!$D$2:$D$42,0),3)</f>
        <v>karışık çizgi</v>
      </c>
      <c r="G810" s="1">
        <v>10</v>
      </c>
      <c r="I810" s="1">
        <v>2</v>
      </c>
      <c r="J810" s="1">
        <v>5</v>
      </c>
    </row>
    <row r="811" spans="2:11" hidden="1" x14ac:dyDescent="0.25">
      <c r="B811" s="15">
        <v>45415</v>
      </c>
      <c r="C811" s="6">
        <v>45422</v>
      </c>
      <c r="D811" s="1">
        <v>640</v>
      </c>
      <c r="E811" s="1" t="e">
        <f>INDEX('kapı kodları'!$D$2:$F$42,MATCH(Satıs[[#This Row],[kod]],'kapı kodları'!$D$2:$D$42,0),2)</f>
        <v>#N/A</v>
      </c>
      <c r="F811" s="1" t="e">
        <f>INDEX('kapı kodları'!$D$2:$F$42,MATCH(Satıs[[#This Row],[kod]],'kapı kodları'!$D$2:$D$42,0),3)</f>
        <v>#N/A</v>
      </c>
    </row>
    <row r="812" spans="2:11" hidden="1" x14ac:dyDescent="0.25">
      <c r="B812" s="15">
        <v>45415</v>
      </c>
      <c r="C812" s="6">
        <v>45422</v>
      </c>
      <c r="D812" s="1">
        <v>660</v>
      </c>
      <c r="E812" s="1" t="str">
        <f>INDEX('kapı kodları'!$D$2:$F$42,MATCH(Satıs[[#This Row],[kod]],'kapı kodları'!$D$2:$D$42,0),2)</f>
        <v>bute beyaz</v>
      </c>
      <c r="F812" s="1" t="str">
        <f>INDEX('kapı kodları'!$D$2:$F$42,MATCH(Satıs[[#This Row],[kod]],'kapı kodları'!$D$2:$D$42,0),3)</f>
        <v>iki göbek</v>
      </c>
      <c r="G812" s="1">
        <v>81</v>
      </c>
      <c r="H812" s="1">
        <v>9</v>
      </c>
      <c r="I812" s="1">
        <v>22</v>
      </c>
      <c r="J812" s="1">
        <v>24</v>
      </c>
    </row>
    <row r="813" spans="2:11" hidden="1" x14ac:dyDescent="0.25">
      <c r="B813" s="15">
        <v>45415</v>
      </c>
      <c r="C813" s="6">
        <v>45422</v>
      </c>
      <c r="D813" s="1">
        <v>700</v>
      </c>
      <c r="E813" s="1" t="str">
        <f>INDEX('kapı kodları'!$D$2:$F$42,MATCH(Satıs[[#This Row],[kod]],'kapı kodları'!$D$2:$D$42,0),2)</f>
        <v>küp akça</v>
      </c>
      <c r="F813" s="1" t="str">
        <f>INDEX('kapı kodları'!$D$2:$F$42,MATCH(Satıs[[#This Row],[kod]],'kapı kodları'!$D$2:$D$42,0),3)</f>
        <v>yavru kanat</v>
      </c>
      <c r="K813" s="1">
        <v>2</v>
      </c>
    </row>
    <row r="814" spans="2:11" hidden="1" x14ac:dyDescent="0.25">
      <c r="B814" s="15">
        <v>45415</v>
      </c>
      <c r="C814" s="6">
        <v>45422</v>
      </c>
      <c r="D814" s="1">
        <v>720</v>
      </c>
      <c r="E814" s="1" t="str">
        <f>INDEX('kapı kodları'!$D$2:$F$42,MATCH(Satıs[[#This Row],[kod]],'kapı kodları'!$D$2:$D$42,0),2)</f>
        <v>küp akça</v>
      </c>
      <c r="F814" s="1" t="str">
        <f>INDEX('kapı kodları'!$D$2:$F$42,MATCH(Satıs[[#This Row],[kod]],'kapı kodları'!$D$2:$D$42,0),3)</f>
        <v>baklava</v>
      </c>
    </row>
    <row r="815" spans="2:11" hidden="1" x14ac:dyDescent="0.25">
      <c r="B815" s="15">
        <v>45415</v>
      </c>
      <c r="C815" s="6">
        <v>45422</v>
      </c>
      <c r="D815" s="1">
        <v>730</v>
      </c>
      <c r="E815" s="1" t="str">
        <f>INDEX('kapı kodları'!$D$2:$F$42,MATCH(Satıs[[#This Row],[kod]],'kapı kodları'!$D$2:$D$42,0),2)</f>
        <v>küp akça</v>
      </c>
      <c r="F815" s="1" t="str">
        <f>INDEX('kapı kodları'!$D$2:$F$42,MATCH(Satıs[[#This Row],[kod]],'kapı kodları'!$D$2:$D$42,0),3)</f>
        <v>karışık çizgi</v>
      </c>
      <c r="G815" s="1">
        <v>6</v>
      </c>
    </row>
    <row r="816" spans="2:11" hidden="1" x14ac:dyDescent="0.25">
      <c r="B816" s="15">
        <v>45415</v>
      </c>
      <c r="C816" s="6">
        <v>45422</v>
      </c>
      <c r="D816" s="1">
        <v>740</v>
      </c>
      <c r="E816" s="1" t="e">
        <f>INDEX('kapı kodları'!$D$2:$F$42,MATCH(Satıs[[#This Row],[kod]],'kapı kodları'!$D$2:$D$42,0),2)</f>
        <v>#N/A</v>
      </c>
      <c r="F816" s="1" t="e">
        <f>INDEX('kapı kodları'!$D$2:$F$42,MATCH(Satıs[[#This Row],[kod]],'kapı kodları'!$D$2:$D$42,0),3)</f>
        <v>#N/A</v>
      </c>
    </row>
    <row r="817" spans="2:13" hidden="1" x14ac:dyDescent="0.25">
      <c r="B817" s="15">
        <v>45415</v>
      </c>
      <c r="C817" s="6">
        <v>45422</v>
      </c>
      <c r="D817" s="1">
        <v>760</v>
      </c>
      <c r="E817" s="1" t="str">
        <f>INDEX('kapı kodları'!$D$2:$F$42,MATCH(Satıs[[#This Row],[kod]],'kapı kodları'!$D$2:$D$42,0),2)</f>
        <v>küp akça</v>
      </c>
      <c r="F817" s="1" t="str">
        <f>INDEX('kapı kodları'!$D$2:$F$42,MATCH(Satıs[[#This Row],[kod]],'kapı kodları'!$D$2:$D$42,0),3)</f>
        <v>iki göbek</v>
      </c>
      <c r="G817" s="1">
        <v>16</v>
      </c>
      <c r="H817" s="1">
        <v>1</v>
      </c>
      <c r="I817" s="1">
        <v>14</v>
      </c>
    </row>
    <row r="818" spans="2:13" hidden="1" x14ac:dyDescent="0.25">
      <c r="B818" s="15">
        <v>45415</v>
      </c>
      <c r="C818" s="6">
        <v>45422</v>
      </c>
      <c r="D818" s="1">
        <v>800</v>
      </c>
      <c r="E818" s="1" t="str">
        <f>INDEX('kapı kodları'!$D$2:$F$42,MATCH(Satıs[[#This Row],[kod]],'kapı kodları'!$D$2:$D$42,0),2)</f>
        <v>ardahan gri</v>
      </c>
      <c r="F818" s="1" t="str">
        <f>INDEX('kapı kodları'!$D$2:$F$42,MATCH(Satıs[[#This Row],[kod]],'kapı kodları'!$D$2:$D$42,0),3)</f>
        <v>yavru kanat</v>
      </c>
      <c r="K818" s="1">
        <v>5</v>
      </c>
    </row>
    <row r="819" spans="2:13" hidden="1" x14ac:dyDescent="0.25">
      <c r="B819" s="15">
        <v>45415</v>
      </c>
      <c r="C819" s="6">
        <v>45422</v>
      </c>
      <c r="D819" s="1">
        <v>810</v>
      </c>
      <c r="E819" s="1" t="str">
        <f>INDEX('kapı kodları'!$D$2:$F$42,MATCH(Satıs[[#This Row],[kod]],'kapı kodları'!$D$2:$D$42,0),2)</f>
        <v>ardahan gri</v>
      </c>
      <c r="F819" s="1" t="str">
        <f>INDEX('kapı kodları'!$D$2:$F$42,MATCH(Satıs[[#This Row],[kod]],'kapı kodları'!$D$2:$D$42,0),3)</f>
        <v>madra</v>
      </c>
    </row>
    <row r="820" spans="2:13" hidden="1" x14ac:dyDescent="0.25">
      <c r="B820" s="15">
        <v>45415</v>
      </c>
      <c r="C820" s="6">
        <v>45422</v>
      </c>
      <c r="D820" s="1">
        <v>820</v>
      </c>
      <c r="E820" s="1" t="str">
        <f>INDEX('kapı kodları'!$D$2:$F$42,MATCH(Satıs[[#This Row],[kod]],'kapı kodları'!$D$2:$D$42,0),2)</f>
        <v>ardahan gri</v>
      </c>
      <c r="F820" s="1" t="str">
        <f>INDEX('kapı kodları'!$D$2:$F$42,MATCH(Satıs[[#This Row],[kod]],'kapı kodları'!$D$2:$D$42,0),3)</f>
        <v>baklava</v>
      </c>
      <c r="G820" s="1">
        <v>10</v>
      </c>
    </row>
    <row r="821" spans="2:13" hidden="1" x14ac:dyDescent="0.25">
      <c r="B821" s="15">
        <v>45415</v>
      </c>
      <c r="C821" s="6">
        <v>45422</v>
      </c>
      <c r="D821" s="1">
        <v>830</v>
      </c>
      <c r="E821" s="1" t="str">
        <f>INDEX('kapı kodları'!$D$2:$F$42,MATCH(Satıs[[#This Row],[kod]],'kapı kodları'!$D$2:$D$42,0),2)</f>
        <v>ardahan gri</v>
      </c>
      <c r="F821" s="1" t="str">
        <f>INDEX('kapı kodları'!$D$2:$F$42,MATCH(Satıs[[#This Row],[kod]],'kapı kodları'!$D$2:$D$42,0),3)</f>
        <v>karışık çizgi</v>
      </c>
      <c r="G821" s="1">
        <v>43</v>
      </c>
      <c r="H821" s="1">
        <v>1</v>
      </c>
      <c r="I821" s="1">
        <v>4</v>
      </c>
      <c r="J821" s="1">
        <v>1</v>
      </c>
    </row>
    <row r="822" spans="2:13" hidden="1" x14ac:dyDescent="0.25">
      <c r="B822" s="15">
        <v>45415</v>
      </c>
      <c r="C822" s="6">
        <v>45422</v>
      </c>
      <c r="D822" s="1">
        <v>840</v>
      </c>
      <c r="E822" s="1" t="e">
        <f>INDEX('kapı kodları'!$D$2:$F$42,MATCH(Satıs[[#This Row],[kod]],'kapı kodları'!$D$2:$D$42,0),2)</f>
        <v>#N/A</v>
      </c>
      <c r="F822" s="1" t="e">
        <f>INDEX('kapı kodları'!$D$2:$F$42,MATCH(Satıs[[#This Row],[kod]],'kapı kodları'!$D$2:$D$42,0),3)</f>
        <v>#N/A</v>
      </c>
    </row>
    <row r="823" spans="2:13" hidden="1" x14ac:dyDescent="0.25">
      <c r="B823" s="15">
        <v>45415</v>
      </c>
      <c r="C823" s="6">
        <v>45422</v>
      </c>
      <c r="D823" s="1">
        <v>860</v>
      </c>
      <c r="E823" s="1" t="str">
        <f>INDEX('kapı kodları'!$D$2:$F$42,MATCH(Satıs[[#This Row],[kod]],'kapı kodları'!$D$2:$D$42,0),2)</f>
        <v>ardahan gri</v>
      </c>
      <c r="F823" s="1" t="str">
        <f>INDEX('kapı kodları'!$D$2:$F$42,MATCH(Satıs[[#This Row],[kod]],'kapı kodları'!$D$2:$D$42,0),3)</f>
        <v>iki göbek</v>
      </c>
      <c r="G823" s="1">
        <v>14</v>
      </c>
      <c r="H823" s="1">
        <v>4</v>
      </c>
      <c r="I823" s="1">
        <v>2</v>
      </c>
      <c r="J823" s="1">
        <v>3</v>
      </c>
    </row>
    <row r="824" spans="2:13" hidden="1" x14ac:dyDescent="0.25">
      <c r="B824" s="15">
        <v>45415</v>
      </c>
      <c r="C824" s="6">
        <v>45422</v>
      </c>
      <c r="D824" s="1">
        <v>900</v>
      </c>
      <c r="E824" s="1" t="str">
        <f>INDEX('kapı kodları'!$D$2:$F$42,MATCH(Satıs[[#This Row],[kod]],'kapı kodları'!$D$2:$D$42,0),2)</f>
        <v>pvc gri</v>
      </c>
      <c r="F824" s="1" t="str">
        <f>INDEX('kapı kodları'!$D$2:$F$42,MATCH(Satıs[[#This Row],[kod]],'kapı kodları'!$D$2:$D$42,0),3)</f>
        <v>yavru kanat</v>
      </c>
      <c r="K824" s="1">
        <v>1</v>
      </c>
      <c r="M824" s="1">
        <v>3</v>
      </c>
    </row>
    <row r="825" spans="2:13" hidden="1" x14ac:dyDescent="0.25">
      <c r="B825" s="15">
        <v>45415</v>
      </c>
      <c r="C825" s="6">
        <v>45422</v>
      </c>
      <c r="D825" s="1">
        <v>920</v>
      </c>
      <c r="E825" s="1" t="str">
        <f>INDEX('kapı kodları'!$D$2:$F$42,MATCH(Satıs[[#This Row],[kod]],'kapı kodları'!$D$2:$D$42,0),2)</f>
        <v>pvc gri</v>
      </c>
      <c r="F825" s="1" t="str">
        <f>INDEX('kapı kodları'!$D$2:$F$42,MATCH(Satıs[[#This Row],[kod]],'kapı kodları'!$D$2:$D$42,0),3)</f>
        <v>baklava</v>
      </c>
      <c r="G825" s="1">
        <v>1</v>
      </c>
    </row>
    <row r="826" spans="2:13" hidden="1" x14ac:dyDescent="0.25">
      <c r="B826" s="15">
        <v>45415</v>
      </c>
      <c r="C826" s="6">
        <v>45422</v>
      </c>
      <c r="D826" s="1">
        <v>930</v>
      </c>
      <c r="E826" s="1" t="str">
        <f>INDEX('kapı kodları'!$D$2:$F$42,MATCH(Satıs[[#This Row],[kod]],'kapı kodları'!$D$2:$D$42,0),2)</f>
        <v>pvc gri</v>
      </c>
      <c r="F826" s="1" t="str">
        <f>INDEX('kapı kodları'!$D$2:$F$42,MATCH(Satıs[[#This Row],[kod]],'kapı kodları'!$D$2:$D$42,0),3)</f>
        <v>karışık çizgi</v>
      </c>
      <c r="G826" s="1">
        <v>8</v>
      </c>
      <c r="J826" s="1">
        <v>1</v>
      </c>
    </row>
    <row r="827" spans="2:13" hidden="1" x14ac:dyDescent="0.25">
      <c r="B827" s="15">
        <v>45415</v>
      </c>
      <c r="C827" s="6">
        <v>45422</v>
      </c>
      <c r="D827" s="1">
        <v>960</v>
      </c>
      <c r="E827" s="1" t="str">
        <f>INDEX('kapı kodları'!$D$2:$F$42,MATCH(Satıs[[#This Row],[kod]],'kapı kodları'!$D$2:$D$42,0),2)</f>
        <v>pvc gri</v>
      </c>
      <c r="F827" s="1" t="str">
        <f>INDEX('kapı kodları'!$D$2:$F$42,MATCH(Satıs[[#This Row],[kod]],'kapı kodları'!$D$2:$D$42,0),3)</f>
        <v>iki göbek</v>
      </c>
      <c r="G827" s="1">
        <v>24</v>
      </c>
      <c r="H827" s="1">
        <v>1</v>
      </c>
      <c r="I827" s="1">
        <v>4</v>
      </c>
      <c r="J827" s="1">
        <v>1</v>
      </c>
    </row>
    <row r="828" spans="2:13" hidden="1" x14ac:dyDescent="0.25">
      <c r="B828" s="15">
        <v>45422</v>
      </c>
      <c r="C828" s="6">
        <v>45429</v>
      </c>
      <c r="D828" s="1">
        <v>100</v>
      </c>
      <c r="E828" s="1" t="str">
        <f>INDEX('kapı kodları'!$D$2:$F$42,MATCH(Satıs[[#This Row],[kod]],'kapı kodları'!$D$2:$D$42,0),2)</f>
        <v>italyan ceviz</v>
      </c>
      <c r="F828" s="1" t="str">
        <f>INDEX('kapı kodları'!$D$2:$F$42,MATCH(Satıs[[#This Row],[kod]],'kapı kodları'!$D$2:$D$42,0),3)</f>
        <v>yavru kanat</v>
      </c>
      <c r="K828" s="1">
        <v>11</v>
      </c>
    </row>
    <row r="829" spans="2:13" x14ac:dyDescent="0.25">
      <c r="B829" s="15">
        <v>45422</v>
      </c>
      <c r="C829" s="6">
        <v>45429</v>
      </c>
      <c r="D829" s="1">
        <v>110</v>
      </c>
      <c r="E829" s="1" t="str">
        <f>INDEX('kapı kodları'!$D$2:$F$42,MATCH(Satıs[[#This Row],[kod]],'kapı kodları'!$D$2:$D$42,0),2)</f>
        <v>italyan ceviz</v>
      </c>
      <c r="F829" s="1" t="str">
        <f>INDEX('kapı kodları'!$D$2:$F$42,MATCH(Satıs[[#This Row],[kod]],'kapı kodları'!$D$2:$D$42,0),3)</f>
        <v>madra</v>
      </c>
      <c r="G829" s="1">
        <v>13</v>
      </c>
      <c r="I829" s="1">
        <v>3</v>
      </c>
      <c r="J829" s="1">
        <v>1</v>
      </c>
    </row>
    <row r="830" spans="2:13" hidden="1" x14ac:dyDescent="0.25">
      <c r="B830" s="15">
        <v>45422</v>
      </c>
      <c r="C830" s="6">
        <v>45429</v>
      </c>
      <c r="D830" s="1">
        <v>120</v>
      </c>
      <c r="E830" s="1" t="str">
        <f>INDEX('kapı kodları'!$D$2:$F$42,MATCH(Satıs[[#This Row],[kod]],'kapı kodları'!$D$2:$D$42,0),2)</f>
        <v>italyan ceviz</v>
      </c>
      <c r="F830" s="1" t="str">
        <f>INDEX('kapı kodları'!$D$2:$F$42,MATCH(Satıs[[#This Row],[kod]],'kapı kodları'!$D$2:$D$42,0),3)</f>
        <v>baklava</v>
      </c>
      <c r="G830" s="1">
        <v>5</v>
      </c>
      <c r="H830" s="1">
        <v>1</v>
      </c>
      <c r="I830" s="1">
        <v>1</v>
      </c>
    </row>
    <row r="831" spans="2:13" hidden="1" x14ac:dyDescent="0.25">
      <c r="B831" s="15">
        <v>45422</v>
      </c>
      <c r="C831" s="6">
        <v>45429</v>
      </c>
      <c r="D831" s="1">
        <v>130</v>
      </c>
      <c r="E831" s="1" t="str">
        <f>INDEX('kapı kodları'!$D$2:$F$42,MATCH(Satıs[[#This Row],[kod]],'kapı kodları'!$D$2:$D$42,0),2)</f>
        <v>italyan ceviz</v>
      </c>
      <c r="F831" s="1" t="str">
        <f>INDEX('kapı kodları'!$D$2:$F$42,MATCH(Satıs[[#This Row],[kod]],'kapı kodları'!$D$2:$D$42,0),3)</f>
        <v>karışık çizgi</v>
      </c>
      <c r="G831" s="1">
        <v>21</v>
      </c>
      <c r="I831" s="1">
        <v>8</v>
      </c>
      <c r="J831" s="1">
        <v>1</v>
      </c>
    </row>
    <row r="832" spans="2:13" hidden="1" x14ac:dyDescent="0.25">
      <c r="B832" s="15">
        <v>45422</v>
      </c>
      <c r="C832" s="6">
        <v>45429</v>
      </c>
      <c r="D832" s="1">
        <v>140</v>
      </c>
      <c r="E832" s="1" t="e">
        <f>INDEX('kapı kodları'!$D$2:$F$42,MATCH(Satıs[[#This Row],[kod]],'kapı kodları'!$D$2:$D$42,0),2)</f>
        <v>#N/A</v>
      </c>
      <c r="F832" s="1" t="e">
        <f>INDEX('kapı kodları'!$D$2:$F$42,MATCH(Satıs[[#This Row],[kod]],'kapı kodları'!$D$2:$D$42,0),3)</f>
        <v>#N/A</v>
      </c>
    </row>
    <row r="833" spans="2:11" hidden="1" x14ac:dyDescent="0.25">
      <c r="B833" s="15">
        <v>45422</v>
      </c>
      <c r="C833" s="6">
        <v>45429</v>
      </c>
      <c r="D833" s="1">
        <v>160</v>
      </c>
      <c r="E833" s="1" t="str">
        <f>INDEX('kapı kodları'!$D$2:$F$42,MATCH(Satıs[[#This Row],[kod]],'kapı kodları'!$D$2:$D$42,0),2)</f>
        <v>italyan ceviz</v>
      </c>
      <c r="F833" s="1" t="str">
        <f>INDEX('kapı kodları'!$D$2:$F$42,MATCH(Satıs[[#This Row],[kod]],'kapı kodları'!$D$2:$D$42,0),3)</f>
        <v>iki göbek</v>
      </c>
      <c r="G833" s="1">
        <v>44</v>
      </c>
      <c r="H833" s="1">
        <v>5</v>
      </c>
      <c r="I833" s="1">
        <v>7</v>
      </c>
      <c r="J833" s="1">
        <v>8</v>
      </c>
    </row>
    <row r="834" spans="2:11" hidden="1" x14ac:dyDescent="0.25">
      <c r="B834" s="15">
        <v>45422</v>
      </c>
      <c r="C834" s="6">
        <v>45429</v>
      </c>
      <c r="D834" s="1">
        <v>200</v>
      </c>
      <c r="E834" s="1" t="str">
        <f>INDEX('kapı kodları'!$D$2:$F$42,MATCH(Satıs[[#This Row],[kod]],'kapı kodları'!$D$2:$D$42,0),2)</f>
        <v>koyu ceviz</v>
      </c>
      <c r="F834" s="1" t="str">
        <f>INDEX('kapı kodları'!$D$2:$F$42,MATCH(Satıs[[#This Row],[kod]],'kapı kodları'!$D$2:$D$42,0),3)</f>
        <v>yavru kanat</v>
      </c>
      <c r="K834" s="1">
        <v>4</v>
      </c>
    </row>
    <row r="835" spans="2:11" hidden="1" x14ac:dyDescent="0.25">
      <c r="B835" s="15">
        <v>45422</v>
      </c>
      <c r="C835" s="6">
        <v>45429</v>
      </c>
      <c r="D835" s="1">
        <v>220</v>
      </c>
      <c r="E835" s="1" t="str">
        <f>INDEX('kapı kodları'!$D$2:$F$42,MATCH(Satıs[[#This Row],[kod]],'kapı kodları'!$D$2:$D$42,0),2)</f>
        <v>koyu ceviz</v>
      </c>
      <c r="F835" s="1" t="str">
        <f>INDEX('kapı kodları'!$D$2:$F$42,MATCH(Satıs[[#This Row],[kod]],'kapı kodları'!$D$2:$D$42,0),3)</f>
        <v>baklava</v>
      </c>
      <c r="G835" s="1">
        <v>15</v>
      </c>
      <c r="I835" s="1">
        <v>1</v>
      </c>
    </row>
    <row r="836" spans="2:11" hidden="1" x14ac:dyDescent="0.25">
      <c r="B836" s="15">
        <v>45422</v>
      </c>
      <c r="C836" s="6">
        <v>45429</v>
      </c>
      <c r="D836" s="1">
        <v>230</v>
      </c>
      <c r="E836" s="1" t="str">
        <f>INDEX('kapı kodları'!$D$2:$F$42,MATCH(Satıs[[#This Row],[kod]],'kapı kodları'!$D$2:$D$42,0),2)</f>
        <v>koyu ceviz</v>
      </c>
      <c r="F836" s="1" t="str">
        <f>INDEX('kapı kodları'!$D$2:$F$42,MATCH(Satıs[[#This Row],[kod]],'kapı kodları'!$D$2:$D$42,0),3)</f>
        <v>karışık çizgi</v>
      </c>
      <c r="G836" s="1">
        <v>10</v>
      </c>
      <c r="H836" s="1">
        <v>1</v>
      </c>
      <c r="I836" s="1">
        <v>1</v>
      </c>
      <c r="J836" s="1">
        <v>3</v>
      </c>
    </row>
    <row r="837" spans="2:11" hidden="1" x14ac:dyDescent="0.25">
      <c r="B837" s="15">
        <v>45422</v>
      </c>
      <c r="C837" s="6">
        <v>45429</v>
      </c>
      <c r="D837" s="1">
        <v>240</v>
      </c>
      <c r="E837" s="1" t="e">
        <f>INDEX('kapı kodları'!$D$2:$F$42,MATCH(Satıs[[#This Row],[kod]],'kapı kodları'!$D$2:$D$42,0),2)</f>
        <v>#N/A</v>
      </c>
      <c r="F837" s="1" t="e">
        <f>INDEX('kapı kodları'!$D$2:$F$42,MATCH(Satıs[[#This Row],[kod]],'kapı kodları'!$D$2:$D$42,0),3)</f>
        <v>#N/A</v>
      </c>
      <c r="I837" s="1">
        <v>2</v>
      </c>
    </row>
    <row r="838" spans="2:11" hidden="1" x14ac:dyDescent="0.25">
      <c r="B838" s="15">
        <v>45422</v>
      </c>
      <c r="C838" s="6">
        <v>45429</v>
      </c>
      <c r="D838" s="1">
        <v>260</v>
      </c>
      <c r="E838" s="1" t="str">
        <f>INDEX('kapı kodları'!$D$2:$F$42,MATCH(Satıs[[#This Row],[kod]],'kapı kodları'!$D$2:$D$42,0),2)</f>
        <v>koyu ceviz</v>
      </c>
      <c r="F838" s="1" t="str">
        <f>INDEX('kapı kodları'!$D$2:$F$42,MATCH(Satıs[[#This Row],[kod]],'kapı kodları'!$D$2:$D$42,0),3)</f>
        <v>iki göbek</v>
      </c>
      <c r="G838" s="1">
        <v>22</v>
      </c>
      <c r="I838" s="1">
        <v>2</v>
      </c>
      <c r="J838" s="1">
        <v>3</v>
      </c>
    </row>
    <row r="839" spans="2:11" hidden="1" x14ac:dyDescent="0.25">
      <c r="B839" s="15">
        <v>45422</v>
      </c>
      <c r="C839" s="6">
        <v>45429</v>
      </c>
      <c r="D839" s="1">
        <v>300</v>
      </c>
      <c r="E839" s="1" t="str">
        <f>INDEX('kapı kodları'!$D$2:$F$42,MATCH(Satıs[[#This Row],[kod]],'kapı kodları'!$D$2:$D$42,0),2)</f>
        <v>gold ceviz</v>
      </c>
      <c r="F839" s="1" t="str">
        <f>INDEX('kapı kodları'!$D$2:$F$42,MATCH(Satıs[[#This Row],[kod]],'kapı kodları'!$D$2:$D$42,0),3)</f>
        <v>yavru kanat</v>
      </c>
    </row>
    <row r="840" spans="2:11" hidden="1" x14ac:dyDescent="0.25">
      <c r="B840" s="15">
        <v>45422</v>
      </c>
      <c r="C840" s="6">
        <v>45429</v>
      </c>
      <c r="D840" s="1">
        <v>310</v>
      </c>
      <c r="E840" s="1" t="str">
        <f>INDEX('kapı kodları'!$D$2:$F$42,MATCH(Satıs[[#This Row],[kod]],'kapı kodları'!$D$2:$D$42,0),2)</f>
        <v>gold ceviz</v>
      </c>
      <c r="F840" s="1" t="str">
        <f>INDEX('kapı kodları'!$D$2:$F$42,MATCH(Satıs[[#This Row],[kod]],'kapı kodları'!$D$2:$D$42,0),3)</f>
        <v>madra</v>
      </c>
      <c r="G840" s="1">
        <v>1</v>
      </c>
    </row>
    <row r="841" spans="2:11" hidden="1" x14ac:dyDescent="0.25">
      <c r="B841" s="15">
        <v>45422</v>
      </c>
      <c r="C841" s="6">
        <v>45429</v>
      </c>
      <c r="D841" s="1">
        <v>320</v>
      </c>
      <c r="E841" s="1" t="str">
        <f>INDEX('kapı kodları'!$D$2:$F$42,MATCH(Satıs[[#This Row],[kod]],'kapı kodları'!$D$2:$D$42,0),2)</f>
        <v>gold ceviz</v>
      </c>
      <c r="F841" s="1" t="str">
        <f>INDEX('kapı kodları'!$D$2:$F$42,MATCH(Satıs[[#This Row],[kod]],'kapı kodları'!$D$2:$D$42,0),3)</f>
        <v>baklava</v>
      </c>
    </row>
    <row r="842" spans="2:11" hidden="1" x14ac:dyDescent="0.25">
      <c r="B842" s="15">
        <v>45422</v>
      </c>
      <c r="C842" s="6">
        <v>45429</v>
      </c>
      <c r="D842" s="1">
        <v>330</v>
      </c>
      <c r="E842" s="1" t="str">
        <f>INDEX('kapı kodları'!$D$2:$F$42,MATCH(Satıs[[#This Row],[kod]],'kapı kodları'!$D$2:$D$42,0),2)</f>
        <v>gold ceviz</v>
      </c>
      <c r="F842" s="1" t="str">
        <f>INDEX('kapı kodları'!$D$2:$F$42,MATCH(Satıs[[#This Row],[kod]],'kapı kodları'!$D$2:$D$42,0),3)</f>
        <v>karışık çizgi</v>
      </c>
    </row>
    <row r="843" spans="2:11" hidden="1" x14ac:dyDescent="0.25">
      <c r="B843" s="15">
        <v>45422</v>
      </c>
      <c r="C843" s="6">
        <v>45429</v>
      </c>
      <c r="D843" s="1">
        <v>340</v>
      </c>
      <c r="E843" s="1" t="e">
        <f>INDEX('kapı kodları'!$D$2:$F$42,MATCH(Satıs[[#This Row],[kod]],'kapı kodları'!$D$2:$D$42,0),2)</f>
        <v>#N/A</v>
      </c>
      <c r="F843" s="1" t="e">
        <f>INDEX('kapı kodları'!$D$2:$F$42,MATCH(Satıs[[#This Row],[kod]],'kapı kodları'!$D$2:$D$42,0),3)</f>
        <v>#N/A</v>
      </c>
      <c r="G843" s="1">
        <v>5</v>
      </c>
    </row>
    <row r="844" spans="2:11" hidden="1" x14ac:dyDescent="0.25">
      <c r="B844" s="15">
        <v>45422</v>
      </c>
      <c r="C844" s="6">
        <v>45429</v>
      </c>
      <c r="D844" s="1">
        <v>360</v>
      </c>
      <c r="E844" s="1" t="str">
        <f>INDEX('kapı kodları'!$D$2:$F$42,MATCH(Satıs[[#This Row],[kod]],'kapı kodları'!$D$2:$D$42,0),2)</f>
        <v>gold ceviz</v>
      </c>
      <c r="F844" s="1" t="str">
        <f>INDEX('kapı kodları'!$D$2:$F$42,MATCH(Satıs[[#This Row],[kod]],'kapı kodları'!$D$2:$D$42,0),3)</f>
        <v>iki göbek</v>
      </c>
      <c r="G844" s="1">
        <v>14</v>
      </c>
      <c r="H844" s="1">
        <v>1</v>
      </c>
    </row>
    <row r="845" spans="2:11" hidden="1" x14ac:dyDescent="0.25">
      <c r="B845" s="15">
        <v>45422</v>
      </c>
      <c r="C845" s="6">
        <v>45429</v>
      </c>
      <c r="D845" s="1">
        <v>400</v>
      </c>
      <c r="E845" s="1" t="str">
        <f>INDEX('kapı kodları'!$D$2:$F$42,MATCH(Satıs[[#This Row],[kod]],'kapı kodları'!$D$2:$D$42,0),2)</f>
        <v>ABD ceviz</v>
      </c>
      <c r="F845" s="1" t="str">
        <f>INDEX('kapı kodları'!$D$2:$F$42,MATCH(Satıs[[#This Row],[kod]],'kapı kodları'!$D$2:$D$42,0),3)</f>
        <v>yavru kanat</v>
      </c>
    </row>
    <row r="846" spans="2:11" hidden="1" x14ac:dyDescent="0.25">
      <c r="B846" s="15">
        <v>45422</v>
      </c>
      <c r="C846" s="6">
        <v>45429</v>
      </c>
      <c r="D846" s="1">
        <v>410</v>
      </c>
      <c r="E846" s="1" t="str">
        <f>INDEX('kapı kodları'!$D$2:$F$42,MATCH(Satıs[[#This Row],[kod]],'kapı kodları'!$D$2:$D$42,0),2)</f>
        <v>ABD ceviz</v>
      </c>
      <c r="F846" s="1" t="str">
        <f>INDEX('kapı kodları'!$D$2:$F$42,MATCH(Satıs[[#This Row],[kod]],'kapı kodları'!$D$2:$D$42,0),3)</f>
        <v>madra</v>
      </c>
      <c r="I846" s="1">
        <v>2</v>
      </c>
    </row>
    <row r="847" spans="2:11" hidden="1" x14ac:dyDescent="0.25">
      <c r="B847" s="15">
        <v>45422</v>
      </c>
      <c r="C847" s="6">
        <v>45429</v>
      </c>
      <c r="D847" s="1">
        <v>420</v>
      </c>
      <c r="E847" s="1" t="str">
        <f>INDEX('kapı kodları'!$D$2:$F$42,MATCH(Satıs[[#This Row],[kod]],'kapı kodları'!$D$2:$D$42,0),2)</f>
        <v>ABD ceviz</v>
      </c>
      <c r="F847" s="1" t="str">
        <f>INDEX('kapı kodları'!$D$2:$F$42,MATCH(Satıs[[#This Row],[kod]],'kapı kodları'!$D$2:$D$42,0),3)</f>
        <v>baklava</v>
      </c>
      <c r="G847" s="1">
        <v>2</v>
      </c>
    </row>
    <row r="848" spans="2:11" hidden="1" x14ac:dyDescent="0.25">
      <c r="B848" s="15">
        <v>45422</v>
      </c>
      <c r="C848" s="6">
        <v>45429</v>
      </c>
      <c r="D848" s="1">
        <v>430</v>
      </c>
      <c r="E848" s="1" t="str">
        <f>INDEX('kapı kodları'!$D$2:$F$42,MATCH(Satıs[[#This Row],[kod]],'kapı kodları'!$D$2:$D$42,0),2)</f>
        <v>ABD ceviz</v>
      </c>
      <c r="F848" s="1" t="str">
        <f>INDEX('kapı kodları'!$D$2:$F$42,MATCH(Satıs[[#This Row],[kod]],'kapı kodları'!$D$2:$D$42,0),3)</f>
        <v>karışık çizgi</v>
      </c>
      <c r="I848" s="1">
        <v>3</v>
      </c>
    </row>
    <row r="849" spans="2:12" hidden="1" x14ac:dyDescent="0.25">
      <c r="B849" s="15">
        <v>45422</v>
      </c>
      <c r="C849" s="6">
        <v>45429</v>
      </c>
      <c r="D849" s="1">
        <v>440</v>
      </c>
      <c r="E849" s="1" t="e">
        <f>INDEX('kapı kodları'!$D$2:$F$42,MATCH(Satıs[[#This Row],[kod]],'kapı kodları'!$D$2:$D$42,0),2)</f>
        <v>#N/A</v>
      </c>
      <c r="F849" s="1" t="e">
        <f>INDEX('kapı kodları'!$D$2:$F$42,MATCH(Satıs[[#This Row],[kod]],'kapı kodları'!$D$2:$D$42,0),3)</f>
        <v>#N/A</v>
      </c>
    </row>
    <row r="850" spans="2:12" hidden="1" x14ac:dyDescent="0.25">
      <c r="B850" s="15">
        <v>45422</v>
      </c>
      <c r="C850" s="6">
        <v>45429</v>
      </c>
      <c r="D850" s="1">
        <v>460</v>
      </c>
      <c r="E850" s="1" t="str">
        <f>INDEX('kapı kodları'!$D$2:$F$42,MATCH(Satıs[[#This Row],[kod]],'kapı kodları'!$D$2:$D$42,0),2)</f>
        <v>ABD ceviz</v>
      </c>
      <c r="F850" s="1" t="str">
        <f>INDEX('kapı kodları'!$D$2:$F$42,MATCH(Satıs[[#This Row],[kod]],'kapı kodları'!$D$2:$D$42,0),3)</f>
        <v>iki göbek</v>
      </c>
      <c r="G850" s="1">
        <v>8</v>
      </c>
      <c r="H850" s="1">
        <v>1</v>
      </c>
    </row>
    <row r="851" spans="2:12" hidden="1" x14ac:dyDescent="0.25">
      <c r="B851" s="15">
        <v>45422</v>
      </c>
      <c r="C851" s="6">
        <v>45429</v>
      </c>
      <c r="D851" s="1">
        <v>500</v>
      </c>
      <c r="E851" s="1" t="str">
        <f>INDEX('kapı kodları'!$D$2:$F$42,MATCH(Satıs[[#This Row],[kod]],'kapı kodları'!$D$2:$D$42,0),2)</f>
        <v>wenge</v>
      </c>
      <c r="F851" s="1" t="str">
        <f>INDEX('kapı kodları'!$D$2:$F$42,MATCH(Satıs[[#This Row],[kod]],'kapı kodları'!$D$2:$D$42,0),3)</f>
        <v>yavru kanat</v>
      </c>
      <c r="K851" s="1">
        <v>1</v>
      </c>
    </row>
    <row r="852" spans="2:12" hidden="1" x14ac:dyDescent="0.25">
      <c r="B852" s="15">
        <v>45422</v>
      </c>
      <c r="C852" s="6">
        <v>45429</v>
      </c>
      <c r="D852" s="1">
        <v>520</v>
      </c>
      <c r="E852" s="1" t="str">
        <f>INDEX('kapı kodları'!$D$2:$F$42,MATCH(Satıs[[#This Row],[kod]],'kapı kodları'!$D$2:$D$42,0),2)</f>
        <v>wenge</v>
      </c>
      <c r="F852" s="1" t="str">
        <f>INDEX('kapı kodları'!$D$2:$F$42,MATCH(Satıs[[#This Row],[kod]],'kapı kodları'!$D$2:$D$42,0),3)</f>
        <v>baklava</v>
      </c>
      <c r="G852" s="1">
        <v>1</v>
      </c>
      <c r="I852" s="1">
        <v>1</v>
      </c>
    </row>
    <row r="853" spans="2:12" hidden="1" x14ac:dyDescent="0.25">
      <c r="B853" s="15">
        <v>45422</v>
      </c>
      <c r="C853" s="6">
        <v>45429</v>
      </c>
      <c r="D853" s="1">
        <v>530</v>
      </c>
      <c r="E853" s="1" t="str">
        <f>INDEX('kapı kodları'!$D$2:$F$42,MATCH(Satıs[[#This Row],[kod]],'kapı kodları'!$D$2:$D$42,0),2)</f>
        <v>wenge</v>
      </c>
      <c r="F853" s="1" t="str">
        <f>INDEX('kapı kodları'!$D$2:$F$42,MATCH(Satıs[[#This Row],[kod]],'kapı kodları'!$D$2:$D$42,0),3)</f>
        <v>karışık çizgi</v>
      </c>
      <c r="G853" s="1">
        <v>1</v>
      </c>
    </row>
    <row r="854" spans="2:12" hidden="1" x14ac:dyDescent="0.25">
      <c r="B854" s="15">
        <v>45422</v>
      </c>
      <c r="C854" s="6">
        <v>45429</v>
      </c>
      <c r="D854" s="1">
        <v>540</v>
      </c>
      <c r="E854" s="1" t="e">
        <f>INDEX('kapı kodları'!$D$2:$F$42,MATCH(Satıs[[#This Row],[kod]],'kapı kodları'!$D$2:$D$42,0),2)</f>
        <v>#N/A</v>
      </c>
      <c r="F854" s="1" t="e">
        <f>INDEX('kapı kodları'!$D$2:$F$42,MATCH(Satıs[[#This Row],[kod]],'kapı kodları'!$D$2:$D$42,0),3)</f>
        <v>#N/A</v>
      </c>
      <c r="G854" s="1">
        <v>2</v>
      </c>
    </row>
    <row r="855" spans="2:12" hidden="1" x14ac:dyDescent="0.25">
      <c r="B855" s="15">
        <v>45422</v>
      </c>
      <c r="C855" s="6">
        <v>45429</v>
      </c>
      <c r="D855" s="1">
        <v>560</v>
      </c>
      <c r="E855" s="1" t="str">
        <f>INDEX('kapı kodları'!$D$2:$F$42,MATCH(Satıs[[#This Row],[kod]],'kapı kodları'!$D$2:$D$42,0),2)</f>
        <v>wenge</v>
      </c>
      <c r="F855" s="1" t="str">
        <f>INDEX('kapı kodları'!$D$2:$F$42,MATCH(Satıs[[#This Row],[kod]],'kapı kodları'!$D$2:$D$42,0),3)</f>
        <v>iki göbek</v>
      </c>
      <c r="G855" s="1">
        <v>5</v>
      </c>
      <c r="J855" s="1">
        <v>1</v>
      </c>
    </row>
    <row r="856" spans="2:12" hidden="1" x14ac:dyDescent="0.25">
      <c r="B856" s="15">
        <v>45422</v>
      </c>
      <c r="C856" s="6">
        <v>45429</v>
      </c>
      <c r="D856" s="1">
        <v>600</v>
      </c>
      <c r="E856" s="1" t="str">
        <f>INDEX('kapı kodları'!$D$2:$F$42,MATCH(Satıs[[#This Row],[kod]],'kapı kodları'!$D$2:$D$42,0),2)</f>
        <v>bute beyaz</v>
      </c>
      <c r="F856" s="1" t="str">
        <f>INDEX('kapı kodları'!$D$2:$F$42,MATCH(Satıs[[#This Row],[kod]],'kapı kodları'!$D$2:$D$42,0),3)</f>
        <v>yavru kanat</v>
      </c>
      <c r="L856" s="1">
        <v>18</v>
      </c>
    </row>
    <row r="857" spans="2:12" hidden="1" x14ac:dyDescent="0.25">
      <c r="B857" s="15">
        <v>45422</v>
      </c>
      <c r="C857" s="6">
        <v>45429</v>
      </c>
      <c r="D857" s="1">
        <v>610</v>
      </c>
      <c r="E857" s="1" t="str">
        <f>INDEX('kapı kodları'!$D$2:$F$42,MATCH(Satıs[[#This Row],[kod]],'kapı kodları'!$D$2:$D$42,0),2)</f>
        <v>bute beyaz</v>
      </c>
      <c r="F857" s="1" t="str">
        <f>INDEX('kapı kodları'!$D$2:$F$42,MATCH(Satıs[[#This Row],[kod]],'kapı kodları'!$D$2:$D$42,0),3)</f>
        <v>madra</v>
      </c>
      <c r="G857" s="1">
        <v>10</v>
      </c>
      <c r="I857" s="1">
        <v>6</v>
      </c>
      <c r="J857" s="1">
        <v>6</v>
      </c>
    </row>
    <row r="858" spans="2:12" hidden="1" x14ac:dyDescent="0.25">
      <c r="B858" s="15">
        <v>45422</v>
      </c>
      <c r="C858" s="6">
        <v>45429</v>
      </c>
      <c r="D858" s="1">
        <v>620</v>
      </c>
      <c r="E858" s="1" t="str">
        <f>INDEX('kapı kodları'!$D$2:$F$42,MATCH(Satıs[[#This Row],[kod]],'kapı kodları'!$D$2:$D$42,0),2)</f>
        <v>bute beyaz</v>
      </c>
      <c r="F858" s="1" t="str">
        <f>INDEX('kapı kodları'!$D$2:$F$42,MATCH(Satıs[[#This Row],[kod]],'kapı kodları'!$D$2:$D$42,0),3)</f>
        <v>baklava</v>
      </c>
      <c r="G858" s="1">
        <v>5</v>
      </c>
      <c r="I858" s="1">
        <v>3</v>
      </c>
      <c r="J858" s="1">
        <v>2</v>
      </c>
    </row>
    <row r="859" spans="2:12" hidden="1" x14ac:dyDescent="0.25">
      <c r="B859" s="15">
        <v>45422</v>
      </c>
      <c r="C859" s="6">
        <v>45429</v>
      </c>
      <c r="D859" s="1">
        <v>630</v>
      </c>
      <c r="E859" s="1" t="str">
        <f>INDEX('kapı kodları'!$D$2:$F$42,MATCH(Satıs[[#This Row],[kod]],'kapı kodları'!$D$2:$D$42,0),2)</f>
        <v>bute beyaz</v>
      </c>
      <c r="F859" s="1" t="str">
        <f>INDEX('kapı kodları'!$D$2:$F$42,MATCH(Satıs[[#This Row],[kod]],'kapı kodları'!$D$2:$D$42,0),3)</f>
        <v>karışık çizgi</v>
      </c>
      <c r="G859" s="1">
        <v>23</v>
      </c>
      <c r="H859" s="1">
        <v>6</v>
      </c>
      <c r="I859" s="1">
        <v>18</v>
      </c>
      <c r="J859" s="1">
        <v>3</v>
      </c>
    </row>
    <row r="860" spans="2:12" hidden="1" x14ac:dyDescent="0.25">
      <c r="B860" s="15">
        <v>45422</v>
      </c>
      <c r="C860" s="6">
        <v>45429</v>
      </c>
      <c r="D860" s="1">
        <v>640</v>
      </c>
      <c r="E860" s="1" t="e">
        <f>INDEX('kapı kodları'!$D$2:$F$42,MATCH(Satıs[[#This Row],[kod]],'kapı kodları'!$D$2:$D$42,0),2)</f>
        <v>#N/A</v>
      </c>
      <c r="F860" s="1" t="e">
        <f>INDEX('kapı kodları'!$D$2:$F$42,MATCH(Satıs[[#This Row],[kod]],'kapı kodları'!$D$2:$D$42,0),3)</f>
        <v>#N/A</v>
      </c>
    </row>
    <row r="861" spans="2:12" hidden="1" x14ac:dyDescent="0.25">
      <c r="B861" s="15">
        <v>45422</v>
      </c>
      <c r="C861" s="6">
        <v>45429</v>
      </c>
      <c r="D861" s="1">
        <v>660</v>
      </c>
      <c r="E861" s="1" t="str">
        <f>INDEX('kapı kodları'!$D$2:$F$42,MATCH(Satıs[[#This Row],[kod]],'kapı kodları'!$D$2:$D$42,0),2)</f>
        <v>bute beyaz</v>
      </c>
      <c r="F861" s="1" t="str">
        <f>INDEX('kapı kodları'!$D$2:$F$42,MATCH(Satıs[[#This Row],[kod]],'kapı kodları'!$D$2:$D$42,0),3)</f>
        <v>iki göbek</v>
      </c>
      <c r="G861" s="1">
        <v>128</v>
      </c>
      <c r="H861" s="1">
        <v>8</v>
      </c>
      <c r="I861" s="1">
        <v>15</v>
      </c>
      <c r="J861" s="1">
        <v>48</v>
      </c>
    </row>
    <row r="862" spans="2:12" hidden="1" x14ac:dyDescent="0.25">
      <c r="B862" s="15">
        <v>45422</v>
      </c>
      <c r="C862" s="6">
        <v>45429</v>
      </c>
      <c r="D862" s="1">
        <v>700</v>
      </c>
      <c r="E862" s="1" t="str">
        <f>INDEX('kapı kodları'!$D$2:$F$42,MATCH(Satıs[[#This Row],[kod]],'kapı kodları'!$D$2:$D$42,0),2)</f>
        <v>küp akça</v>
      </c>
      <c r="F862" s="1" t="str">
        <f>INDEX('kapı kodları'!$D$2:$F$42,MATCH(Satıs[[#This Row],[kod]],'kapı kodları'!$D$2:$D$42,0),3)</f>
        <v>yavru kanat</v>
      </c>
      <c r="K862" s="1">
        <v>5</v>
      </c>
    </row>
    <row r="863" spans="2:12" hidden="1" x14ac:dyDescent="0.25">
      <c r="B863" s="15">
        <v>45422</v>
      </c>
      <c r="C863" s="6">
        <v>45429</v>
      </c>
      <c r="D863" s="1">
        <v>720</v>
      </c>
      <c r="E863" s="1" t="str">
        <f>INDEX('kapı kodları'!$D$2:$F$42,MATCH(Satıs[[#This Row],[kod]],'kapı kodları'!$D$2:$D$42,0),2)</f>
        <v>küp akça</v>
      </c>
      <c r="F863" s="1" t="str">
        <f>INDEX('kapı kodları'!$D$2:$F$42,MATCH(Satıs[[#This Row],[kod]],'kapı kodları'!$D$2:$D$42,0),3)</f>
        <v>baklava</v>
      </c>
      <c r="G863" s="1">
        <v>15</v>
      </c>
      <c r="I863" s="1">
        <v>2</v>
      </c>
      <c r="J863" s="1">
        <v>2</v>
      </c>
    </row>
    <row r="864" spans="2:12" hidden="1" x14ac:dyDescent="0.25">
      <c r="B864" s="15">
        <v>45422</v>
      </c>
      <c r="C864" s="6">
        <v>45429</v>
      </c>
      <c r="D864" s="1">
        <v>730</v>
      </c>
      <c r="E864" s="1" t="str">
        <f>INDEX('kapı kodları'!$D$2:$F$42,MATCH(Satıs[[#This Row],[kod]],'kapı kodları'!$D$2:$D$42,0),2)</f>
        <v>küp akça</v>
      </c>
      <c r="F864" s="1" t="str">
        <f>INDEX('kapı kodları'!$D$2:$F$42,MATCH(Satıs[[#This Row],[kod]],'kapı kodları'!$D$2:$D$42,0),3)</f>
        <v>karışık çizgi</v>
      </c>
      <c r="G864" s="1">
        <v>35</v>
      </c>
      <c r="H864" s="1">
        <v>1</v>
      </c>
      <c r="I864" s="1">
        <v>2</v>
      </c>
      <c r="J864" s="1">
        <v>1</v>
      </c>
    </row>
    <row r="865" spans="2:13" hidden="1" x14ac:dyDescent="0.25">
      <c r="B865" s="15">
        <v>45422</v>
      </c>
      <c r="C865" s="6">
        <v>45429</v>
      </c>
      <c r="D865" s="1">
        <v>740</v>
      </c>
      <c r="E865" s="1" t="e">
        <f>INDEX('kapı kodları'!$D$2:$F$42,MATCH(Satıs[[#This Row],[kod]],'kapı kodları'!$D$2:$D$42,0),2)</f>
        <v>#N/A</v>
      </c>
      <c r="F865" s="1" t="e">
        <f>INDEX('kapı kodları'!$D$2:$F$42,MATCH(Satıs[[#This Row],[kod]],'kapı kodları'!$D$2:$D$42,0),3)</f>
        <v>#N/A</v>
      </c>
    </row>
    <row r="866" spans="2:13" hidden="1" x14ac:dyDescent="0.25">
      <c r="B866" s="15">
        <v>45422</v>
      </c>
      <c r="C866" s="6">
        <v>45429</v>
      </c>
      <c r="D866" s="1">
        <v>760</v>
      </c>
      <c r="E866" s="1" t="str">
        <f>INDEX('kapı kodları'!$D$2:$F$42,MATCH(Satıs[[#This Row],[kod]],'kapı kodları'!$D$2:$D$42,0),2)</f>
        <v>küp akça</v>
      </c>
      <c r="F866" s="1" t="str">
        <f>INDEX('kapı kodları'!$D$2:$F$42,MATCH(Satıs[[#This Row],[kod]],'kapı kodları'!$D$2:$D$42,0),3)</f>
        <v>iki göbek</v>
      </c>
      <c r="G866" s="1">
        <v>65</v>
      </c>
      <c r="H866" s="1">
        <v>11</v>
      </c>
      <c r="I866" s="1">
        <v>34</v>
      </c>
      <c r="J866" s="1">
        <v>2</v>
      </c>
    </row>
    <row r="867" spans="2:13" hidden="1" x14ac:dyDescent="0.25">
      <c r="B867" s="15">
        <v>45422</v>
      </c>
      <c r="C867" s="6">
        <v>45429</v>
      </c>
      <c r="D867" s="1">
        <v>800</v>
      </c>
      <c r="E867" s="1" t="str">
        <f>INDEX('kapı kodları'!$D$2:$F$42,MATCH(Satıs[[#This Row],[kod]],'kapı kodları'!$D$2:$D$42,0),2)</f>
        <v>ardahan gri</v>
      </c>
      <c r="F867" s="1" t="str">
        <f>INDEX('kapı kodları'!$D$2:$F$42,MATCH(Satıs[[#This Row],[kod]],'kapı kodları'!$D$2:$D$42,0),3)</f>
        <v>yavru kanat</v>
      </c>
      <c r="K867" s="1">
        <v>13</v>
      </c>
    </row>
    <row r="868" spans="2:13" hidden="1" x14ac:dyDescent="0.25">
      <c r="B868" s="15">
        <v>45422</v>
      </c>
      <c r="C868" s="6">
        <v>45429</v>
      </c>
      <c r="D868" s="1">
        <v>810</v>
      </c>
      <c r="E868" s="1" t="str">
        <f>INDEX('kapı kodları'!$D$2:$F$42,MATCH(Satıs[[#This Row],[kod]],'kapı kodları'!$D$2:$D$42,0),2)</f>
        <v>ardahan gri</v>
      </c>
      <c r="F868" s="1" t="str">
        <f>INDEX('kapı kodları'!$D$2:$F$42,MATCH(Satıs[[#This Row],[kod]],'kapı kodları'!$D$2:$D$42,0),3)</f>
        <v>madra</v>
      </c>
      <c r="G868" s="1">
        <v>10</v>
      </c>
      <c r="J868" s="1">
        <v>5</v>
      </c>
    </row>
    <row r="869" spans="2:13" hidden="1" x14ac:dyDescent="0.25">
      <c r="B869" s="15">
        <v>45422</v>
      </c>
      <c r="C869" s="6">
        <v>45429</v>
      </c>
      <c r="D869" s="1">
        <v>820</v>
      </c>
      <c r="E869" s="1" t="str">
        <f>INDEX('kapı kodları'!$D$2:$F$42,MATCH(Satıs[[#This Row],[kod]],'kapı kodları'!$D$2:$D$42,0),2)</f>
        <v>ardahan gri</v>
      </c>
      <c r="F869" s="1" t="str">
        <f>INDEX('kapı kodları'!$D$2:$F$42,MATCH(Satıs[[#This Row],[kod]],'kapı kodları'!$D$2:$D$42,0),3)</f>
        <v>baklava</v>
      </c>
      <c r="G869" s="1">
        <v>9</v>
      </c>
      <c r="J869" s="1">
        <v>2</v>
      </c>
    </row>
    <row r="870" spans="2:13" hidden="1" x14ac:dyDescent="0.25">
      <c r="B870" s="15">
        <v>45422</v>
      </c>
      <c r="C870" s="6">
        <v>45429</v>
      </c>
      <c r="D870" s="1">
        <v>830</v>
      </c>
      <c r="E870" s="1" t="str">
        <f>INDEX('kapı kodları'!$D$2:$F$42,MATCH(Satıs[[#This Row],[kod]],'kapı kodları'!$D$2:$D$42,0),2)</f>
        <v>ardahan gri</v>
      </c>
      <c r="F870" s="1" t="str">
        <f>INDEX('kapı kodları'!$D$2:$F$42,MATCH(Satıs[[#This Row],[kod]],'kapı kodları'!$D$2:$D$42,0),3)</f>
        <v>karışık çizgi</v>
      </c>
      <c r="G870" s="1">
        <v>75</v>
      </c>
      <c r="H870" s="1">
        <v>2</v>
      </c>
      <c r="I870" s="1">
        <v>21</v>
      </c>
      <c r="J870" s="1">
        <v>8</v>
      </c>
    </row>
    <row r="871" spans="2:13" hidden="1" x14ac:dyDescent="0.25">
      <c r="B871" s="15">
        <v>45422</v>
      </c>
      <c r="C871" s="6">
        <v>45429</v>
      </c>
      <c r="D871" s="1">
        <v>840</v>
      </c>
      <c r="E871" s="1" t="e">
        <f>INDEX('kapı kodları'!$D$2:$F$42,MATCH(Satıs[[#This Row],[kod]],'kapı kodları'!$D$2:$D$42,0),2)</f>
        <v>#N/A</v>
      </c>
      <c r="F871" s="1" t="e">
        <f>INDEX('kapı kodları'!$D$2:$F$42,MATCH(Satıs[[#This Row],[kod]],'kapı kodları'!$D$2:$D$42,0),3)</f>
        <v>#N/A</v>
      </c>
    </row>
    <row r="872" spans="2:13" hidden="1" x14ac:dyDescent="0.25">
      <c r="B872" s="15">
        <v>45422</v>
      </c>
      <c r="C872" s="6">
        <v>45429</v>
      </c>
      <c r="D872" s="1">
        <v>860</v>
      </c>
      <c r="E872" s="1" t="str">
        <f>INDEX('kapı kodları'!$D$2:$F$42,MATCH(Satıs[[#This Row],[kod]],'kapı kodları'!$D$2:$D$42,0),2)</f>
        <v>ardahan gri</v>
      </c>
      <c r="F872" s="1" t="str">
        <f>INDEX('kapı kodları'!$D$2:$F$42,MATCH(Satıs[[#This Row],[kod]],'kapı kodları'!$D$2:$D$42,0),3)</f>
        <v>iki göbek</v>
      </c>
      <c r="G872" s="1">
        <v>3</v>
      </c>
      <c r="H872" s="1">
        <v>2</v>
      </c>
      <c r="I872" s="1">
        <v>9</v>
      </c>
    </row>
    <row r="873" spans="2:13" hidden="1" x14ac:dyDescent="0.25">
      <c r="B873" s="15">
        <v>45422</v>
      </c>
      <c r="C873" s="6">
        <v>45429</v>
      </c>
      <c r="D873" s="1">
        <v>900</v>
      </c>
      <c r="E873" s="1" t="str">
        <f>INDEX('kapı kodları'!$D$2:$F$42,MATCH(Satıs[[#This Row],[kod]],'kapı kodları'!$D$2:$D$42,0),2)</f>
        <v>pvc gri</v>
      </c>
      <c r="F873" s="1" t="str">
        <f>INDEX('kapı kodları'!$D$2:$F$42,MATCH(Satıs[[#This Row],[kod]],'kapı kodları'!$D$2:$D$42,0),3)</f>
        <v>yavru kanat</v>
      </c>
      <c r="K873" s="1">
        <v>9</v>
      </c>
      <c r="M873" s="1">
        <v>18</v>
      </c>
    </row>
    <row r="874" spans="2:13" hidden="1" x14ac:dyDescent="0.25">
      <c r="B874" s="15">
        <v>45422</v>
      </c>
      <c r="C874" s="6">
        <v>45429</v>
      </c>
      <c r="D874" s="1">
        <v>920</v>
      </c>
      <c r="E874" s="1" t="str">
        <f>INDEX('kapı kodları'!$D$2:$F$42,MATCH(Satıs[[#This Row],[kod]],'kapı kodları'!$D$2:$D$42,0),2)</f>
        <v>pvc gri</v>
      </c>
      <c r="F874" s="1" t="str">
        <f>INDEX('kapı kodları'!$D$2:$F$42,MATCH(Satıs[[#This Row],[kod]],'kapı kodları'!$D$2:$D$42,0),3)</f>
        <v>baklava</v>
      </c>
    </row>
    <row r="875" spans="2:13" hidden="1" x14ac:dyDescent="0.25">
      <c r="B875" s="15">
        <v>45422</v>
      </c>
      <c r="C875" s="6">
        <v>45429</v>
      </c>
      <c r="D875" s="1">
        <v>930</v>
      </c>
      <c r="E875" s="1" t="str">
        <f>INDEX('kapı kodları'!$D$2:$F$42,MATCH(Satıs[[#This Row],[kod]],'kapı kodları'!$D$2:$D$42,0),2)</f>
        <v>pvc gri</v>
      </c>
      <c r="F875" s="1" t="str">
        <f>INDEX('kapı kodları'!$D$2:$F$42,MATCH(Satıs[[#This Row],[kod]],'kapı kodları'!$D$2:$D$42,0),3)</f>
        <v>karışık çizgi</v>
      </c>
      <c r="G875" s="1">
        <v>8</v>
      </c>
      <c r="I875" s="1">
        <v>2</v>
      </c>
      <c r="J875" s="1">
        <v>1</v>
      </c>
    </row>
    <row r="876" spans="2:13" hidden="1" x14ac:dyDescent="0.25">
      <c r="B876" s="15">
        <v>45422</v>
      </c>
      <c r="C876" s="6">
        <v>45429</v>
      </c>
      <c r="D876" s="1">
        <v>960</v>
      </c>
      <c r="E876" s="1" t="str">
        <f>INDEX('kapı kodları'!$D$2:$F$42,MATCH(Satıs[[#This Row],[kod]],'kapı kodları'!$D$2:$D$42,0),2)</f>
        <v>pvc gri</v>
      </c>
      <c r="F876" s="1" t="str">
        <f>INDEX('kapı kodları'!$D$2:$F$42,MATCH(Satıs[[#This Row],[kod]],'kapı kodları'!$D$2:$D$42,0),3)</f>
        <v>iki göbek</v>
      </c>
      <c r="G876" s="1">
        <v>82</v>
      </c>
      <c r="H876" s="1">
        <v>7</v>
      </c>
      <c r="I876" s="1">
        <v>13</v>
      </c>
      <c r="J876" s="1">
        <v>8</v>
      </c>
    </row>
    <row r="877" spans="2:13" hidden="1" x14ac:dyDescent="0.25">
      <c r="B877" s="15">
        <v>45429</v>
      </c>
      <c r="C877" s="6">
        <v>45436</v>
      </c>
      <c r="D877" s="1">
        <v>100</v>
      </c>
      <c r="E877" s="1" t="str">
        <f>INDEX('kapı kodları'!$D$2:$F$42,MATCH(Satıs[[#This Row],[kod]],'kapı kodları'!$D$2:$D$42,0),2)</f>
        <v>italyan ceviz</v>
      </c>
      <c r="F877" s="1" t="str">
        <f>INDEX('kapı kodları'!$D$2:$F$42,MATCH(Satıs[[#This Row],[kod]],'kapı kodları'!$D$2:$D$42,0),3)</f>
        <v>yavru kanat</v>
      </c>
      <c r="K877" s="1">
        <v>12</v>
      </c>
    </row>
    <row r="878" spans="2:13" x14ac:dyDescent="0.25">
      <c r="B878" s="15">
        <v>45429</v>
      </c>
      <c r="C878" s="6">
        <v>45436</v>
      </c>
      <c r="D878" s="1">
        <v>110</v>
      </c>
      <c r="E878" s="1" t="str">
        <f>INDEX('kapı kodları'!$D$2:$F$42,MATCH(Satıs[[#This Row],[kod]],'kapı kodları'!$D$2:$D$42,0),2)</f>
        <v>italyan ceviz</v>
      </c>
      <c r="F878" s="1" t="str">
        <f>INDEX('kapı kodları'!$D$2:$F$42,MATCH(Satıs[[#This Row],[kod]],'kapı kodları'!$D$2:$D$42,0),3)</f>
        <v>madra</v>
      </c>
      <c r="G878" s="1">
        <v>4</v>
      </c>
      <c r="I878" s="1">
        <v>9</v>
      </c>
      <c r="J878" s="1">
        <v>1</v>
      </c>
    </row>
    <row r="879" spans="2:13" hidden="1" x14ac:dyDescent="0.25">
      <c r="B879" s="15">
        <v>45429</v>
      </c>
      <c r="C879" s="6">
        <v>45436</v>
      </c>
      <c r="D879" s="1">
        <v>120</v>
      </c>
      <c r="E879" s="1" t="str">
        <f>INDEX('kapı kodları'!$D$2:$F$42,MATCH(Satıs[[#This Row],[kod]],'kapı kodları'!$D$2:$D$42,0),2)</f>
        <v>italyan ceviz</v>
      </c>
      <c r="F879" s="1" t="str">
        <f>INDEX('kapı kodları'!$D$2:$F$42,MATCH(Satıs[[#This Row],[kod]],'kapı kodları'!$D$2:$D$42,0),3)</f>
        <v>baklava</v>
      </c>
      <c r="G879" s="1">
        <v>8</v>
      </c>
      <c r="H879" s="1">
        <v>1</v>
      </c>
      <c r="I879" s="1">
        <v>3</v>
      </c>
    </row>
    <row r="880" spans="2:13" hidden="1" x14ac:dyDescent="0.25">
      <c r="B880" s="15">
        <v>45429</v>
      </c>
      <c r="C880" s="6">
        <v>45436</v>
      </c>
      <c r="D880" s="1">
        <v>130</v>
      </c>
      <c r="E880" s="1" t="str">
        <f>INDEX('kapı kodları'!$D$2:$F$42,MATCH(Satıs[[#This Row],[kod]],'kapı kodları'!$D$2:$D$42,0),2)</f>
        <v>italyan ceviz</v>
      </c>
      <c r="F880" s="1" t="str">
        <f>INDEX('kapı kodları'!$D$2:$F$42,MATCH(Satıs[[#This Row],[kod]],'kapı kodları'!$D$2:$D$42,0),3)</f>
        <v>karışık çizgi</v>
      </c>
      <c r="G880" s="1">
        <v>13</v>
      </c>
    </row>
    <row r="881" spans="2:11" hidden="1" x14ac:dyDescent="0.25">
      <c r="B881" s="15">
        <v>45429</v>
      </c>
      <c r="C881" s="6">
        <v>45436</v>
      </c>
      <c r="D881" s="1">
        <v>140</v>
      </c>
      <c r="E881" s="1" t="e">
        <f>INDEX('kapı kodları'!$D$2:$F$42,MATCH(Satıs[[#This Row],[kod]],'kapı kodları'!$D$2:$D$42,0),2)</f>
        <v>#N/A</v>
      </c>
      <c r="F881" s="1" t="e">
        <f>INDEX('kapı kodları'!$D$2:$F$42,MATCH(Satıs[[#This Row],[kod]],'kapı kodları'!$D$2:$D$42,0),3)</f>
        <v>#N/A</v>
      </c>
      <c r="G881" s="1">
        <v>2</v>
      </c>
    </row>
    <row r="882" spans="2:11" hidden="1" x14ac:dyDescent="0.25">
      <c r="B882" s="15">
        <v>45429</v>
      </c>
      <c r="C882" s="6">
        <v>45436</v>
      </c>
      <c r="D882" s="1">
        <v>160</v>
      </c>
      <c r="E882" s="1" t="str">
        <f>INDEX('kapı kodları'!$D$2:$F$42,MATCH(Satıs[[#This Row],[kod]],'kapı kodları'!$D$2:$D$42,0),2)</f>
        <v>italyan ceviz</v>
      </c>
      <c r="F882" s="1" t="str">
        <f>INDEX('kapı kodları'!$D$2:$F$42,MATCH(Satıs[[#This Row],[kod]],'kapı kodları'!$D$2:$D$42,0),3)</f>
        <v>iki göbek</v>
      </c>
      <c r="G882" s="1">
        <v>43</v>
      </c>
      <c r="H882" s="1">
        <v>1</v>
      </c>
      <c r="I882" s="1">
        <v>3</v>
      </c>
      <c r="J882" s="1">
        <v>9</v>
      </c>
    </row>
    <row r="883" spans="2:11" hidden="1" x14ac:dyDescent="0.25">
      <c r="B883" s="15">
        <v>45429</v>
      </c>
      <c r="C883" s="6">
        <v>45436</v>
      </c>
      <c r="D883" s="1">
        <v>200</v>
      </c>
      <c r="E883" s="1" t="str">
        <f>INDEX('kapı kodları'!$D$2:$F$42,MATCH(Satıs[[#This Row],[kod]],'kapı kodları'!$D$2:$D$42,0),2)</f>
        <v>koyu ceviz</v>
      </c>
      <c r="F883" s="1" t="str">
        <f>INDEX('kapı kodları'!$D$2:$F$42,MATCH(Satıs[[#This Row],[kod]],'kapı kodları'!$D$2:$D$42,0),3)</f>
        <v>yavru kanat</v>
      </c>
      <c r="K883" s="1">
        <v>1</v>
      </c>
    </row>
    <row r="884" spans="2:11" hidden="1" x14ac:dyDescent="0.25">
      <c r="B884" s="15">
        <v>45429</v>
      </c>
      <c r="C884" s="6">
        <v>45436</v>
      </c>
      <c r="D884" s="1">
        <v>220</v>
      </c>
      <c r="E884" s="1" t="str">
        <f>INDEX('kapı kodları'!$D$2:$F$42,MATCH(Satıs[[#This Row],[kod]],'kapı kodları'!$D$2:$D$42,0),2)</f>
        <v>koyu ceviz</v>
      </c>
      <c r="F884" s="1" t="str">
        <f>INDEX('kapı kodları'!$D$2:$F$42,MATCH(Satıs[[#This Row],[kod]],'kapı kodları'!$D$2:$D$42,0),3)</f>
        <v>baklava</v>
      </c>
      <c r="G884" s="1">
        <v>1</v>
      </c>
      <c r="I884" s="1">
        <v>3</v>
      </c>
    </row>
    <row r="885" spans="2:11" hidden="1" x14ac:dyDescent="0.25">
      <c r="B885" s="15">
        <v>45429</v>
      </c>
      <c r="C885" s="6">
        <v>45436</v>
      </c>
      <c r="D885" s="1">
        <v>230</v>
      </c>
      <c r="E885" s="1" t="str">
        <f>INDEX('kapı kodları'!$D$2:$F$42,MATCH(Satıs[[#This Row],[kod]],'kapı kodları'!$D$2:$D$42,0),2)</f>
        <v>koyu ceviz</v>
      </c>
      <c r="F885" s="1" t="str">
        <f>INDEX('kapı kodları'!$D$2:$F$42,MATCH(Satıs[[#This Row],[kod]],'kapı kodları'!$D$2:$D$42,0),3)</f>
        <v>karışık çizgi</v>
      </c>
      <c r="G885" s="1">
        <v>10</v>
      </c>
    </row>
    <row r="886" spans="2:11" hidden="1" x14ac:dyDescent="0.25">
      <c r="B886" s="15">
        <v>45429</v>
      </c>
      <c r="C886" s="6">
        <v>45436</v>
      </c>
      <c r="D886" s="1">
        <v>240</v>
      </c>
      <c r="E886" s="1" t="e">
        <f>INDEX('kapı kodları'!$D$2:$F$42,MATCH(Satıs[[#This Row],[kod]],'kapı kodları'!$D$2:$D$42,0),2)</f>
        <v>#N/A</v>
      </c>
      <c r="F886" s="1" t="e">
        <f>INDEX('kapı kodları'!$D$2:$F$42,MATCH(Satıs[[#This Row],[kod]],'kapı kodları'!$D$2:$D$42,0),3)</f>
        <v>#N/A</v>
      </c>
    </row>
    <row r="887" spans="2:11" hidden="1" x14ac:dyDescent="0.25">
      <c r="B887" s="15">
        <v>45429</v>
      </c>
      <c r="C887" s="6">
        <v>45436</v>
      </c>
      <c r="D887" s="1">
        <v>260</v>
      </c>
      <c r="E887" s="1" t="str">
        <f>INDEX('kapı kodları'!$D$2:$F$42,MATCH(Satıs[[#This Row],[kod]],'kapı kodları'!$D$2:$D$42,0),2)</f>
        <v>koyu ceviz</v>
      </c>
      <c r="F887" s="1" t="str">
        <f>INDEX('kapı kodları'!$D$2:$F$42,MATCH(Satıs[[#This Row],[kod]],'kapı kodları'!$D$2:$D$42,0),3)</f>
        <v>iki göbek</v>
      </c>
      <c r="G887" s="1">
        <v>8</v>
      </c>
      <c r="H887" s="1">
        <v>2</v>
      </c>
      <c r="J887" s="1">
        <v>1</v>
      </c>
    </row>
    <row r="888" spans="2:11" hidden="1" x14ac:dyDescent="0.25">
      <c r="B888" s="15">
        <v>45429</v>
      </c>
      <c r="C888" s="6">
        <v>45436</v>
      </c>
      <c r="D888" s="1">
        <v>300</v>
      </c>
      <c r="E888" s="1" t="str">
        <f>INDEX('kapı kodları'!$D$2:$F$42,MATCH(Satıs[[#This Row],[kod]],'kapı kodları'!$D$2:$D$42,0),2)</f>
        <v>gold ceviz</v>
      </c>
      <c r="F888" s="1" t="str">
        <f>INDEX('kapı kodları'!$D$2:$F$42,MATCH(Satıs[[#This Row],[kod]],'kapı kodları'!$D$2:$D$42,0),3)</f>
        <v>yavru kanat</v>
      </c>
      <c r="K888" s="1">
        <v>2</v>
      </c>
    </row>
    <row r="889" spans="2:11" hidden="1" x14ac:dyDescent="0.25">
      <c r="B889" s="15">
        <v>45429</v>
      </c>
      <c r="C889" s="6">
        <v>45436</v>
      </c>
      <c r="D889" s="1">
        <v>310</v>
      </c>
      <c r="E889" s="1" t="str">
        <f>INDEX('kapı kodları'!$D$2:$F$42,MATCH(Satıs[[#This Row],[kod]],'kapı kodları'!$D$2:$D$42,0),2)</f>
        <v>gold ceviz</v>
      </c>
      <c r="F889" s="1" t="str">
        <f>INDEX('kapı kodları'!$D$2:$F$42,MATCH(Satıs[[#This Row],[kod]],'kapı kodları'!$D$2:$D$42,0),3)</f>
        <v>madra</v>
      </c>
      <c r="G889" s="1">
        <v>3</v>
      </c>
      <c r="J889" s="1">
        <v>1</v>
      </c>
    </row>
    <row r="890" spans="2:11" hidden="1" x14ac:dyDescent="0.25">
      <c r="B890" s="15">
        <v>45429</v>
      </c>
      <c r="C890" s="6">
        <v>45436</v>
      </c>
      <c r="D890" s="1">
        <v>320</v>
      </c>
      <c r="E890" s="1" t="str">
        <f>INDEX('kapı kodları'!$D$2:$F$42,MATCH(Satıs[[#This Row],[kod]],'kapı kodları'!$D$2:$D$42,0),2)</f>
        <v>gold ceviz</v>
      </c>
      <c r="F890" s="1" t="str">
        <f>INDEX('kapı kodları'!$D$2:$F$42,MATCH(Satıs[[#This Row],[kod]],'kapı kodları'!$D$2:$D$42,0),3)</f>
        <v>baklava</v>
      </c>
      <c r="G890" s="1">
        <v>3</v>
      </c>
      <c r="J890" s="1">
        <v>1</v>
      </c>
    </row>
    <row r="891" spans="2:11" hidden="1" x14ac:dyDescent="0.25">
      <c r="B891" s="15">
        <v>45429</v>
      </c>
      <c r="C891" s="6">
        <v>45436</v>
      </c>
      <c r="D891" s="1">
        <v>330</v>
      </c>
      <c r="E891" s="1" t="str">
        <f>INDEX('kapı kodları'!$D$2:$F$42,MATCH(Satıs[[#This Row],[kod]],'kapı kodları'!$D$2:$D$42,0),2)</f>
        <v>gold ceviz</v>
      </c>
      <c r="F891" s="1" t="str">
        <f>INDEX('kapı kodları'!$D$2:$F$42,MATCH(Satıs[[#This Row],[kod]],'kapı kodları'!$D$2:$D$42,0),3)</f>
        <v>karışık çizgi</v>
      </c>
    </row>
    <row r="892" spans="2:11" hidden="1" x14ac:dyDescent="0.25">
      <c r="B892" s="15">
        <v>45429</v>
      </c>
      <c r="C892" s="6">
        <v>45436</v>
      </c>
      <c r="D892" s="1">
        <v>340</v>
      </c>
      <c r="E892" s="1" t="e">
        <f>INDEX('kapı kodları'!$D$2:$F$42,MATCH(Satıs[[#This Row],[kod]],'kapı kodları'!$D$2:$D$42,0),2)</f>
        <v>#N/A</v>
      </c>
      <c r="F892" s="1" t="e">
        <f>INDEX('kapı kodları'!$D$2:$F$42,MATCH(Satıs[[#This Row],[kod]],'kapı kodları'!$D$2:$D$42,0),3)</f>
        <v>#N/A</v>
      </c>
    </row>
    <row r="893" spans="2:11" hidden="1" x14ac:dyDescent="0.25">
      <c r="B893" s="15">
        <v>45429</v>
      </c>
      <c r="C893" s="6">
        <v>45436</v>
      </c>
      <c r="D893" s="1">
        <v>360</v>
      </c>
      <c r="E893" s="1" t="str">
        <f>INDEX('kapı kodları'!$D$2:$F$42,MATCH(Satıs[[#This Row],[kod]],'kapı kodları'!$D$2:$D$42,0),2)</f>
        <v>gold ceviz</v>
      </c>
      <c r="F893" s="1" t="str">
        <f>INDEX('kapı kodları'!$D$2:$F$42,MATCH(Satıs[[#This Row],[kod]],'kapı kodları'!$D$2:$D$42,0),3)</f>
        <v>iki göbek</v>
      </c>
      <c r="G893" s="1">
        <v>11</v>
      </c>
      <c r="H893" s="1">
        <v>2</v>
      </c>
    </row>
    <row r="894" spans="2:11" hidden="1" x14ac:dyDescent="0.25">
      <c r="B894" s="15">
        <v>45429</v>
      </c>
      <c r="C894" s="6">
        <v>45436</v>
      </c>
      <c r="D894" s="1">
        <v>400</v>
      </c>
      <c r="E894" s="1" t="str">
        <f>INDEX('kapı kodları'!$D$2:$F$42,MATCH(Satıs[[#This Row],[kod]],'kapı kodları'!$D$2:$D$42,0),2)</f>
        <v>ABD ceviz</v>
      </c>
      <c r="F894" s="1" t="str">
        <f>INDEX('kapı kodları'!$D$2:$F$42,MATCH(Satıs[[#This Row],[kod]],'kapı kodları'!$D$2:$D$42,0),3)</f>
        <v>yavru kanat</v>
      </c>
    </row>
    <row r="895" spans="2:11" hidden="1" x14ac:dyDescent="0.25">
      <c r="B895" s="15">
        <v>45429</v>
      </c>
      <c r="C895" s="6">
        <v>45436</v>
      </c>
      <c r="D895" s="1">
        <v>410</v>
      </c>
      <c r="E895" s="1" t="str">
        <f>INDEX('kapı kodları'!$D$2:$F$42,MATCH(Satıs[[#This Row],[kod]],'kapı kodları'!$D$2:$D$42,0),2)</f>
        <v>ABD ceviz</v>
      </c>
      <c r="F895" s="1" t="str">
        <f>INDEX('kapı kodları'!$D$2:$F$42,MATCH(Satıs[[#This Row],[kod]],'kapı kodları'!$D$2:$D$42,0),3)</f>
        <v>madra</v>
      </c>
      <c r="G895" s="1">
        <v>1</v>
      </c>
      <c r="I895" s="1">
        <v>1</v>
      </c>
    </row>
    <row r="896" spans="2:11" hidden="1" x14ac:dyDescent="0.25">
      <c r="B896" s="15">
        <v>45429</v>
      </c>
      <c r="C896" s="6">
        <v>45436</v>
      </c>
      <c r="D896" s="1">
        <v>420</v>
      </c>
      <c r="E896" s="1" t="str">
        <f>INDEX('kapı kodları'!$D$2:$F$42,MATCH(Satıs[[#This Row],[kod]],'kapı kodları'!$D$2:$D$42,0),2)</f>
        <v>ABD ceviz</v>
      </c>
      <c r="F896" s="1" t="str">
        <f>INDEX('kapı kodları'!$D$2:$F$42,MATCH(Satıs[[#This Row],[kod]],'kapı kodları'!$D$2:$D$42,0),3)</f>
        <v>baklava</v>
      </c>
      <c r="I896" s="1">
        <v>3</v>
      </c>
    </row>
    <row r="897" spans="2:11" hidden="1" x14ac:dyDescent="0.25">
      <c r="B897" s="15">
        <v>45429</v>
      </c>
      <c r="C897" s="6">
        <v>45436</v>
      </c>
      <c r="D897" s="1">
        <v>430</v>
      </c>
      <c r="E897" s="1" t="str">
        <f>INDEX('kapı kodları'!$D$2:$F$42,MATCH(Satıs[[#This Row],[kod]],'kapı kodları'!$D$2:$D$42,0),2)</f>
        <v>ABD ceviz</v>
      </c>
      <c r="F897" s="1" t="str">
        <f>INDEX('kapı kodları'!$D$2:$F$42,MATCH(Satıs[[#This Row],[kod]],'kapı kodları'!$D$2:$D$42,0),3)</f>
        <v>karışık çizgi</v>
      </c>
    </row>
    <row r="898" spans="2:11" hidden="1" x14ac:dyDescent="0.25">
      <c r="B898" s="15">
        <v>45429</v>
      </c>
      <c r="C898" s="6">
        <v>45436</v>
      </c>
      <c r="D898" s="1">
        <v>440</v>
      </c>
      <c r="E898" s="1" t="e">
        <f>INDEX('kapı kodları'!$D$2:$F$42,MATCH(Satıs[[#This Row],[kod]],'kapı kodları'!$D$2:$D$42,0),2)</f>
        <v>#N/A</v>
      </c>
      <c r="F898" s="1" t="e">
        <f>INDEX('kapı kodları'!$D$2:$F$42,MATCH(Satıs[[#This Row],[kod]],'kapı kodları'!$D$2:$D$42,0),3)</f>
        <v>#N/A</v>
      </c>
    </row>
    <row r="899" spans="2:11" hidden="1" x14ac:dyDescent="0.25">
      <c r="B899" s="15">
        <v>45429</v>
      </c>
      <c r="C899" s="6">
        <v>45436</v>
      </c>
      <c r="D899" s="1">
        <v>460</v>
      </c>
      <c r="E899" s="1" t="str">
        <f>INDEX('kapı kodları'!$D$2:$F$42,MATCH(Satıs[[#This Row],[kod]],'kapı kodları'!$D$2:$D$42,0),2)</f>
        <v>ABD ceviz</v>
      </c>
      <c r="F899" s="1" t="str">
        <f>INDEX('kapı kodları'!$D$2:$F$42,MATCH(Satıs[[#This Row],[kod]],'kapı kodları'!$D$2:$D$42,0),3)</f>
        <v>iki göbek</v>
      </c>
      <c r="G899" s="1">
        <v>8</v>
      </c>
      <c r="H899" s="1">
        <v>1</v>
      </c>
      <c r="I899" s="1">
        <v>6</v>
      </c>
    </row>
    <row r="900" spans="2:11" hidden="1" x14ac:dyDescent="0.25">
      <c r="B900" s="15">
        <v>45429</v>
      </c>
      <c r="C900" s="6">
        <v>45436</v>
      </c>
      <c r="D900" s="1">
        <v>500</v>
      </c>
      <c r="E900" s="1" t="str">
        <f>INDEX('kapı kodları'!$D$2:$F$42,MATCH(Satıs[[#This Row],[kod]],'kapı kodları'!$D$2:$D$42,0),2)</f>
        <v>wenge</v>
      </c>
      <c r="F900" s="1" t="str">
        <f>INDEX('kapı kodları'!$D$2:$F$42,MATCH(Satıs[[#This Row],[kod]],'kapı kodları'!$D$2:$D$42,0),3)</f>
        <v>yavru kanat</v>
      </c>
    </row>
    <row r="901" spans="2:11" hidden="1" x14ac:dyDescent="0.25">
      <c r="B901" s="15">
        <v>45429</v>
      </c>
      <c r="C901" s="6">
        <v>45436</v>
      </c>
      <c r="D901" s="1">
        <v>520</v>
      </c>
      <c r="E901" s="1" t="str">
        <f>INDEX('kapı kodları'!$D$2:$F$42,MATCH(Satıs[[#This Row],[kod]],'kapı kodları'!$D$2:$D$42,0),2)</f>
        <v>wenge</v>
      </c>
      <c r="F901" s="1" t="str">
        <f>INDEX('kapı kodları'!$D$2:$F$42,MATCH(Satıs[[#This Row],[kod]],'kapı kodları'!$D$2:$D$42,0),3)</f>
        <v>baklava</v>
      </c>
      <c r="G901" s="1">
        <v>4</v>
      </c>
    </row>
    <row r="902" spans="2:11" hidden="1" x14ac:dyDescent="0.25">
      <c r="B902" s="15">
        <v>45429</v>
      </c>
      <c r="C902" s="6">
        <v>45436</v>
      </c>
      <c r="D902" s="1">
        <v>530</v>
      </c>
      <c r="E902" s="1" t="str">
        <f>INDEX('kapı kodları'!$D$2:$F$42,MATCH(Satıs[[#This Row],[kod]],'kapı kodları'!$D$2:$D$42,0),2)</f>
        <v>wenge</v>
      </c>
      <c r="F902" s="1" t="str">
        <f>INDEX('kapı kodları'!$D$2:$F$42,MATCH(Satıs[[#This Row],[kod]],'kapı kodları'!$D$2:$D$42,0),3)</f>
        <v>karışık çizgi</v>
      </c>
    </row>
    <row r="903" spans="2:11" hidden="1" x14ac:dyDescent="0.25">
      <c r="B903" s="15">
        <v>45429</v>
      </c>
      <c r="C903" s="6">
        <v>45436</v>
      </c>
      <c r="D903" s="1">
        <v>540</v>
      </c>
      <c r="E903" s="1" t="e">
        <f>INDEX('kapı kodları'!$D$2:$F$42,MATCH(Satıs[[#This Row],[kod]],'kapı kodları'!$D$2:$D$42,0),2)</f>
        <v>#N/A</v>
      </c>
      <c r="F903" s="1" t="e">
        <f>INDEX('kapı kodları'!$D$2:$F$42,MATCH(Satıs[[#This Row],[kod]],'kapı kodları'!$D$2:$D$42,0),3)</f>
        <v>#N/A</v>
      </c>
      <c r="H903" s="1">
        <v>1</v>
      </c>
    </row>
    <row r="904" spans="2:11" hidden="1" x14ac:dyDescent="0.25">
      <c r="B904" s="15">
        <v>45429</v>
      </c>
      <c r="C904" s="6">
        <v>45436</v>
      </c>
      <c r="D904" s="1">
        <v>560</v>
      </c>
      <c r="E904" s="1" t="str">
        <f>INDEX('kapı kodları'!$D$2:$F$42,MATCH(Satıs[[#This Row],[kod]],'kapı kodları'!$D$2:$D$42,0),2)</f>
        <v>wenge</v>
      </c>
      <c r="F904" s="1" t="str">
        <f>INDEX('kapı kodları'!$D$2:$F$42,MATCH(Satıs[[#This Row],[kod]],'kapı kodları'!$D$2:$D$42,0),3)</f>
        <v>iki göbek</v>
      </c>
      <c r="G904" s="1">
        <v>5</v>
      </c>
      <c r="H904" s="1">
        <v>1</v>
      </c>
      <c r="J904" s="1">
        <v>1</v>
      </c>
    </row>
    <row r="905" spans="2:11" hidden="1" x14ac:dyDescent="0.25">
      <c r="B905" s="15">
        <v>45429</v>
      </c>
      <c r="C905" s="6">
        <v>45436</v>
      </c>
      <c r="D905" s="1">
        <v>600</v>
      </c>
      <c r="E905" s="1" t="str">
        <f>INDEX('kapı kodları'!$D$2:$F$42,MATCH(Satıs[[#This Row],[kod]],'kapı kodları'!$D$2:$D$42,0),2)</f>
        <v>bute beyaz</v>
      </c>
      <c r="F905" s="1" t="str">
        <f>INDEX('kapı kodları'!$D$2:$F$42,MATCH(Satıs[[#This Row],[kod]],'kapı kodları'!$D$2:$D$42,0),3)</f>
        <v>yavru kanat</v>
      </c>
      <c r="K905" s="1">
        <v>26</v>
      </c>
    </row>
    <row r="906" spans="2:11" hidden="1" x14ac:dyDescent="0.25">
      <c r="B906" s="15">
        <v>45429</v>
      </c>
      <c r="C906" s="6">
        <v>45436</v>
      </c>
      <c r="D906" s="1">
        <v>610</v>
      </c>
      <c r="E906" s="1" t="str">
        <f>INDEX('kapı kodları'!$D$2:$F$42,MATCH(Satıs[[#This Row],[kod]],'kapı kodları'!$D$2:$D$42,0),2)</f>
        <v>bute beyaz</v>
      </c>
      <c r="F906" s="1" t="str">
        <f>INDEX('kapı kodları'!$D$2:$F$42,MATCH(Satıs[[#This Row],[kod]],'kapı kodları'!$D$2:$D$42,0),3)</f>
        <v>madra</v>
      </c>
      <c r="G906" s="1">
        <v>15</v>
      </c>
      <c r="I906" s="1">
        <v>5</v>
      </c>
    </row>
    <row r="907" spans="2:11" hidden="1" x14ac:dyDescent="0.25">
      <c r="B907" s="15">
        <v>45429</v>
      </c>
      <c r="C907" s="6">
        <v>45436</v>
      </c>
      <c r="D907" s="1">
        <v>620</v>
      </c>
      <c r="E907" s="1" t="str">
        <f>INDEX('kapı kodları'!$D$2:$F$42,MATCH(Satıs[[#This Row],[kod]],'kapı kodları'!$D$2:$D$42,0),2)</f>
        <v>bute beyaz</v>
      </c>
      <c r="F907" s="1" t="str">
        <f>INDEX('kapı kodları'!$D$2:$F$42,MATCH(Satıs[[#This Row],[kod]],'kapı kodları'!$D$2:$D$42,0),3)</f>
        <v>baklava</v>
      </c>
      <c r="G907" s="1">
        <v>7</v>
      </c>
      <c r="H907" s="1">
        <v>1</v>
      </c>
      <c r="I907" s="1">
        <v>2</v>
      </c>
      <c r="J907" s="1">
        <v>1</v>
      </c>
    </row>
    <row r="908" spans="2:11" hidden="1" x14ac:dyDescent="0.25">
      <c r="B908" s="15">
        <v>45429</v>
      </c>
      <c r="C908" s="6">
        <v>45436</v>
      </c>
      <c r="D908" s="1">
        <v>630</v>
      </c>
      <c r="E908" s="1" t="str">
        <f>INDEX('kapı kodları'!$D$2:$F$42,MATCH(Satıs[[#This Row],[kod]],'kapı kodları'!$D$2:$D$42,0),2)</f>
        <v>bute beyaz</v>
      </c>
      <c r="F908" s="1" t="str">
        <f>INDEX('kapı kodları'!$D$2:$F$42,MATCH(Satıs[[#This Row],[kod]],'kapı kodları'!$D$2:$D$42,0),3)</f>
        <v>karışık çizgi</v>
      </c>
      <c r="G908" s="1">
        <v>38</v>
      </c>
      <c r="H908" s="1">
        <v>4</v>
      </c>
      <c r="I908" s="1">
        <v>28</v>
      </c>
      <c r="J908" s="1">
        <v>5</v>
      </c>
    </row>
    <row r="909" spans="2:11" hidden="1" x14ac:dyDescent="0.25">
      <c r="B909" s="15">
        <v>45429</v>
      </c>
      <c r="C909" s="6">
        <v>45436</v>
      </c>
      <c r="D909" s="1">
        <v>640</v>
      </c>
      <c r="E909" s="1" t="e">
        <f>INDEX('kapı kodları'!$D$2:$F$42,MATCH(Satıs[[#This Row],[kod]],'kapı kodları'!$D$2:$D$42,0),2)</f>
        <v>#N/A</v>
      </c>
      <c r="F909" s="1" t="e">
        <f>INDEX('kapı kodları'!$D$2:$F$42,MATCH(Satıs[[#This Row],[kod]],'kapı kodları'!$D$2:$D$42,0),3)</f>
        <v>#N/A</v>
      </c>
    </row>
    <row r="910" spans="2:11" hidden="1" x14ac:dyDescent="0.25">
      <c r="B910" s="15">
        <v>45429</v>
      </c>
      <c r="C910" s="6">
        <v>45436</v>
      </c>
      <c r="D910" s="1">
        <v>660</v>
      </c>
      <c r="E910" s="1" t="str">
        <f>INDEX('kapı kodları'!$D$2:$F$42,MATCH(Satıs[[#This Row],[kod]],'kapı kodları'!$D$2:$D$42,0),2)</f>
        <v>bute beyaz</v>
      </c>
      <c r="F910" s="1" t="str">
        <f>INDEX('kapı kodları'!$D$2:$F$42,MATCH(Satıs[[#This Row],[kod]],'kapı kodları'!$D$2:$D$42,0),3)</f>
        <v>iki göbek</v>
      </c>
      <c r="G910" s="1">
        <v>147</v>
      </c>
      <c r="H910" s="1">
        <v>5</v>
      </c>
      <c r="I910" s="1">
        <v>48</v>
      </c>
      <c r="J910" s="1">
        <v>32</v>
      </c>
    </row>
    <row r="911" spans="2:11" hidden="1" x14ac:dyDescent="0.25">
      <c r="B911" s="15">
        <v>45429</v>
      </c>
      <c r="C911" s="6">
        <v>45436</v>
      </c>
      <c r="D911" s="1">
        <v>700</v>
      </c>
      <c r="E911" s="1" t="str">
        <f>INDEX('kapı kodları'!$D$2:$F$42,MATCH(Satıs[[#This Row],[kod]],'kapı kodları'!$D$2:$D$42,0),2)</f>
        <v>küp akça</v>
      </c>
      <c r="F911" s="1" t="str">
        <f>INDEX('kapı kodları'!$D$2:$F$42,MATCH(Satıs[[#This Row],[kod]],'kapı kodları'!$D$2:$D$42,0),3)</f>
        <v>yavru kanat</v>
      </c>
      <c r="K911" s="1">
        <v>9</v>
      </c>
    </row>
    <row r="912" spans="2:11" hidden="1" x14ac:dyDescent="0.25">
      <c r="B912" s="15">
        <v>45429</v>
      </c>
      <c r="C912" s="6">
        <v>45436</v>
      </c>
      <c r="D912" s="1">
        <v>720</v>
      </c>
      <c r="E912" s="1" t="str">
        <f>INDEX('kapı kodları'!$D$2:$F$42,MATCH(Satıs[[#This Row],[kod]],'kapı kodları'!$D$2:$D$42,0),2)</f>
        <v>küp akça</v>
      </c>
      <c r="F912" s="1" t="str">
        <f>INDEX('kapı kodları'!$D$2:$F$42,MATCH(Satıs[[#This Row],[kod]],'kapı kodları'!$D$2:$D$42,0),3)</f>
        <v>baklava</v>
      </c>
      <c r="G912" s="1">
        <v>3</v>
      </c>
    </row>
    <row r="913" spans="2:14" hidden="1" x14ac:dyDescent="0.25">
      <c r="B913" s="15">
        <v>45429</v>
      </c>
      <c r="C913" s="6">
        <v>45436</v>
      </c>
      <c r="D913" s="1">
        <v>730</v>
      </c>
      <c r="E913" s="1" t="str">
        <f>INDEX('kapı kodları'!$D$2:$F$42,MATCH(Satıs[[#This Row],[kod]],'kapı kodları'!$D$2:$D$42,0),2)</f>
        <v>küp akça</v>
      </c>
      <c r="F913" s="1" t="str">
        <f>INDEX('kapı kodları'!$D$2:$F$42,MATCH(Satıs[[#This Row],[kod]],'kapı kodları'!$D$2:$D$42,0),3)</f>
        <v>karışık çizgi</v>
      </c>
      <c r="G913" s="1">
        <v>10</v>
      </c>
      <c r="J913" s="1">
        <v>6</v>
      </c>
    </row>
    <row r="914" spans="2:14" hidden="1" x14ac:dyDescent="0.25">
      <c r="B914" s="15">
        <v>45429</v>
      </c>
      <c r="C914" s="6">
        <v>45436</v>
      </c>
      <c r="D914" s="1">
        <v>740</v>
      </c>
      <c r="E914" s="1" t="e">
        <f>INDEX('kapı kodları'!$D$2:$F$42,MATCH(Satıs[[#This Row],[kod]],'kapı kodları'!$D$2:$D$42,0),2)</f>
        <v>#N/A</v>
      </c>
      <c r="F914" s="1" t="e">
        <f>INDEX('kapı kodları'!$D$2:$F$42,MATCH(Satıs[[#This Row],[kod]],'kapı kodları'!$D$2:$D$42,0),3)</f>
        <v>#N/A</v>
      </c>
    </row>
    <row r="915" spans="2:14" hidden="1" x14ac:dyDescent="0.25">
      <c r="B915" s="15">
        <v>45429</v>
      </c>
      <c r="C915" s="6">
        <v>45436</v>
      </c>
      <c r="D915" s="1">
        <v>760</v>
      </c>
      <c r="E915" s="1" t="str">
        <f>INDEX('kapı kodları'!$D$2:$F$42,MATCH(Satıs[[#This Row],[kod]],'kapı kodları'!$D$2:$D$42,0),2)</f>
        <v>küp akça</v>
      </c>
      <c r="F915" s="1" t="str">
        <f>INDEX('kapı kodları'!$D$2:$F$42,MATCH(Satıs[[#This Row],[kod]],'kapı kodları'!$D$2:$D$42,0),3)</f>
        <v>iki göbek</v>
      </c>
      <c r="G915" s="1">
        <v>63</v>
      </c>
      <c r="H915" s="1">
        <v>1</v>
      </c>
      <c r="I915" s="1">
        <v>13</v>
      </c>
      <c r="J915" s="1">
        <v>2</v>
      </c>
    </row>
    <row r="916" spans="2:14" hidden="1" x14ac:dyDescent="0.25">
      <c r="B916" s="15">
        <v>45429</v>
      </c>
      <c r="C916" s="6">
        <v>45436</v>
      </c>
      <c r="D916" s="1">
        <v>800</v>
      </c>
      <c r="E916" s="1" t="str">
        <f>INDEX('kapı kodları'!$D$2:$F$42,MATCH(Satıs[[#This Row],[kod]],'kapı kodları'!$D$2:$D$42,0),2)</f>
        <v>ardahan gri</v>
      </c>
      <c r="F916" s="1" t="str">
        <f>INDEX('kapı kodları'!$D$2:$F$42,MATCH(Satıs[[#This Row],[kod]],'kapı kodları'!$D$2:$D$42,0),3)</f>
        <v>yavru kanat</v>
      </c>
      <c r="K916" s="1">
        <v>3</v>
      </c>
    </row>
    <row r="917" spans="2:14" hidden="1" x14ac:dyDescent="0.25">
      <c r="B917" s="15">
        <v>45429</v>
      </c>
      <c r="C917" s="6">
        <v>45436</v>
      </c>
      <c r="D917" s="1">
        <v>810</v>
      </c>
      <c r="E917" s="1" t="str">
        <f>INDEX('kapı kodları'!$D$2:$F$42,MATCH(Satıs[[#This Row],[kod]],'kapı kodları'!$D$2:$D$42,0),2)</f>
        <v>ardahan gri</v>
      </c>
      <c r="F917" s="1" t="str">
        <f>INDEX('kapı kodları'!$D$2:$F$42,MATCH(Satıs[[#This Row],[kod]],'kapı kodları'!$D$2:$D$42,0),3)</f>
        <v>madra</v>
      </c>
      <c r="G917" s="1">
        <v>37</v>
      </c>
      <c r="I917" s="1">
        <v>3</v>
      </c>
    </row>
    <row r="918" spans="2:14" hidden="1" x14ac:dyDescent="0.25">
      <c r="B918" s="15">
        <v>45429</v>
      </c>
      <c r="C918" s="6">
        <v>45436</v>
      </c>
      <c r="D918" s="1">
        <v>820</v>
      </c>
      <c r="E918" s="1" t="str">
        <f>INDEX('kapı kodları'!$D$2:$F$42,MATCH(Satıs[[#This Row],[kod]],'kapı kodları'!$D$2:$D$42,0),2)</f>
        <v>ardahan gri</v>
      </c>
      <c r="F918" s="1" t="str">
        <f>INDEX('kapı kodları'!$D$2:$F$42,MATCH(Satıs[[#This Row],[kod]],'kapı kodları'!$D$2:$D$42,0),3)</f>
        <v>baklava</v>
      </c>
      <c r="G918" s="1">
        <v>13</v>
      </c>
      <c r="I918" s="1">
        <v>1</v>
      </c>
    </row>
    <row r="919" spans="2:14" hidden="1" x14ac:dyDescent="0.25">
      <c r="B919" s="15">
        <v>45429</v>
      </c>
      <c r="C919" s="6">
        <v>45436</v>
      </c>
      <c r="D919" s="1">
        <v>830</v>
      </c>
      <c r="E919" s="1" t="str">
        <f>INDEX('kapı kodları'!$D$2:$F$42,MATCH(Satıs[[#This Row],[kod]],'kapı kodları'!$D$2:$D$42,0),2)</f>
        <v>ardahan gri</v>
      </c>
      <c r="F919" s="1" t="str">
        <f>INDEX('kapı kodları'!$D$2:$F$42,MATCH(Satıs[[#This Row],[kod]],'kapı kodları'!$D$2:$D$42,0),3)</f>
        <v>karışık çizgi</v>
      </c>
      <c r="G919" s="1">
        <v>37</v>
      </c>
      <c r="H919" s="1">
        <v>1</v>
      </c>
      <c r="I919" s="1">
        <v>2</v>
      </c>
    </row>
    <row r="920" spans="2:14" hidden="1" x14ac:dyDescent="0.25">
      <c r="B920" s="15">
        <v>45429</v>
      </c>
      <c r="C920" s="6">
        <v>45436</v>
      </c>
      <c r="D920" s="1">
        <v>840</v>
      </c>
      <c r="E920" s="1" t="e">
        <f>INDEX('kapı kodları'!$D$2:$F$42,MATCH(Satıs[[#This Row],[kod]],'kapı kodları'!$D$2:$D$42,0),2)</f>
        <v>#N/A</v>
      </c>
      <c r="F920" s="1" t="e">
        <f>INDEX('kapı kodları'!$D$2:$F$42,MATCH(Satıs[[#This Row],[kod]],'kapı kodları'!$D$2:$D$42,0),3)</f>
        <v>#N/A</v>
      </c>
    </row>
    <row r="921" spans="2:14" hidden="1" x14ac:dyDescent="0.25">
      <c r="B921" s="15">
        <v>45429</v>
      </c>
      <c r="C921" s="6">
        <v>45436</v>
      </c>
      <c r="D921" s="1">
        <v>860</v>
      </c>
      <c r="E921" s="1" t="str">
        <f>INDEX('kapı kodları'!$D$2:$F$42,MATCH(Satıs[[#This Row],[kod]],'kapı kodları'!$D$2:$D$42,0),2)</f>
        <v>ardahan gri</v>
      </c>
      <c r="F921" s="1" t="str">
        <f>INDEX('kapı kodları'!$D$2:$F$42,MATCH(Satıs[[#This Row],[kod]],'kapı kodları'!$D$2:$D$42,0),3)</f>
        <v>iki göbek</v>
      </c>
      <c r="J921" s="1">
        <v>1</v>
      </c>
    </row>
    <row r="922" spans="2:14" hidden="1" x14ac:dyDescent="0.25">
      <c r="B922" s="15">
        <v>45429</v>
      </c>
      <c r="C922" s="6">
        <v>45436</v>
      </c>
      <c r="D922" s="1">
        <v>900</v>
      </c>
      <c r="E922" s="1" t="str">
        <f>INDEX('kapı kodları'!$D$2:$F$42,MATCH(Satıs[[#This Row],[kod]],'kapı kodları'!$D$2:$D$42,0),2)</f>
        <v>pvc gri</v>
      </c>
      <c r="F922" s="1" t="str">
        <f>INDEX('kapı kodları'!$D$2:$F$42,MATCH(Satıs[[#This Row],[kod]],'kapı kodları'!$D$2:$D$42,0),3)</f>
        <v>yavru kanat</v>
      </c>
      <c r="K922" s="1">
        <v>2</v>
      </c>
      <c r="M922" s="1">
        <v>12</v>
      </c>
      <c r="N922" s="1">
        <v>4</v>
      </c>
    </row>
    <row r="923" spans="2:14" hidden="1" x14ac:dyDescent="0.25">
      <c r="B923" s="15">
        <v>45429</v>
      </c>
      <c r="C923" s="6">
        <v>45436</v>
      </c>
      <c r="D923" s="1">
        <v>920</v>
      </c>
      <c r="E923" s="1" t="str">
        <f>INDEX('kapı kodları'!$D$2:$F$42,MATCH(Satıs[[#This Row],[kod]],'kapı kodları'!$D$2:$D$42,0),2)</f>
        <v>pvc gri</v>
      </c>
      <c r="F923" s="1" t="str">
        <f>INDEX('kapı kodları'!$D$2:$F$42,MATCH(Satıs[[#This Row],[kod]],'kapı kodları'!$D$2:$D$42,0),3)</f>
        <v>baklava</v>
      </c>
    </row>
    <row r="924" spans="2:14" hidden="1" x14ac:dyDescent="0.25">
      <c r="B924" s="15">
        <v>45429</v>
      </c>
      <c r="C924" s="6">
        <v>45436</v>
      </c>
      <c r="D924" s="1">
        <v>930</v>
      </c>
      <c r="E924" s="1" t="str">
        <f>INDEX('kapı kodları'!$D$2:$F$42,MATCH(Satıs[[#This Row],[kod]],'kapı kodları'!$D$2:$D$42,0),2)</f>
        <v>pvc gri</v>
      </c>
      <c r="F924" s="1" t="str">
        <f>INDEX('kapı kodları'!$D$2:$F$42,MATCH(Satıs[[#This Row],[kod]],'kapı kodları'!$D$2:$D$42,0),3)</f>
        <v>karışık çizgi</v>
      </c>
      <c r="G924" s="1">
        <v>18</v>
      </c>
      <c r="H924" s="1">
        <v>1</v>
      </c>
    </row>
    <row r="925" spans="2:14" hidden="1" x14ac:dyDescent="0.25">
      <c r="B925" s="15">
        <v>45429</v>
      </c>
      <c r="C925" s="6">
        <v>45436</v>
      </c>
      <c r="D925" s="1">
        <v>960</v>
      </c>
      <c r="E925" s="1" t="str">
        <f>INDEX('kapı kodları'!$D$2:$F$42,MATCH(Satıs[[#This Row],[kod]],'kapı kodları'!$D$2:$D$42,0),2)</f>
        <v>pvc gri</v>
      </c>
      <c r="F925" s="1" t="str">
        <f>INDEX('kapı kodları'!$D$2:$F$42,MATCH(Satıs[[#This Row],[kod]],'kapı kodları'!$D$2:$D$42,0),3)</f>
        <v>iki göbek</v>
      </c>
      <c r="G925" s="1">
        <v>54</v>
      </c>
      <c r="I925" s="1">
        <v>8</v>
      </c>
      <c r="J925" s="1">
        <v>1</v>
      </c>
    </row>
    <row r="926" spans="2:14" hidden="1" x14ac:dyDescent="0.25">
      <c r="B926" s="15">
        <v>45436</v>
      </c>
      <c r="C926" s="6">
        <v>45443</v>
      </c>
      <c r="D926" s="1">
        <v>100</v>
      </c>
      <c r="E926" s="1" t="str">
        <f>INDEX('kapı kodları'!$D$2:$F$42,MATCH(Satıs[[#This Row],[kod]],'kapı kodları'!$D$2:$D$42,0),2)</f>
        <v>italyan ceviz</v>
      </c>
      <c r="F926" s="1" t="str">
        <f>INDEX('kapı kodları'!$D$2:$F$42,MATCH(Satıs[[#This Row],[kod]],'kapı kodları'!$D$2:$D$42,0),3)</f>
        <v>yavru kanat</v>
      </c>
      <c r="K926" s="1">
        <v>13</v>
      </c>
    </row>
    <row r="927" spans="2:14" x14ac:dyDescent="0.25">
      <c r="B927" s="15">
        <v>45436</v>
      </c>
      <c r="C927" s="6">
        <v>45443</v>
      </c>
      <c r="D927" s="1">
        <v>110</v>
      </c>
      <c r="E927" s="1" t="str">
        <f>INDEX('kapı kodları'!$D$2:$F$42,MATCH(Satıs[[#This Row],[kod]],'kapı kodları'!$D$2:$D$42,0),2)</f>
        <v>italyan ceviz</v>
      </c>
      <c r="F927" s="1" t="str">
        <f>INDEX('kapı kodları'!$D$2:$F$42,MATCH(Satıs[[#This Row],[kod]],'kapı kodları'!$D$2:$D$42,0),3)</f>
        <v>madra</v>
      </c>
      <c r="G927" s="1">
        <v>29</v>
      </c>
      <c r="H927" s="1">
        <v>1</v>
      </c>
      <c r="I927" s="1">
        <v>5</v>
      </c>
      <c r="J927" s="1">
        <v>3</v>
      </c>
    </row>
    <row r="928" spans="2:14" hidden="1" x14ac:dyDescent="0.25">
      <c r="B928" s="15">
        <v>45436</v>
      </c>
      <c r="C928" s="6">
        <v>45443</v>
      </c>
      <c r="D928" s="1">
        <v>120</v>
      </c>
      <c r="E928" s="1" t="str">
        <f>INDEX('kapı kodları'!$D$2:$F$42,MATCH(Satıs[[#This Row],[kod]],'kapı kodları'!$D$2:$D$42,0),2)</f>
        <v>italyan ceviz</v>
      </c>
      <c r="F928" s="1" t="str">
        <f>INDEX('kapı kodları'!$D$2:$F$42,MATCH(Satıs[[#This Row],[kod]],'kapı kodları'!$D$2:$D$42,0),3)</f>
        <v>baklava</v>
      </c>
      <c r="G928" s="1">
        <v>8</v>
      </c>
      <c r="I928" s="1">
        <v>1</v>
      </c>
      <c r="J928" s="1">
        <v>1</v>
      </c>
    </row>
    <row r="929" spans="2:11" hidden="1" x14ac:dyDescent="0.25">
      <c r="B929" s="15">
        <v>45436</v>
      </c>
      <c r="C929" s="6">
        <v>45443</v>
      </c>
      <c r="D929" s="1">
        <v>130</v>
      </c>
      <c r="E929" s="1" t="str">
        <f>INDEX('kapı kodları'!$D$2:$F$42,MATCH(Satıs[[#This Row],[kod]],'kapı kodları'!$D$2:$D$42,0),2)</f>
        <v>italyan ceviz</v>
      </c>
      <c r="F929" s="1" t="str">
        <f>INDEX('kapı kodları'!$D$2:$F$42,MATCH(Satıs[[#This Row],[kod]],'kapı kodları'!$D$2:$D$42,0),3)</f>
        <v>karışık çizgi</v>
      </c>
      <c r="G929" s="1">
        <v>9</v>
      </c>
      <c r="I929" s="1">
        <v>5</v>
      </c>
    </row>
    <row r="930" spans="2:11" hidden="1" x14ac:dyDescent="0.25">
      <c r="B930" s="15">
        <v>45436</v>
      </c>
      <c r="C930" s="6">
        <v>45443</v>
      </c>
      <c r="D930" s="1">
        <v>140</v>
      </c>
      <c r="E930" s="1" t="e">
        <f>INDEX('kapı kodları'!$D$2:$F$42,MATCH(Satıs[[#This Row],[kod]],'kapı kodları'!$D$2:$D$42,0),2)</f>
        <v>#N/A</v>
      </c>
      <c r="F930" s="1" t="e">
        <f>INDEX('kapı kodları'!$D$2:$F$42,MATCH(Satıs[[#This Row],[kod]],'kapı kodları'!$D$2:$D$42,0),3)</f>
        <v>#N/A</v>
      </c>
    </row>
    <row r="931" spans="2:11" hidden="1" x14ac:dyDescent="0.25">
      <c r="B931" s="15">
        <v>45436</v>
      </c>
      <c r="C931" s="6">
        <v>45443</v>
      </c>
      <c r="D931" s="1">
        <v>160</v>
      </c>
      <c r="E931" s="1" t="str">
        <f>INDEX('kapı kodları'!$D$2:$F$42,MATCH(Satıs[[#This Row],[kod]],'kapı kodları'!$D$2:$D$42,0),2)</f>
        <v>italyan ceviz</v>
      </c>
      <c r="F931" s="1" t="str">
        <f>INDEX('kapı kodları'!$D$2:$F$42,MATCH(Satıs[[#This Row],[kod]],'kapı kodları'!$D$2:$D$42,0),3)</f>
        <v>iki göbek</v>
      </c>
      <c r="G931" s="1">
        <v>31</v>
      </c>
      <c r="H931" s="1">
        <v>2</v>
      </c>
      <c r="I931" s="1">
        <v>16</v>
      </c>
      <c r="J931" s="1">
        <v>5</v>
      </c>
    </row>
    <row r="932" spans="2:11" hidden="1" x14ac:dyDescent="0.25">
      <c r="B932" s="15">
        <v>45436</v>
      </c>
      <c r="C932" s="6">
        <v>45443</v>
      </c>
      <c r="D932" s="1">
        <v>200</v>
      </c>
      <c r="E932" s="1" t="str">
        <f>INDEX('kapı kodları'!$D$2:$F$42,MATCH(Satıs[[#This Row],[kod]],'kapı kodları'!$D$2:$D$42,0),2)</f>
        <v>koyu ceviz</v>
      </c>
      <c r="F932" s="1" t="str">
        <f>INDEX('kapı kodları'!$D$2:$F$42,MATCH(Satıs[[#This Row],[kod]],'kapı kodları'!$D$2:$D$42,0),3)</f>
        <v>yavru kanat</v>
      </c>
      <c r="K932" s="1">
        <v>2</v>
      </c>
    </row>
    <row r="933" spans="2:11" hidden="1" x14ac:dyDescent="0.25">
      <c r="B933" s="15">
        <v>45436</v>
      </c>
      <c r="C933" s="6">
        <v>45443</v>
      </c>
      <c r="D933" s="1">
        <v>220</v>
      </c>
      <c r="E933" s="1" t="str">
        <f>INDEX('kapı kodları'!$D$2:$F$42,MATCH(Satıs[[#This Row],[kod]],'kapı kodları'!$D$2:$D$42,0),2)</f>
        <v>koyu ceviz</v>
      </c>
      <c r="F933" s="1" t="str">
        <f>INDEX('kapı kodları'!$D$2:$F$42,MATCH(Satıs[[#This Row],[kod]],'kapı kodları'!$D$2:$D$42,0),3)</f>
        <v>baklava</v>
      </c>
      <c r="G933" s="1">
        <v>10</v>
      </c>
    </row>
    <row r="934" spans="2:11" hidden="1" x14ac:dyDescent="0.25">
      <c r="B934" s="15">
        <v>45436</v>
      </c>
      <c r="C934" s="6">
        <v>45443</v>
      </c>
      <c r="D934" s="1">
        <v>230</v>
      </c>
      <c r="E934" s="1" t="str">
        <f>INDEX('kapı kodları'!$D$2:$F$42,MATCH(Satıs[[#This Row],[kod]],'kapı kodları'!$D$2:$D$42,0),2)</f>
        <v>koyu ceviz</v>
      </c>
      <c r="F934" s="1" t="str">
        <f>INDEX('kapı kodları'!$D$2:$F$42,MATCH(Satıs[[#This Row],[kod]],'kapı kodları'!$D$2:$D$42,0),3)</f>
        <v>karışık çizgi</v>
      </c>
      <c r="G934" s="1">
        <v>19</v>
      </c>
      <c r="H934" s="1">
        <v>2</v>
      </c>
      <c r="J934" s="1">
        <v>2</v>
      </c>
    </row>
    <row r="935" spans="2:11" hidden="1" x14ac:dyDescent="0.25">
      <c r="B935" s="15">
        <v>45436</v>
      </c>
      <c r="C935" s="6">
        <v>45443</v>
      </c>
      <c r="D935" s="1">
        <v>240</v>
      </c>
      <c r="E935" s="1" t="e">
        <f>INDEX('kapı kodları'!$D$2:$F$42,MATCH(Satıs[[#This Row],[kod]],'kapı kodları'!$D$2:$D$42,0),2)</f>
        <v>#N/A</v>
      </c>
      <c r="F935" s="1" t="e">
        <f>INDEX('kapı kodları'!$D$2:$F$42,MATCH(Satıs[[#This Row],[kod]],'kapı kodları'!$D$2:$D$42,0),3)</f>
        <v>#N/A</v>
      </c>
    </row>
    <row r="936" spans="2:11" hidden="1" x14ac:dyDescent="0.25">
      <c r="B936" s="15">
        <v>45436</v>
      </c>
      <c r="C936" s="6">
        <v>45443</v>
      </c>
      <c r="D936" s="1">
        <v>260</v>
      </c>
      <c r="E936" s="1" t="str">
        <f>INDEX('kapı kodları'!$D$2:$F$42,MATCH(Satıs[[#This Row],[kod]],'kapı kodları'!$D$2:$D$42,0),2)</f>
        <v>koyu ceviz</v>
      </c>
      <c r="F936" s="1" t="str">
        <f>INDEX('kapı kodları'!$D$2:$F$42,MATCH(Satıs[[#This Row],[kod]],'kapı kodları'!$D$2:$D$42,0),3)</f>
        <v>iki göbek</v>
      </c>
      <c r="H936" s="1">
        <v>1</v>
      </c>
      <c r="I936" s="1">
        <v>1</v>
      </c>
      <c r="J936" s="1">
        <v>2</v>
      </c>
    </row>
    <row r="937" spans="2:11" hidden="1" x14ac:dyDescent="0.25">
      <c r="B937" s="15">
        <v>45436</v>
      </c>
      <c r="C937" s="6">
        <v>45443</v>
      </c>
      <c r="D937" s="1">
        <v>300</v>
      </c>
      <c r="E937" s="1" t="str">
        <f>INDEX('kapı kodları'!$D$2:$F$42,MATCH(Satıs[[#This Row],[kod]],'kapı kodları'!$D$2:$D$42,0),2)</f>
        <v>gold ceviz</v>
      </c>
      <c r="F937" s="1" t="str">
        <f>INDEX('kapı kodları'!$D$2:$F$42,MATCH(Satıs[[#This Row],[kod]],'kapı kodları'!$D$2:$D$42,0),3)</f>
        <v>yavru kanat</v>
      </c>
      <c r="K937" s="1">
        <v>1</v>
      </c>
    </row>
    <row r="938" spans="2:11" hidden="1" x14ac:dyDescent="0.25">
      <c r="B938" s="15">
        <v>45436</v>
      </c>
      <c r="C938" s="6">
        <v>45443</v>
      </c>
      <c r="D938" s="1">
        <v>310</v>
      </c>
      <c r="E938" s="1" t="str">
        <f>INDEX('kapı kodları'!$D$2:$F$42,MATCH(Satıs[[#This Row],[kod]],'kapı kodları'!$D$2:$D$42,0),2)</f>
        <v>gold ceviz</v>
      </c>
      <c r="F938" s="1" t="str">
        <f>INDEX('kapı kodları'!$D$2:$F$42,MATCH(Satıs[[#This Row],[kod]],'kapı kodları'!$D$2:$D$42,0),3)</f>
        <v>madra</v>
      </c>
      <c r="G938" s="1">
        <v>1</v>
      </c>
      <c r="H938" s="1">
        <v>1</v>
      </c>
    </row>
    <row r="939" spans="2:11" hidden="1" x14ac:dyDescent="0.25">
      <c r="B939" s="15">
        <v>45436</v>
      </c>
      <c r="C939" s="6">
        <v>45443</v>
      </c>
      <c r="D939" s="1">
        <v>320</v>
      </c>
      <c r="E939" s="1" t="str">
        <f>INDEX('kapı kodları'!$D$2:$F$42,MATCH(Satıs[[#This Row],[kod]],'kapı kodları'!$D$2:$D$42,0),2)</f>
        <v>gold ceviz</v>
      </c>
      <c r="F939" s="1" t="str">
        <f>INDEX('kapı kodları'!$D$2:$F$42,MATCH(Satıs[[#This Row],[kod]],'kapı kodları'!$D$2:$D$42,0),3)</f>
        <v>baklava</v>
      </c>
      <c r="G939" s="1">
        <v>5</v>
      </c>
    </row>
    <row r="940" spans="2:11" hidden="1" x14ac:dyDescent="0.25">
      <c r="B940" s="15">
        <v>45436</v>
      </c>
      <c r="C940" s="6">
        <v>45443</v>
      </c>
      <c r="D940" s="1">
        <v>330</v>
      </c>
      <c r="E940" s="1" t="str">
        <f>INDEX('kapı kodları'!$D$2:$F$42,MATCH(Satıs[[#This Row],[kod]],'kapı kodları'!$D$2:$D$42,0),2)</f>
        <v>gold ceviz</v>
      </c>
      <c r="F940" s="1" t="str">
        <f>INDEX('kapı kodları'!$D$2:$F$42,MATCH(Satıs[[#This Row],[kod]],'kapı kodları'!$D$2:$D$42,0),3)</f>
        <v>karışık çizgi</v>
      </c>
    </row>
    <row r="941" spans="2:11" hidden="1" x14ac:dyDescent="0.25">
      <c r="B941" s="15">
        <v>45436</v>
      </c>
      <c r="C941" s="6">
        <v>45443</v>
      </c>
      <c r="D941" s="1">
        <v>340</v>
      </c>
      <c r="E941" s="1" t="e">
        <f>INDEX('kapı kodları'!$D$2:$F$42,MATCH(Satıs[[#This Row],[kod]],'kapı kodları'!$D$2:$D$42,0),2)</f>
        <v>#N/A</v>
      </c>
      <c r="F941" s="1" t="e">
        <f>INDEX('kapı kodları'!$D$2:$F$42,MATCH(Satıs[[#This Row],[kod]],'kapı kodları'!$D$2:$D$42,0),3)</f>
        <v>#N/A</v>
      </c>
    </row>
    <row r="942" spans="2:11" hidden="1" x14ac:dyDescent="0.25">
      <c r="B942" s="15">
        <v>45436</v>
      </c>
      <c r="C942" s="6">
        <v>45443</v>
      </c>
      <c r="D942" s="1">
        <v>360</v>
      </c>
      <c r="E942" s="1" t="str">
        <f>INDEX('kapı kodları'!$D$2:$F$42,MATCH(Satıs[[#This Row],[kod]],'kapı kodları'!$D$2:$D$42,0),2)</f>
        <v>gold ceviz</v>
      </c>
      <c r="F942" s="1" t="str">
        <f>INDEX('kapı kodları'!$D$2:$F$42,MATCH(Satıs[[#This Row],[kod]],'kapı kodları'!$D$2:$D$42,0),3)</f>
        <v>iki göbek</v>
      </c>
      <c r="G942" s="1">
        <v>13</v>
      </c>
      <c r="J942" s="1">
        <v>3</v>
      </c>
    </row>
    <row r="943" spans="2:11" hidden="1" x14ac:dyDescent="0.25">
      <c r="B943" s="15">
        <v>45436</v>
      </c>
      <c r="C943" s="6">
        <v>45443</v>
      </c>
      <c r="D943" s="1">
        <v>400</v>
      </c>
      <c r="E943" s="1" t="str">
        <f>INDEX('kapı kodları'!$D$2:$F$42,MATCH(Satıs[[#This Row],[kod]],'kapı kodları'!$D$2:$D$42,0),2)</f>
        <v>ABD ceviz</v>
      </c>
      <c r="F943" s="1" t="str">
        <f>INDEX('kapı kodları'!$D$2:$F$42,MATCH(Satıs[[#This Row],[kod]],'kapı kodları'!$D$2:$D$42,0),3)</f>
        <v>yavru kanat</v>
      </c>
    </row>
    <row r="944" spans="2:11" hidden="1" x14ac:dyDescent="0.25">
      <c r="B944" s="15">
        <v>45436</v>
      </c>
      <c r="C944" s="6">
        <v>45443</v>
      </c>
      <c r="D944" s="1">
        <v>410</v>
      </c>
      <c r="E944" s="1" t="str">
        <f>INDEX('kapı kodları'!$D$2:$F$42,MATCH(Satıs[[#This Row],[kod]],'kapı kodları'!$D$2:$D$42,0),2)</f>
        <v>ABD ceviz</v>
      </c>
      <c r="F944" s="1" t="str">
        <f>INDEX('kapı kodları'!$D$2:$F$42,MATCH(Satıs[[#This Row],[kod]],'kapı kodları'!$D$2:$D$42,0),3)</f>
        <v>madra</v>
      </c>
      <c r="G944" s="1">
        <v>3</v>
      </c>
    </row>
    <row r="945" spans="2:11" hidden="1" x14ac:dyDescent="0.25">
      <c r="B945" s="15">
        <v>45436</v>
      </c>
      <c r="C945" s="6">
        <v>45443</v>
      </c>
      <c r="D945" s="1">
        <v>420</v>
      </c>
      <c r="E945" s="1" t="str">
        <f>INDEX('kapı kodları'!$D$2:$F$42,MATCH(Satıs[[#This Row],[kod]],'kapı kodları'!$D$2:$D$42,0),2)</f>
        <v>ABD ceviz</v>
      </c>
      <c r="F945" s="1" t="str">
        <f>INDEX('kapı kodları'!$D$2:$F$42,MATCH(Satıs[[#This Row],[kod]],'kapı kodları'!$D$2:$D$42,0),3)</f>
        <v>baklava</v>
      </c>
      <c r="G945" s="1">
        <v>7</v>
      </c>
    </row>
    <row r="946" spans="2:11" hidden="1" x14ac:dyDescent="0.25">
      <c r="B946" s="15">
        <v>45436</v>
      </c>
      <c r="C946" s="6">
        <v>45443</v>
      </c>
      <c r="D946" s="1">
        <v>430</v>
      </c>
      <c r="E946" s="1" t="str">
        <f>INDEX('kapı kodları'!$D$2:$F$42,MATCH(Satıs[[#This Row],[kod]],'kapı kodları'!$D$2:$D$42,0),2)</f>
        <v>ABD ceviz</v>
      </c>
      <c r="F946" s="1" t="str">
        <f>INDEX('kapı kodları'!$D$2:$F$42,MATCH(Satıs[[#This Row],[kod]],'kapı kodları'!$D$2:$D$42,0),3)</f>
        <v>karışık çizgi</v>
      </c>
      <c r="G946" s="1">
        <v>10</v>
      </c>
      <c r="I946" s="1">
        <v>2</v>
      </c>
    </row>
    <row r="947" spans="2:11" hidden="1" x14ac:dyDescent="0.25">
      <c r="B947" s="15">
        <v>45436</v>
      </c>
      <c r="C947" s="6">
        <v>45443</v>
      </c>
      <c r="D947" s="1">
        <v>440</v>
      </c>
      <c r="E947" s="1" t="e">
        <f>INDEX('kapı kodları'!$D$2:$F$42,MATCH(Satıs[[#This Row],[kod]],'kapı kodları'!$D$2:$D$42,0),2)</f>
        <v>#N/A</v>
      </c>
      <c r="F947" s="1" t="e">
        <f>INDEX('kapı kodları'!$D$2:$F$42,MATCH(Satıs[[#This Row],[kod]],'kapı kodları'!$D$2:$D$42,0),3)</f>
        <v>#N/A</v>
      </c>
    </row>
    <row r="948" spans="2:11" hidden="1" x14ac:dyDescent="0.25">
      <c r="B948" s="15">
        <v>45436</v>
      </c>
      <c r="C948" s="6">
        <v>45443</v>
      </c>
      <c r="D948" s="1">
        <v>460</v>
      </c>
      <c r="E948" s="1" t="str">
        <f>INDEX('kapı kodları'!$D$2:$F$42,MATCH(Satıs[[#This Row],[kod]],'kapı kodları'!$D$2:$D$42,0),2)</f>
        <v>ABD ceviz</v>
      </c>
      <c r="F948" s="1" t="str">
        <f>INDEX('kapı kodları'!$D$2:$F$42,MATCH(Satıs[[#This Row],[kod]],'kapı kodları'!$D$2:$D$42,0),3)</f>
        <v>iki göbek</v>
      </c>
      <c r="G948" s="1">
        <v>3</v>
      </c>
      <c r="I948" s="1">
        <v>1</v>
      </c>
    </row>
    <row r="949" spans="2:11" hidden="1" x14ac:dyDescent="0.25">
      <c r="B949" s="15">
        <v>45436</v>
      </c>
      <c r="C949" s="6">
        <v>45443</v>
      </c>
      <c r="D949" s="1">
        <v>500</v>
      </c>
      <c r="E949" s="1" t="str">
        <f>INDEX('kapı kodları'!$D$2:$F$42,MATCH(Satıs[[#This Row],[kod]],'kapı kodları'!$D$2:$D$42,0),2)</f>
        <v>wenge</v>
      </c>
      <c r="F949" s="1" t="str">
        <f>INDEX('kapı kodları'!$D$2:$F$42,MATCH(Satıs[[#This Row],[kod]],'kapı kodları'!$D$2:$D$42,0),3)</f>
        <v>yavru kanat</v>
      </c>
      <c r="K949" s="1">
        <v>4</v>
      </c>
    </row>
    <row r="950" spans="2:11" hidden="1" x14ac:dyDescent="0.25">
      <c r="B950" s="15">
        <v>45436</v>
      </c>
      <c r="C950" s="6">
        <v>45443</v>
      </c>
      <c r="D950" s="1">
        <v>520</v>
      </c>
      <c r="E950" s="1" t="str">
        <f>INDEX('kapı kodları'!$D$2:$F$42,MATCH(Satıs[[#This Row],[kod]],'kapı kodları'!$D$2:$D$42,0),2)</f>
        <v>wenge</v>
      </c>
      <c r="F950" s="1" t="str">
        <f>INDEX('kapı kodları'!$D$2:$F$42,MATCH(Satıs[[#This Row],[kod]],'kapı kodları'!$D$2:$D$42,0),3)</f>
        <v>baklava</v>
      </c>
      <c r="G950" s="1">
        <v>3</v>
      </c>
      <c r="I950" s="1">
        <v>3</v>
      </c>
      <c r="J950" s="1">
        <v>1</v>
      </c>
    </row>
    <row r="951" spans="2:11" hidden="1" x14ac:dyDescent="0.25">
      <c r="B951" s="15">
        <v>45436</v>
      </c>
      <c r="C951" s="6">
        <v>45443</v>
      </c>
      <c r="D951" s="1">
        <v>530</v>
      </c>
      <c r="E951" s="1" t="str">
        <f>INDEX('kapı kodları'!$D$2:$F$42,MATCH(Satıs[[#This Row],[kod]],'kapı kodları'!$D$2:$D$42,0),2)</f>
        <v>wenge</v>
      </c>
      <c r="F951" s="1" t="str">
        <f>INDEX('kapı kodları'!$D$2:$F$42,MATCH(Satıs[[#This Row],[kod]],'kapı kodları'!$D$2:$D$42,0),3)</f>
        <v>karışık çizgi</v>
      </c>
    </row>
    <row r="952" spans="2:11" hidden="1" x14ac:dyDescent="0.25">
      <c r="B952" s="15">
        <v>45436</v>
      </c>
      <c r="C952" s="6">
        <v>45443</v>
      </c>
      <c r="D952" s="1">
        <v>540</v>
      </c>
      <c r="E952" s="1" t="e">
        <f>INDEX('kapı kodları'!$D$2:$F$42,MATCH(Satıs[[#This Row],[kod]],'kapı kodları'!$D$2:$D$42,0),2)</f>
        <v>#N/A</v>
      </c>
      <c r="F952" s="1" t="e">
        <f>INDEX('kapı kodları'!$D$2:$F$42,MATCH(Satıs[[#This Row],[kod]],'kapı kodları'!$D$2:$D$42,0),3)</f>
        <v>#N/A</v>
      </c>
      <c r="G952" s="1">
        <v>5</v>
      </c>
      <c r="I952" s="1">
        <v>3</v>
      </c>
      <c r="J952" s="1">
        <v>1</v>
      </c>
    </row>
    <row r="953" spans="2:11" hidden="1" x14ac:dyDescent="0.25">
      <c r="B953" s="15">
        <v>45436</v>
      </c>
      <c r="C953" s="6">
        <v>45443</v>
      </c>
      <c r="D953" s="1">
        <v>560</v>
      </c>
      <c r="E953" s="1" t="str">
        <f>INDEX('kapı kodları'!$D$2:$F$42,MATCH(Satıs[[#This Row],[kod]],'kapı kodları'!$D$2:$D$42,0),2)</f>
        <v>wenge</v>
      </c>
      <c r="F953" s="1" t="str">
        <f>INDEX('kapı kodları'!$D$2:$F$42,MATCH(Satıs[[#This Row],[kod]],'kapı kodları'!$D$2:$D$42,0),3)</f>
        <v>iki göbek</v>
      </c>
      <c r="G953" s="1">
        <v>13</v>
      </c>
      <c r="I953" s="1">
        <v>6</v>
      </c>
    </row>
    <row r="954" spans="2:11" hidden="1" x14ac:dyDescent="0.25">
      <c r="B954" s="15">
        <v>45436</v>
      </c>
      <c r="C954" s="6">
        <v>45443</v>
      </c>
      <c r="D954" s="1">
        <v>600</v>
      </c>
      <c r="E954" s="1" t="str">
        <f>INDEX('kapı kodları'!$D$2:$F$42,MATCH(Satıs[[#This Row],[kod]],'kapı kodları'!$D$2:$D$42,0),2)</f>
        <v>bute beyaz</v>
      </c>
      <c r="F954" s="1" t="str">
        <f>INDEX('kapı kodları'!$D$2:$F$42,MATCH(Satıs[[#This Row],[kod]],'kapı kodları'!$D$2:$D$42,0),3)</f>
        <v>yavru kanat</v>
      </c>
      <c r="K954" s="1">
        <v>20</v>
      </c>
    </row>
    <row r="955" spans="2:11" hidden="1" x14ac:dyDescent="0.25">
      <c r="B955" s="15">
        <v>45436</v>
      </c>
      <c r="C955" s="6">
        <v>45443</v>
      </c>
      <c r="D955" s="1">
        <v>610</v>
      </c>
      <c r="E955" s="1" t="str">
        <f>INDEX('kapı kodları'!$D$2:$F$42,MATCH(Satıs[[#This Row],[kod]],'kapı kodları'!$D$2:$D$42,0),2)</f>
        <v>bute beyaz</v>
      </c>
      <c r="F955" s="1" t="str">
        <f>INDEX('kapı kodları'!$D$2:$F$42,MATCH(Satıs[[#This Row],[kod]],'kapı kodları'!$D$2:$D$42,0),3)</f>
        <v>madra</v>
      </c>
      <c r="G955" s="1">
        <v>6</v>
      </c>
      <c r="I955" s="1">
        <v>7</v>
      </c>
      <c r="J955" s="1">
        <v>2</v>
      </c>
    </row>
    <row r="956" spans="2:11" hidden="1" x14ac:dyDescent="0.25">
      <c r="B956" s="15">
        <v>45436</v>
      </c>
      <c r="C956" s="6">
        <v>45443</v>
      </c>
      <c r="D956" s="1">
        <v>620</v>
      </c>
      <c r="E956" s="1" t="str">
        <f>INDEX('kapı kodları'!$D$2:$F$42,MATCH(Satıs[[#This Row],[kod]],'kapı kodları'!$D$2:$D$42,0),2)</f>
        <v>bute beyaz</v>
      </c>
      <c r="F956" s="1" t="str">
        <f>INDEX('kapı kodları'!$D$2:$F$42,MATCH(Satıs[[#This Row],[kod]],'kapı kodları'!$D$2:$D$42,0),3)</f>
        <v>baklava</v>
      </c>
      <c r="G956" s="1">
        <v>23</v>
      </c>
      <c r="H956" s="1">
        <v>1</v>
      </c>
      <c r="J956" s="1">
        <v>7</v>
      </c>
    </row>
    <row r="957" spans="2:11" hidden="1" x14ac:dyDescent="0.25">
      <c r="B957" s="15">
        <v>45436</v>
      </c>
      <c r="C957" s="6">
        <v>45443</v>
      </c>
      <c r="D957" s="1">
        <v>630</v>
      </c>
      <c r="E957" s="1" t="str">
        <f>INDEX('kapı kodları'!$D$2:$F$42,MATCH(Satıs[[#This Row],[kod]],'kapı kodları'!$D$2:$D$42,0),2)</f>
        <v>bute beyaz</v>
      </c>
      <c r="F957" s="1" t="str">
        <f>INDEX('kapı kodları'!$D$2:$F$42,MATCH(Satıs[[#This Row],[kod]],'kapı kodları'!$D$2:$D$42,0),3)</f>
        <v>karışık çizgi</v>
      </c>
      <c r="G957" s="1">
        <v>40</v>
      </c>
      <c r="I957" s="1">
        <v>1</v>
      </c>
      <c r="J957" s="1">
        <v>12</v>
      </c>
    </row>
    <row r="958" spans="2:11" hidden="1" x14ac:dyDescent="0.25">
      <c r="B958" s="15">
        <v>45436</v>
      </c>
      <c r="C958" s="6">
        <v>45443</v>
      </c>
      <c r="D958" s="1">
        <v>640</v>
      </c>
      <c r="E958" s="1" t="e">
        <f>INDEX('kapı kodları'!$D$2:$F$42,MATCH(Satıs[[#This Row],[kod]],'kapı kodları'!$D$2:$D$42,0),2)</f>
        <v>#N/A</v>
      </c>
      <c r="F958" s="1" t="e">
        <f>INDEX('kapı kodları'!$D$2:$F$42,MATCH(Satıs[[#This Row],[kod]],'kapı kodları'!$D$2:$D$42,0),3)</f>
        <v>#N/A</v>
      </c>
    </row>
    <row r="959" spans="2:11" hidden="1" x14ac:dyDescent="0.25">
      <c r="B959" s="15">
        <v>45436</v>
      </c>
      <c r="C959" s="6">
        <v>45443</v>
      </c>
      <c r="D959" s="1">
        <v>660</v>
      </c>
      <c r="E959" s="1" t="str">
        <f>INDEX('kapı kodları'!$D$2:$F$42,MATCH(Satıs[[#This Row],[kod]],'kapı kodları'!$D$2:$D$42,0),2)</f>
        <v>bute beyaz</v>
      </c>
      <c r="F959" s="1" t="str">
        <f>INDEX('kapı kodları'!$D$2:$F$42,MATCH(Satıs[[#This Row],[kod]],'kapı kodları'!$D$2:$D$42,0),3)</f>
        <v>iki göbek</v>
      </c>
      <c r="G959" s="1">
        <v>160</v>
      </c>
      <c r="H959" s="1">
        <v>13</v>
      </c>
      <c r="I959" s="1">
        <v>28</v>
      </c>
      <c r="J959" s="1">
        <v>17</v>
      </c>
    </row>
    <row r="960" spans="2:11" hidden="1" x14ac:dyDescent="0.25">
      <c r="B960" s="15">
        <v>45436</v>
      </c>
      <c r="C960" s="6">
        <v>45443</v>
      </c>
      <c r="D960" s="1">
        <v>700</v>
      </c>
      <c r="E960" s="1" t="str">
        <f>INDEX('kapı kodları'!$D$2:$F$42,MATCH(Satıs[[#This Row],[kod]],'kapı kodları'!$D$2:$D$42,0),2)</f>
        <v>küp akça</v>
      </c>
      <c r="F960" s="1" t="str">
        <f>INDEX('kapı kodları'!$D$2:$F$42,MATCH(Satıs[[#This Row],[kod]],'kapı kodları'!$D$2:$D$42,0),3)</f>
        <v>yavru kanat</v>
      </c>
      <c r="K960" s="1">
        <v>9</v>
      </c>
    </row>
    <row r="961" spans="2:14" hidden="1" x14ac:dyDescent="0.25">
      <c r="B961" s="15">
        <v>45436</v>
      </c>
      <c r="C961" s="6">
        <v>45443</v>
      </c>
      <c r="D961" s="1">
        <v>720</v>
      </c>
      <c r="E961" s="1" t="str">
        <f>INDEX('kapı kodları'!$D$2:$F$42,MATCH(Satıs[[#This Row],[kod]],'kapı kodları'!$D$2:$D$42,0),2)</f>
        <v>küp akça</v>
      </c>
      <c r="F961" s="1" t="str">
        <f>INDEX('kapı kodları'!$D$2:$F$42,MATCH(Satıs[[#This Row],[kod]],'kapı kodları'!$D$2:$D$42,0),3)</f>
        <v>baklava</v>
      </c>
      <c r="G961" s="1">
        <v>14</v>
      </c>
      <c r="H961" s="1">
        <v>1</v>
      </c>
      <c r="I961" s="1">
        <v>3</v>
      </c>
      <c r="J961" s="1">
        <v>1</v>
      </c>
    </row>
    <row r="962" spans="2:14" hidden="1" x14ac:dyDescent="0.25">
      <c r="B962" s="15">
        <v>45436</v>
      </c>
      <c r="C962" s="6">
        <v>45443</v>
      </c>
      <c r="D962" s="1">
        <v>730</v>
      </c>
      <c r="E962" s="1" t="str">
        <f>INDEX('kapı kodları'!$D$2:$F$42,MATCH(Satıs[[#This Row],[kod]],'kapı kodları'!$D$2:$D$42,0),2)</f>
        <v>küp akça</v>
      </c>
      <c r="F962" s="1" t="str">
        <f>INDEX('kapı kodları'!$D$2:$F$42,MATCH(Satıs[[#This Row],[kod]],'kapı kodları'!$D$2:$D$42,0),3)</f>
        <v>karışık çizgi</v>
      </c>
      <c r="G962" s="1">
        <v>3</v>
      </c>
    </row>
    <row r="963" spans="2:14" hidden="1" x14ac:dyDescent="0.25">
      <c r="B963" s="15">
        <v>45436</v>
      </c>
      <c r="C963" s="6">
        <v>45443</v>
      </c>
      <c r="D963" s="1">
        <v>740</v>
      </c>
      <c r="E963" s="1" t="e">
        <f>INDEX('kapı kodları'!$D$2:$F$42,MATCH(Satıs[[#This Row],[kod]],'kapı kodları'!$D$2:$D$42,0),2)</f>
        <v>#N/A</v>
      </c>
      <c r="F963" s="1" t="e">
        <f>INDEX('kapı kodları'!$D$2:$F$42,MATCH(Satıs[[#This Row],[kod]],'kapı kodları'!$D$2:$D$42,0),3)</f>
        <v>#N/A</v>
      </c>
      <c r="G963" s="1">
        <v>2</v>
      </c>
      <c r="I963" s="1">
        <v>1</v>
      </c>
    </row>
    <row r="964" spans="2:14" hidden="1" x14ac:dyDescent="0.25">
      <c r="B964" s="15">
        <v>45436</v>
      </c>
      <c r="C964" s="6">
        <v>45443</v>
      </c>
      <c r="D964" s="1">
        <v>760</v>
      </c>
      <c r="E964" s="1" t="str">
        <f>INDEX('kapı kodları'!$D$2:$F$42,MATCH(Satıs[[#This Row],[kod]],'kapı kodları'!$D$2:$D$42,0),2)</f>
        <v>küp akça</v>
      </c>
      <c r="F964" s="1" t="str">
        <f>INDEX('kapı kodları'!$D$2:$F$42,MATCH(Satıs[[#This Row],[kod]],'kapı kodları'!$D$2:$D$42,0),3)</f>
        <v>iki göbek</v>
      </c>
      <c r="G964" s="1">
        <v>62</v>
      </c>
      <c r="H964" s="1">
        <v>4</v>
      </c>
      <c r="I964" s="1">
        <v>7</v>
      </c>
      <c r="J964" s="1">
        <v>10</v>
      </c>
    </row>
    <row r="965" spans="2:14" hidden="1" x14ac:dyDescent="0.25">
      <c r="B965" s="15">
        <v>45436</v>
      </c>
      <c r="C965" s="6">
        <v>45443</v>
      </c>
      <c r="D965" s="1">
        <v>800</v>
      </c>
      <c r="E965" s="1" t="str">
        <f>INDEX('kapı kodları'!$D$2:$F$42,MATCH(Satıs[[#This Row],[kod]],'kapı kodları'!$D$2:$D$42,0),2)</f>
        <v>ardahan gri</v>
      </c>
      <c r="F965" s="1" t="str">
        <f>INDEX('kapı kodları'!$D$2:$F$42,MATCH(Satıs[[#This Row],[kod]],'kapı kodları'!$D$2:$D$42,0),3)</f>
        <v>yavru kanat</v>
      </c>
      <c r="K965" s="1">
        <v>9</v>
      </c>
    </row>
    <row r="966" spans="2:14" hidden="1" x14ac:dyDescent="0.25">
      <c r="B966" s="15">
        <v>45436</v>
      </c>
      <c r="C966" s="6">
        <v>45443</v>
      </c>
      <c r="D966" s="1">
        <v>810</v>
      </c>
      <c r="E966" s="1" t="str">
        <f>INDEX('kapı kodları'!$D$2:$F$42,MATCH(Satıs[[#This Row],[kod]],'kapı kodları'!$D$2:$D$42,0),2)</f>
        <v>ardahan gri</v>
      </c>
      <c r="F966" s="1" t="str">
        <f>INDEX('kapı kodları'!$D$2:$F$42,MATCH(Satıs[[#This Row],[kod]],'kapı kodları'!$D$2:$D$42,0),3)</f>
        <v>madra</v>
      </c>
      <c r="G966" s="1">
        <v>28</v>
      </c>
      <c r="I966" s="1">
        <v>9</v>
      </c>
      <c r="J966" s="1">
        <v>1</v>
      </c>
    </row>
    <row r="967" spans="2:14" hidden="1" x14ac:dyDescent="0.25">
      <c r="B967" s="15">
        <v>45436</v>
      </c>
      <c r="C967" s="6">
        <v>45443</v>
      </c>
      <c r="D967" s="1">
        <v>820</v>
      </c>
      <c r="E967" s="1" t="str">
        <f>INDEX('kapı kodları'!$D$2:$F$42,MATCH(Satıs[[#This Row],[kod]],'kapı kodları'!$D$2:$D$42,0),2)</f>
        <v>ardahan gri</v>
      </c>
      <c r="F967" s="1" t="str">
        <f>INDEX('kapı kodları'!$D$2:$F$42,MATCH(Satıs[[#This Row],[kod]],'kapı kodları'!$D$2:$D$42,0),3)</f>
        <v>baklava</v>
      </c>
      <c r="G967" s="1">
        <v>30</v>
      </c>
      <c r="I967" s="1">
        <v>1</v>
      </c>
      <c r="J967" s="1">
        <v>1</v>
      </c>
    </row>
    <row r="968" spans="2:14" hidden="1" x14ac:dyDescent="0.25">
      <c r="B968" s="15">
        <v>45436</v>
      </c>
      <c r="C968" s="6">
        <v>45443</v>
      </c>
      <c r="D968" s="1">
        <v>830</v>
      </c>
      <c r="E968" s="1" t="str">
        <f>INDEX('kapı kodları'!$D$2:$F$42,MATCH(Satıs[[#This Row],[kod]],'kapı kodları'!$D$2:$D$42,0),2)</f>
        <v>ardahan gri</v>
      </c>
      <c r="F968" s="1" t="str">
        <f>INDEX('kapı kodları'!$D$2:$F$42,MATCH(Satıs[[#This Row],[kod]],'kapı kodları'!$D$2:$D$42,0),3)</f>
        <v>karışık çizgi</v>
      </c>
      <c r="G968" s="1">
        <v>42</v>
      </c>
      <c r="H968" s="1">
        <v>1</v>
      </c>
      <c r="I968" s="1">
        <v>11</v>
      </c>
      <c r="J968" s="1">
        <v>3</v>
      </c>
    </row>
    <row r="969" spans="2:14" hidden="1" x14ac:dyDescent="0.25">
      <c r="B969" s="15">
        <v>45436</v>
      </c>
      <c r="C969" s="6">
        <v>45443</v>
      </c>
      <c r="D969" s="1">
        <v>840</v>
      </c>
      <c r="E969" s="1" t="e">
        <f>INDEX('kapı kodları'!$D$2:$F$42,MATCH(Satıs[[#This Row],[kod]],'kapı kodları'!$D$2:$D$42,0),2)</f>
        <v>#N/A</v>
      </c>
      <c r="F969" s="1" t="e">
        <f>INDEX('kapı kodları'!$D$2:$F$42,MATCH(Satıs[[#This Row],[kod]],'kapı kodları'!$D$2:$D$42,0),3)</f>
        <v>#N/A</v>
      </c>
      <c r="G969" s="1">
        <v>5</v>
      </c>
      <c r="J969" s="1">
        <v>2</v>
      </c>
    </row>
    <row r="970" spans="2:14" hidden="1" x14ac:dyDescent="0.25">
      <c r="B970" s="15">
        <v>45436</v>
      </c>
      <c r="C970" s="6">
        <v>45443</v>
      </c>
      <c r="D970" s="1">
        <v>860</v>
      </c>
      <c r="E970" s="1" t="str">
        <f>INDEX('kapı kodları'!$D$2:$F$42,MATCH(Satıs[[#This Row],[kod]],'kapı kodları'!$D$2:$D$42,0),2)</f>
        <v>ardahan gri</v>
      </c>
      <c r="F970" s="1" t="str">
        <f>INDEX('kapı kodları'!$D$2:$F$42,MATCH(Satıs[[#This Row],[kod]],'kapı kodları'!$D$2:$D$42,0),3)</f>
        <v>iki göbek</v>
      </c>
      <c r="G970" s="1">
        <v>6</v>
      </c>
      <c r="H970" s="1">
        <v>1</v>
      </c>
    </row>
    <row r="971" spans="2:14" hidden="1" x14ac:dyDescent="0.25">
      <c r="B971" s="15">
        <v>45436</v>
      </c>
      <c r="C971" s="6">
        <v>45443</v>
      </c>
      <c r="D971" s="1">
        <v>900</v>
      </c>
      <c r="E971" s="1" t="str">
        <f>INDEX('kapı kodları'!$D$2:$F$42,MATCH(Satıs[[#This Row],[kod]],'kapı kodları'!$D$2:$D$42,0),2)</f>
        <v>pvc gri</v>
      </c>
      <c r="F971" s="1" t="str">
        <f>INDEX('kapı kodları'!$D$2:$F$42,MATCH(Satıs[[#This Row],[kod]],'kapı kodları'!$D$2:$D$42,0),3)</f>
        <v>yavru kanat</v>
      </c>
      <c r="K971" s="1">
        <v>1</v>
      </c>
      <c r="M971" s="1">
        <v>7</v>
      </c>
      <c r="N971" s="1">
        <v>1</v>
      </c>
    </row>
    <row r="972" spans="2:14" hidden="1" x14ac:dyDescent="0.25">
      <c r="B972" s="15">
        <v>45436</v>
      </c>
      <c r="C972" s="6">
        <v>45443</v>
      </c>
      <c r="D972" s="1">
        <v>920</v>
      </c>
      <c r="E972" s="1" t="str">
        <f>INDEX('kapı kodları'!$D$2:$F$42,MATCH(Satıs[[#This Row],[kod]],'kapı kodları'!$D$2:$D$42,0),2)</f>
        <v>pvc gri</v>
      </c>
      <c r="F972" s="1" t="str">
        <f>INDEX('kapı kodları'!$D$2:$F$42,MATCH(Satıs[[#This Row],[kod]],'kapı kodları'!$D$2:$D$42,0),3)</f>
        <v>baklava</v>
      </c>
    </row>
    <row r="973" spans="2:14" hidden="1" x14ac:dyDescent="0.25">
      <c r="B973" s="15">
        <v>45436</v>
      </c>
      <c r="C973" s="6">
        <v>45443</v>
      </c>
      <c r="D973" s="1">
        <v>930</v>
      </c>
      <c r="E973" s="1" t="str">
        <f>INDEX('kapı kodları'!$D$2:$F$42,MATCH(Satıs[[#This Row],[kod]],'kapı kodları'!$D$2:$D$42,0),2)</f>
        <v>pvc gri</v>
      </c>
      <c r="F973" s="1" t="str">
        <f>INDEX('kapı kodları'!$D$2:$F$42,MATCH(Satıs[[#This Row],[kod]],'kapı kodları'!$D$2:$D$42,0),3)</f>
        <v>karışık çizgi</v>
      </c>
      <c r="G973" s="1">
        <v>9</v>
      </c>
    </row>
    <row r="974" spans="2:14" hidden="1" x14ac:dyDescent="0.25">
      <c r="B974" s="15">
        <v>45436</v>
      </c>
      <c r="C974" s="6">
        <v>45443</v>
      </c>
      <c r="D974" s="1">
        <v>960</v>
      </c>
      <c r="E974" s="1" t="str">
        <f>INDEX('kapı kodları'!$D$2:$F$42,MATCH(Satıs[[#This Row],[kod]],'kapı kodları'!$D$2:$D$42,0),2)</f>
        <v>pvc gri</v>
      </c>
      <c r="F974" s="1" t="str">
        <f>INDEX('kapı kodları'!$D$2:$F$42,MATCH(Satıs[[#This Row],[kod]],'kapı kodları'!$D$2:$D$42,0),3)</f>
        <v>iki göbek</v>
      </c>
      <c r="I974" s="1">
        <v>1</v>
      </c>
      <c r="J974" s="1">
        <v>1</v>
      </c>
    </row>
    <row r="975" spans="2:14" hidden="1" x14ac:dyDescent="0.25">
      <c r="B975" s="15">
        <v>45443</v>
      </c>
      <c r="C975" s="6">
        <v>45450</v>
      </c>
      <c r="D975" s="1">
        <v>100</v>
      </c>
      <c r="E975" s="1" t="str">
        <f>INDEX('kapı kodları'!$D$2:$F$42,MATCH(Satıs[[#This Row],[kod]],'kapı kodları'!$D$2:$D$42,0),2)</f>
        <v>italyan ceviz</v>
      </c>
      <c r="F975" s="1" t="str">
        <f>INDEX('kapı kodları'!$D$2:$F$42,MATCH(Satıs[[#This Row],[kod]],'kapı kodları'!$D$2:$D$42,0),3)</f>
        <v>yavru kanat</v>
      </c>
      <c r="K975" s="1">
        <v>6</v>
      </c>
    </row>
    <row r="976" spans="2:14" x14ac:dyDescent="0.25">
      <c r="B976" s="15">
        <v>45443</v>
      </c>
      <c r="C976" s="6">
        <v>45450</v>
      </c>
      <c r="D976" s="1">
        <v>110</v>
      </c>
      <c r="E976" s="1" t="str">
        <f>INDEX('kapı kodları'!$D$2:$F$42,MATCH(Satıs[[#This Row],[kod]],'kapı kodları'!$D$2:$D$42,0),2)</f>
        <v>italyan ceviz</v>
      </c>
      <c r="F976" s="1" t="str">
        <f>INDEX('kapı kodları'!$D$2:$F$42,MATCH(Satıs[[#This Row],[kod]],'kapı kodları'!$D$2:$D$42,0),3)</f>
        <v>madra</v>
      </c>
      <c r="G976" s="1">
        <v>9</v>
      </c>
      <c r="H976" s="1">
        <v>1</v>
      </c>
      <c r="I976" s="1">
        <v>1</v>
      </c>
    </row>
    <row r="977" spans="2:11" hidden="1" x14ac:dyDescent="0.25">
      <c r="B977" s="15">
        <v>45443</v>
      </c>
      <c r="C977" s="6">
        <v>45450</v>
      </c>
      <c r="D977" s="1">
        <v>120</v>
      </c>
      <c r="E977" s="1" t="str">
        <f>INDEX('kapı kodları'!$D$2:$F$42,MATCH(Satıs[[#This Row],[kod]],'kapı kodları'!$D$2:$D$42,0),2)</f>
        <v>italyan ceviz</v>
      </c>
      <c r="F977" s="1" t="str">
        <f>INDEX('kapı kodları'!$D$2:$F$42,MATCH(Satıs[[#This Row],[kod]],'kapı kodları'!$D$2:$D$42,0),3)</f>
        <v>baklava</v>
      </c>
      <c r="G977" s="1">
        <v>15</v>
      </c>
    </row>
    <row r="978" spans="2:11" hidden="1" x14ac:dyDescent="0.25">
      <c r="B978" s="15">
        <v>45443</v>
      </c>
      <c r="C978" s="6">
        <v>45450</v>
      </c>
      <c r="D978" s="1">
        <v>130</v>
      </c>
      <c r="E978" s="1" t="str">
        <f>INDEX('kapı kodları'!$D$2:$F$42,MATCH(Satıs[[#This Row],[kod]],'kapı kodları'!$D$2:$D$42,0),2)</f>
        <v>italyan ceviz</v>
      </c>
      <c r="F978" s="1" t="str">
        <f>INDEX('kapı kodları'!$D$2:$F$42,MATCH(Satıs[[#This Row],[kod]],'kapı kodları'!$D$2:$D$42,0),3)</f>
        <v>karışık çizgi</v>
      </c>
      <c r="G978" s="1">
        <v>27</v>
      </c>
      <c r="I978" s="1">
        <v>2</v>
      </c>
    </row>
    <row r="979" spans="2:11" hidden="1" x14ac:dyDescent="0.25">
      <c r="B979" s="15">
        <v>45443</v>
      </c>
      <c r="C979" s="6">
        <v>45450</v>
      </c>
      <c r="D979" s="1">
        <v>140</v>
      </c>
      <c r="E979" s="1" t="e">
        <f>INDEX('kapı kodları'!$D$2:$F$42,MATCH(Satıs[[#This Row],[kod]],'kapı kodları'!$D$2:$D$42,0),2)</f>
        <v>#N/A</v>
      </c>
      <c r="F979" s="1" t="e">
        <f>INDEX('kapı kodları'!$D$2:$F$42,MATCH(Satıs[[#This Row],[kod]],'kapı kodları'!$D$2:$D$42,0),3)</f>
        <v>#N/A</v>
      </c>
    </row>
    <row r="980" spans="2:11" hidden="1" x14ac:dyDescent="0.25">
      <c r="B980" s="15">
        <v>45443</v>
      </c>
      <c r="C980" s="6">
        <v>45450</v>
      </c>
      <c r="D980" s="1">
        <v>160</v>
      </c>
      <c r="E980" s="1" t="str">
        <f>INDEX('kapı kodları'!$D$2:$F$42,MATCH(Satıs[[#This Row],[kod]],'kapı kodları'!$D$2:$D$42,0),2)</f>
        <v>italyan ceviz</v>
      </c>
      <c r="F980" s="1" t="str">
        <f>INDEX('kapı kodları'!$D$2:$F$42,MATCH(Satıs[[#This Row],[kod]],'kapı kodları'!$D$2:$D$42,0),3)</f>
        <v>iki göbek</v>
      </c>
      <c r="G980" s="1">
        <v>24</v>
      </c>
      <c r="H980" s="1">
        <v>9</v>
      </c>
      <c r="I980" s="1">
        <v>5</v>
      </c>
      <c r="J980" s="1">
        <v>4</v>
      </c>
    </row>
    <row r="981" spans="2:11" hidden="1" x14ac:dyDescent="0.25">
      <c r="B981" s="15">
        <v>45443</v>
      </c>
      <c r="C981" s="6">
        <v>45450</v>
      </c>
      <c r="D981" s="1">
        <v>200</v>
      </c>
      <c r="E981" s="1" t="str">
        <f>INDEX('kapı kodları'!$D$2:$F$42,MATCH(Satıs[[#This Row],[kod]],'kapı kodları'!$D$2:$D$42,0),2)</f>
        <v>koyu ceviz</v>
      </c>
      <c r="F981" s="1" t="str">
        <f>INDEX('kapı kodları'!$D$2:$F$42,MATCH(Satıs[[#This Row],[kod]],'kapı kodları'!$D$2:$D$42,0),3)</f>
        <v>yavru kanat</v>
      </c>
      <c r="K981" s="1">
        <v>2</v>
      </c>
    </row>
    <row r="982" spans="2:11" hidden="1" x14ac:dyDescent="0.25">
      <c r="B982" s="15">
        <v>45443</v>
      </c>
      <c r="C982" s="6">
        <v>45450</v>
      </c>
      <c r="D982" s="1">
        <v>220</v>
      </c>
      <c r="E982" s="1" t="str">
        <f>INDEX('kapı kodları'!$D$2:$F$42,MATCH(Satıs[[#This Row],[kod]],'kapı kodları'!$D$2:$D$42,0),2)</f>
        <v>koyu ceviz</v>
      </c>
      <c r="F982" s="1" t="str">
        <f>INDEX('kapı kodları'!$D$2:$F$42,MATCH(Satıs[[#This Row],[kod]],'kapı kodları'!$D$2:$D$42,0),3)</f>
        <v>baklava</v>
      </c>
      <c r="G982" s="1">
        <v>12</v>
      </c>
      <c r="H982" s="1">
        <v>2</v>
      </c>
    </row>
    <row r="983" spans="2:11" hidden="1" x14ac:dyDescent="0.25">
      <c r="B983" s="15">
        <v>45443</v>
      </c>
      <c r="C983" s="6">
        <v>45450</v>
      </c>
      <c r="D983" s="1">
        <v>230</v>
      </c>
      <c r="E983" s="1" t="str">
        <f>INDEX('kapı kodları'!$D$2:$F$42,MATCH(Satıs[[#This Row],[kod]],'kapı kodları'!$D$2:$D$42,0),2)</f>
        <v>koyu ceviz</v>
      </c>
      <c r="F983" s="1" t="str">
        <f>INDEX('kapı kodları'!$D$2:$F$42,MATCH(Satıs[[#This Row],[kod]],'kapı kodları'!$D$2:$D$42,0),3)</f>
        <v>karışık çizgi</v>
      </c>
      <c r="G983" s="1">
        <v>9</v>
      </c>
      <c r="I983" s="1">
        <v>2</v>
      </c>
    </row>
    <row r="984" spans="2:11" hidden="1" x14ac:dyDescent="0.25">
      <c r="B984" s="15">
        <v>45443</v>
      </c>
      <c r="C984" s="6">
        <v>45450</v>
      </c>
      <c r="D984" s="1">
        <v>240</v>
      </c>
      <c r="E984" s="1" t="e">
        <f>INDEX('kapı kodları'!$D$2:$F$42,MATCH(Satıs[[#This Row],[kod]],'kapı kodları'!$D$2:$D$42,0),2)</f>
        <v>#N/A</v>
      </c>
      <c r="F984" s="1" t="e">
        <f>INDEX('kapı kodları'!$D$2:$F$42,MATCH(Satıs[[#This Row],[kod]],'kapı kodları'!$D$2:$D$42,0),3)</f>
        <v>#N/A</v>
      </c>
    </row>
    <row r="985" spans="2:11" hidden="1" x14ac:dyDescent="0.25">
      <c r="B985" s="15">
        <v>45443</v>
      </c>
      <c r="C985" s="6">
        <v>45450</v>
      </c>
      <c r="D985" s="1">
        <v>260</v>
      </c>
      <c r="E985" s="1" t="str">
        <f>INDEX('kapı kodları'!$D$2:$F$42,MATCH(Satıs[[#This Row],[kod]],'kapı kodları'!$D$2:$D$42,0),2)</f>
        <v>koyu ceviz</v>
      </c>
      <c r="F985" s="1" t="str">
        <f>INDEX('kapı kodları'!$D$2:$F$42,MATCH(Satıs[[#This Row],[kod]],'kapı kodları'!$D$2:$D$42,0),3)</f>
        <v>iki göbek</v>
      </c>
      <c r="G985" s="1">
        <v>5</v>
      </c>
      <c r="H985" s="1">
        <v>1</v>
      </c>
      <c r="I985" s="1">
        <v>3</v>
      </c>
      <c r="J985" s="1">
        <v>1</v>
      </c>
    </row>
    <row r="986" spans="2:11" hidden="1" x14ac:dyDescent="0.25">
      <c r="B986" s="15">
        <v>45443</v>
      </c>
      <c r="C986" s="6">
        <v>45450</v>
      </c>
      <c r="D986" s="1">
        <v>300</v>
      </c>
      <c r="E986" s="1" t="str">
        <f>INDEX('kapı kodları'!$D$2:$F$42,MATCH(Satıs[[#This Row],[kod]],'kapı kodları'!$D$2:$D$42,0),2)</f>
        <v>gold ceviz</v>
      </c>
      <c r="F986" s="1" t="str">
        <f>INDEX('kapı kodları'!$D$2:$F$42,MATCH(Satıs[[#This Row],[kod]],'kapı kodları'!$D$2:$D$42,0),3)</f>
        <v>yavru kanat</v>
      </c>
      <c r="K986" s="1">
        <v>2</v>
      </c>
    </row>
    <row r="987" spans="2:11" hidden="1" x14ac:dyDescent="0.25">
      <c r="B987" s="15">
        <v>45443</v>
      </c>
      <c r="C987" s="6">
        <v>45450</v>
      </c>
      <c r="D987" s="1">
        <v>310</v>
      </c>
      <c r="E987" s="1" t="str">
        <f>INDEX('kapı kodları'!$D$2:$F$42,MATCH(Satıs[[#This Row],[kod]],'kapı kodları'!$D$2:$D$42,0),2)</f>
        <v>gold ceviz</v>
      </c>
      <c r="F987" s="1" t="str">
        <f>INDEX('kapı kodları'!$D$2:$F$42,MATCH(Satıs[[#This Row],[kod]],'kapı kodları'!$D$2:$D$42,0),3)</f>
        <v>madra</v>
      </c>
      <c r="G987" s="1">
        <v>1</v>
      </c>
      <c r="H987" s="1">
        <v>1</v>
      </c>
      <c r="I987" s="1">
        <v>1</v>
      </c>
      <c r="J987" s="1">
        <v>2</v>
      </c>
    </row>
    <row r="988" spans="2:11" hidden="1" x14ac:dyDescent="0.25">
      <c r="B988" s="15">
        <v>45443</v>
      </c>
      <c r="C988" s="6">
        <v>45450</v>
      </c>
      <c r="D988" s="1">
        <v>320</v>
      </c>
      <c r="E988" s="1" t="str">
        <f>INDEX('kapı kodları'!$D$2:$F$42,MATCH(Satıs[[#This Row],[kod]],'kapı kodları'!$D$2:$D$42,0),2)</f>
        <v>gold ceviz</v>
      </c>
      <c r="F988" s="1" t="str">
        <f>INDEX('kapı kodları'!$D$2:$F$42,MATCH(Satıs[[#This Row],[kod]],'kapı kodları'!$D$2:$D$42,0),3)</f>
        <v>baklava</v>
      </c>
      <c r="G988" s="1">
        <v>8</v>
      </c>
    </row>
    <row r="989" spans="2:11" hidden="1" x14ac:dyDescent="0.25">
      <c r="B989" s="15">
        <v>45443</v>
      </c>
      <c r="C989" s="6">
        <v>45450</v>
      </c>
      <c r="D989" s="1">
        <v>330</v>
      </c>
      <c r="E989" s="1" t="str">
        <f>INDEX('kapı kodları'!$D$2:$F$42,MATCH(Satıs[[#This Row],[kod]],'kapı kodları'!$D$2:$D$42,0),2)</f>
        <v>gold ceviz</v>
      </c>
      <c r="F989" s="1" t="str">
        <f>INDEX('kapı kodları'!$D$2:$F$42,MATCH(Satıs[[#This Row],[kod]],'kapı kodları'!$D$2:$D$42,0),3)</f>
        <v>karışık çizgi</v>
      </c>
    </row>
    <row r="990" spans="2:11" hidden="1" x14ac:dyDescent="0.25">
      <c r="B990" s="15">
        <v>45443</v>
      </c>
      <c r="C990" s="6">
        <v>45450</v>
      </c>
      <c r="D990" s="1">
        <v>340</v>
      </c>
      <c r="E990" s="1" t="e">
        <f>INDEX('kapı kodları'!$D$2:$F$42,MATCH(Satıs[[#This Row],[kod]],'kapı kodları'!$D$2:$D$42,0),2)</f>
        <v>#N/A</v>
      </c>
      <c r="F990" s="1" t="e">
        <f>INDEX('kapı kodları'!$D$2:$F$42,MATCH(Satıs[[#This Row],[kod]],'kapı kodları'!$D$2:$D$42,0),3)</f>
        <v>#N/A</v>
      </c>
    </row>
    <row r="991" spans="2:11" hidden="1" x14ac:dyDescent="0.25">
      <c r="B991" s="15">
        <v>45443</v>
      </c>
      <c r="C991" s="6">
        <v>45450</v>
      </c>
      <c r="D991" s="1">
        <v>360</v>
      </c>
      <c r="E991" s="1" t="str">
        <f>INDEX('kapı kodları'!$D$2:$F$42,MATCH(Satıs[[#This Row],[kod]],'kapı kodları'!$D$2:$D$42,0),2)</f>
        <v>gold ceviz</v>
      </c>
      <c r="F991" s="1" t="str">
        <f>INDEX('kapı kodları'!$D$2:$F$42,MATCH(Satıs[[#This Row],[kod]],'kapı kodları'!$D$2:$D$42,0),3)</f>
        <v>iki göbek</v>
      </c>
      <c r="G991" s="1">
        <v>13</v>
      </c>
      <c r="H991" s="1">
        <v>2</v>
      </c>
    </row>
    <row r="992" spans="2:11" hidden="1" x14ac:dyDescent="0.25">
      <c r="B992" s="15">
        <v>45443</v>
      </c>
      <c r="C992" s="6">
        <v>45450</v>
      </c>
      <c r="D992" s="1">
        <v>400</v>
      </c>
      <c r="E992" s="1" t="str">
        <f>INDEX('kapı kodları'!$D$2:$F$42,MATCH(Satıs[[#This Row],[kod]],'kapı kodları'!$D$2:$D$42,0),2)</f>
        <v>ABD ceviz</v>
      </c>
      <c r="F992" s="1" t="str">
        <f>INDEX('kapı kodları'!$D$2:$F$42,MATCH(Satıs[[#This Row],[kod]],'kapı kodları'!$D$2:$D$42,0),3)</f>
        <v>yavru kanat</v>
      </c>
      <c r="K992" s="1">
        <v>1</v>
      </c>
    </row>
    <row r="993" spans="2:11" hidden="1" x14ac:dyDescent="0.25">
      <c r="B993" s="15">
        <v>45443</v>
      </c>
      <c r="C993" s="6">
        <v>45450</v>
      </c>
      <c r="D993" s="1">
        <v>410</v>
      </c>
      <c r="E993" s="1" t="str">
        <f>INDEX('kapı kodları'!$D$2:$F$42,MATCH(Satıs[[#This Row],[kod]],'kapı kodları'!$D$2:$D$42,0),2)</f>
        <v>ABD ceviz</v>
      </c>
      <c r="F993" s="1" t="str">
        <f>INDEX('kapı kodları'!$D$2:$F$42,MATCH(Satıs[[#This Row],[kod]],'kapı kodları'!$D$2:$D$42,0),3)</f>
        <v>madra</v>
      </c>
      <c r="G993" s="1">
        <v>3</v>
      </c>
    </row>
    <row r="994" spans="2:11" hidden="1" x14ac:dyDescent="0.25">
      <c r="B994" s="15">
        <v>45443</v>
      </c>
      <c r="C994" s="6">
        <v>45450</v>
      </c>
      <c r="D994" s="1">
        <v>420</v>
      </c>
      <c r="E994" s="1" t="str">
        <f>INDEX('kapı kodları'!$D$2:$F$42,MATCH(Satıs[[#This Row],[kod]],'kapı kodları'!$D$2:$D$42,0),2)</f>
        <v>ABD ceviz</v>
      </c>
      <c r="F994" s="1" t="str">
        <f>INDEX('kapı kodları'!$D$2:$F$42,MATCH(Satıs[[#This Row],[kod]],'kapı kodları'!$D$2:$D$42,0),3)</f>
        <v>baklava</v>
      </c>
      <c r="G994" s="1">
        <v>4</v>
      </c>
    </row>
    <row r="995" spans="2:11" hidden="1" x14ac:dyDescent="0.25">
      <c r="B995" s="15">
        <v>45443</v>
      </c>
      <c r="C995" s="6">
        <v>45450</v>
      </c>
      <c r="D995" s="1">
        <v>430</v>
      </c>
      <c r="E995" s="1" t="str">
        <f>INDEX('kapı kodları'!$D$2:$F$42,MATCH(Satıs[[#This Row],[kod]],'kapı kodları'!$D$2:$D$42,0),2)</f>
        <v>ABD ceviz</v>
      </c>
      <c r="F995" s="1" t="str">
        <f>INDEX('kapı kodları'!$D$2:$F$42,MATCH(Satıs[[#This Row],[kod]],'kapı kodları'!$D$2:$D$42,0),3)</f>
        <v>karışık çizgi</v>
      </c>
    </row>
    <row r="996" spans="2:11" hidden="1" x14ac:dyDescent="0.25">
      <c r="B996" s="15">
        <v>45443</v>
      </c>
      <c r="C996" s="6">
        <v>45450</v>
      </c>
      <c r="D996" s="1">
        <v>440</v>
      </c>
      <c r="E996" s="1" t="e">
        <f>INDEX('kapı kodları'!$D$2:$F$42,MATCH(Satıs[[#This Row],[kod]],'kapı kodları'!$D$2:$D$42,0),2)</f>
        <v>#N/A</v>
      </c>
      <c r="F996" s="1" t="e">
        <f>INDEX('kapı kodları'!$D$2:$F$42,MATCH(Satıs[[#This Row],[kod]],'kapı kodları'!$D$2:$D$42,0),3)</f>
        <v>#N/A</v>
      </c>
    </row>
    <row r="997" spans="2:11" hidden="1" x14ac:dyDescent="0.25">
      <c r="B997" s="15">
        <v>45443</v>
      </c>
      <c r="C997" s="6">
        <v>45450</v>
      </c>
      <c r="D997" s="1">
        <v>460</v>
      </c>
      <c r="E997" s="1" t="str">
        <f>INDEX('kapı kodları'!$D$2:$F$42,MATCH(Satıs[[#This Row],[kod]],'kapı kodları'!$D$2:$D$42,0),2)</f>
        <v>ABD ceviz</v>
      </c>
      <c r="F997" s="1" t="str">
        <f>INDEX('kapı kodları'!$D$2:$F$42,MATCH(Satıs[[#This Row],[kod]],'kapı kodları'!$D$2:$D$42,0),3)</f>
        <v>iki göbek</v>
      </c>
      <c r="J997" s="1">
        <v>1</v>
      </c>
    </row>
    <row r="998" spans="2:11" hidden="1" x14ac:dyDescent="0.25">
      <c r="B998" s="15">
        <v>45443</v>
      </c>
      <c r="C998" s="6">
        <v>45450</v>
      </c>
      <c r="D998" s="1">
        <v>500</v>
      </c>
      <c r="E998" s="1" t="str">
        <f>INDEX('kapı kodları'!$D$2:$F$42,MATCH(Satıs[[#This Row],[kod]],'kapı kodları'!$D$2:$D$42,0),2)</f>
        <v>wenge</v>
      </c>
      <c r="F998" s="1" t="str">
        <f>INDEX('kapı kodları'!$D$2:$F$42,MATCH(Satıs[[#This Row],[kod]],'kapı kodları'!$D$2:$D$42,0),3)</f>
        <v>yavru kanat</v>
      </c>
      <c r="K998" s="1">
        <v>1</v>
      </c>
    </row>
    <row r="999" spans="2:11" hidden="1" x14ac:dyDescent="0.25">
      <c r="B999" s="15">
        <v>45443</v>
      </c>
      <c r="C999" s="6">
        <v>45450</v>
      </c>
      <c r="D999" s="1">
        <v>520</v>
      </c>
      <c r="E999" s="1" t="str">
        <f>INDEX('kapı kodları'!$D$2:$F$42,MATCH(Satıs[[#This Row],[kod]],'kapı kodları'!$D$2:$D$42,0),2)</f>
        <v>wenge</v>
      </c>
      <c r="F999" s="1" t="str">
        <f>INDEX('kapı kodları'!$D$2:$F$42,MATCH(Satıs[[#This Row],[kod]],'kapı kodları'!$D$2:$D$42,0),3)</f>
        <v>baklava</v>
      </c>
      <c r="G999" s="1">
        <v>7</v>
      </c>
      <c r="H999" s="1">
        <v>1</v>
      </c>
      <c r="I999" s="1">
        <v>3</v>
      </c>
    </row>
    <row r="1000" spans="2:11" hidden="1" x14ac:dyDescent="0.25">
      <c r="B1000" s="15">
        <v>45443</v>
      </c>
      <c r="C1000" s="6">
        <v>45450</v>
      </c>
      <c r="D1000" s="1">
        <v>530</v>
      </c>
      <c r="E1000" s="1" t="str">
        <f>INDEX('kapı kodları'!$D$2:$F$42,MATCH(Satıs[[#This Row],[kod]],'kapı kodları'!$D$2:$D$42,0),2)</f>
        <v>wenge</v>
      </c>
      <c r="F1000" s="1" t="str">
        <f>INDEX('kapı kodları'!$D$2:$F$42,MATCH(Satıs[[#This Row],[kod]],'kapı kodları'!$D$2:$D$42,0),3)</f>
        <v>karışık çizgi</v>
      </c>
      <c r="G1000" s="1">
        <v>2</v>
      </c>
    </row>
    <row r="1001" spans="2:11" hidden="1" x14ac:dyDescent="0.25">
      <c r="B1001" s="15">
        <v>45443</v>
      </c>
      <c r="C1001" s="6">
        <v>45450</v>
      </c>
      <c r="D1001" s="1">
        <v>540</v>
      </c>
      <c r="E1001" s="1" t="e">
        <f>INDEX('kapı kodları'!$D$2:$F$42,MATCH(Satıs[[#This Row],[kod]],'kapı kodları'!$D$2:$D$42,0),2)</f>
        <v>#N/A</v>
      </c>
      <c r="F1001" s="1" t="e">
        <f>INDEX('kapı kodları'!$D$2:$F$42,MATCH(Satıs[[#This Row],[kod]],'kapı kodları'!$D$2:$D$42,0),3)</f>
        <v>#N/A</v>
      </c>
    </row>
    <row r="1002" spans="2:11" hidden="1" x14ac:dyDescent="0.25">
      <c r="B1002" s="15">
        <v>45443</v>
      </c>
      <c r="C1002" s="6">
        <v>45450</v>
      </c>
      <c r="D1002" s="1">
        <v>560</v>
      </c>
      <c r="E1002" s="1" t="str">
        <f>INDEX('kapı kodları'!$D$2:$F$42,MATCH(Satıs[[#This Row],[kod]],'kapı kodları'!$D$2:$D$42,0),2)</f>
        <v>wenge</v>
      </c>
      <c r="F1002" s="1" t="str">
        <f>INDEX('kapı kodları'!$D$2:$F$42,MATCH(Satıs[[#This Row],[kod]],'kapı kodları'!$D$2:$D$42,0),3)</f>
        <v>iki göbek</v>
      </c>
      <c r="G1002" s="1">
        <v>10</v>
      </c>
      <c r="I1002" s="1">
        <v>4</v>
      </c>
      <c r="J1002" s="1">
        <v>1</v>
      </c>
    </row>
    <row r="1003" spans="2:11" hidden="1" x14ac:dyDescent="0.25">
      <c r="B1003" s="15">
        <v>45443</v>
      </c>
      <c r="C1003" s="6">
        <v>45450</v>
      </c>
      <c r="D1003" s="1">
        <v>600</v>
      </c>
      <c r="E1003" s="1" t="str">
        <f>INDEX('kapı kodları'!$D$2:$F$42,MATCH(Satıs[[#This Row],[kod]],'kapı kodları'!$D$2:$D$42,0),2)</f>
        <v>bute beyaz</v>
      </c>
      <c r="F1003" s="1" t="str">
        <f>INDEX('kapı kodları'!$D$2:$F$42,MATCH(Satıs[[#This Row],[kod]],'kapı kodları'!$D$2:$D$42,0),3)</f>
        <v>yavru kanat</v>
      </c>
      <c r="K1003" s="1">
        <v>10</v>
      </c>
    </row>
    <row r="1004" spans="2:11" hidden="1" x14ac:dyDescent="0.25">
      <c r="B1004" s="15">
        <v>45443</v>
      </c>
      <c r="C1004" s="6">
        <v>45450</v>
      </c>
      <c r="D1004" s="1">
        <v>610</v>
      </c>
      <c r="E1004" s="1" t="str">
        <f>INDEX('kapı kodları'!$D$2:$F$42,MATCH(Satıs[[#This Row],[kod]],'kapı kodları'!$D$2:$D$42,0),2)</f>
        <v>bute beyaz</v>
      </c>
      <c r="F1004" s="1" t="str">
        <f>INDEX('kapı kodları'!$D$2:$F$42,MATCH(Satıs[[#This Row],[kod]],'kapı kodları'!$D$2:$D$42,0),3)</f>
        <v>madra</v>
      </c>
      <c r="G1004" s="1">
        <v>46</v>
      </c>
      <c r="H1004" s="1">
        <v>4</v>
      </c>
      <c r="I1004" s="1">
        <v>33</v>
      </c>
      <c r="J1004" s="1">
        <v>3</v>
      </c>
    </row>
    <row r="1005" spans="2:11" hidden="1" x14ac:dyDescent="0.25">
      <c r="B1005" s="15">
        <v>45443</v>
      </c>
      <c r="C1005" s="6">
        <v>45450</v>
      </c>
      <c r="D1005" s="1">
        <v>620</v>
      </c>
      <c r="E1005" s="1" t="str">
        <f>INDEX('kapı kodları'!$D$2:$F$42,MATCH(Satıs[[#This Row],[kod]],'kapı kodları'!$D$2:$D$42,0),2)</f>
        <v>bute beyaz</v>
      </c>
      <c r="F1005" s="1" t="str">
        <f>INDEX('kapı kodları'!$D$2:$F$42,MATCH(Satıs[[#This Row],[kod]],'kapı kodları'!$D$2:$D$42,0),3)</f>
        <v>baklava</v>
      </c>
      <c r="G1005" s="1">
        <v>16</v>
      </c>
      <c r="H1005" s="1">
        <v>1</v>
      </c>
    </row>
    <row r="1006" spans="2:11" hidden="1" x14ac:dyDescent="0.25">
      <c r="B1006" s="15">
        <v>45443</v>
      </c>
      <c r="C1006" s="6">
        <v>45450</v>
      </c>
      <c r="D1006" s="1">
        <v>630</v>
      </c>
      <c r="E1006" s="1" t="str">
        <f>INDEX('kapı kodları'!$D$2:$F$42,MATCH(Satıs[[#This Row],[kod]],'kapı kodları'!$D$2:$D$42,0),2)</f>
        <v>bute beyaz</v>
      </c>
      <c r="F1006" s="1" t="str">
        <f>INDEX('kapı kodları'!$D$2:$F$42,MATCH(Satıs[[#This Row],[kod]],'kapı kodları'!$D$2:$D$42,0),3)</f>
        <v>karışık çizgi</v>
      </c>
      <c r="G1006" s="1">
        <v>80</v>
      </c>
      <c r="H1006" s="1">
        <v>2</v>
      </c>
      <c r="I1006" s="1">
        <v>4</v>
      </c>
      <c r="J1006" s="1">
        <v>13</v>
      </c>
    </row>
    <row r="1007" spans="2:11" hidden="1" x14ac:dyDescent="0.25">
      <c r="B1007" s="15">
        <v>45443</v>
      </c>
      <c r="C1007" s="6">
        <v>45450</v>
      </c>
      <c r="D1007" s="1">
        <v>640</v>
      </c>
      <c r="E1007" s="1" t="e">
        <f>INDEX('kapı kodları'!$D$2:$F$42,MATCH(Satıs[[#This Row],[kod]],'kapı kodları'!$D$2:$D$42,0),2)</f>
        <v>#N/A</v>
      </c>
      <c r="F1007" s="1" t="e">
        <f>INDEX('kapı kodları'!$D$2:$F$42,MATCH(Satıs[[#This Row],[kod]],'kapı kodları'!$D$2:$D$42,0),3)</f>
        <v>#N/A</v>
      </c>
      <c r="G1007" s="1">
        <v>2</v>
      </c>
      <c r="J1007" s="1">
        <v>1</v>
      </c>
    </row>
    <row r="1008" spans="2:11" hidden="1" x14ac:dyDescent="0.25">
      <c r="B1008" s="15">
        <v>45443</v>
      </c>
      <c r="C1008" s="6">
        <v>45450</v>
      </c>
      <c r="D1008" s="1">
        <v>660</v>
      </c>
      <c r="E1008" s="1" t="str">
        <f>INDEX('kapı kodları'!$D$2:$F$42,MATCH(Satıs[[#This Row],[kod]],'kapı kodları'!$D$2:$D$42,0),2)</f>
        <v>bute beyaz</v>
      </c>
      <c r="F1008" s="1" t="str">
        <f>INDEX('kapı kodları'!$D$2:$F$42,MATCH(Satıs[[#This Row],[kod]],'kapı kodları'!$D$2:$D$42,0),3)</f>
        <v>iki göbek</v>
      </c>
      <c r="G1008" s="1">
        <v>128</v>
      </c>
      <c r="H1008" s="1">
        <v>10</v>
      </c>
      <c r="I1008" s="1">
        <v>11</v>
      </c>
      <c r="J1008" s="1">
        <v>5</v>
      </c>
    </row>
    <row r="1009" spans="2:14" hidden="1" x14ac:dyDescent="0.25">
      <c r="B1009" s="15">
        <v>45443</v>
      </c>
      <c r="C1009" s="6">
        <v>45450</v>
      </c>
      <c r="D1009" s="1">
        <v>700</v>
      </c>
      <c r="E1009" s="1" t="str">
        <f>INDEX('kapı kodları'!$D$2:$F$42,MATCH(Satıs[[#This Row],[kod]],'kapı kodları'!$D$2:$D$42,0),2)</f>
        <v>küp akça</v>
      </c>
      <c r="F1009" s="1" t="str">
        <f>INDEX('kapı kodları'!$D$2:$F$42,MATCH(Satıs[[#This Row],[kod]],'kapı kodları'!$D$2:$D$42,0),3)</f>
        <v>yavru kanat</v>
      </c>
      <c r="K1009" s="1">
        <v>10</v>
      </c>
    </row>
    <row r="1010" spans="2:14" hidden="1" x14ac:dyDescent="0.25">
      <c r="B1010" s="15">
        <v>45443</v>
      </c>
      <c r="C1010" s="6">
        <v>45450</v>
      </c>
      <c r="D1010" s="1">
        <v>720</v>
      </c>
      <c r="E1010" s="1" t="str">
        <f>INDEX('kapı kodları'!$D$2:$F$42,MATCH(Satıs[[#This Row],[kod]],'kapı kodları'!$D$2:$D$42,0),2)</f>
        <v>küp akça</v>
      </c>
      <c r="F1010" s="1" t="str">
        <f>INDEX('kapı kodları'!$D$2:$F$42,MATCH(Satıs[[#This Row],[kod]],'kapı kodları'!$D$2:$D$42,0),3)</f>
        <v>baklava</v>
      </c>
      <c r="G1010" s="1">
        <v>17</v>
      </c>
      <c r="I1010" s="1">
        <v>11</v>
      </c>
      <c r="J1010" s="1">
        <v>1</v>
      </c>
    </row>
    <row r="1011" spans="2:14" hidden="1" x14ac:dyDescent="0.25">
      <c r="B1011" s="15">
        <v>45443</v>
      </c>
      <c r="C1011" s="6">
        <v>45450</v>
      </c>
      <c r="D1011" s="1">
        <v>730</v>
      </c>
      <c r="E1011" s="1" t="str">
        <f>INDEX('kapı kodları'!$D$2:$F$42,MATCH(Satıs[[#This Row],[kod]],'kapı kodları'!$D$2:$D$42,0),2)</f>
        <v>küp akça</v>
      </c>
      <c r="F1011" s="1" t="str">
        <f>INDEX('kapı kodları'!$D$2:$F$42,MATCH(Satıs[[#This Row],[kod]],'kapı kodları'!$D$2:$D$42,0),3)</f>
        <v>karışık çizgi</v>
      </c>
      <c r="G1011" s="1">
        <v>1</v>
      </c>
    </row>
    <row r="1012" spans="2:14" hidden="1" x14ac:dyDescent="0.25">
      <c r="B1012" s="15">
        <v>45443</v>
      </c>
      <c r="C1012" s="6">
        <v>45450</v>
      </c>
      <c r="D1012" s="1">
        <v>740</v>
      </c>
      <c r="E1012" s="1" t="e">
        <f>INDEX('kapı kodları'!$D$2:$F$42,MATCH(Satıs[[#This Row],[kod]],'kapı kodları'!$D$2:$D$42,0),2)</f>
        <v>#N/A</v>
      </c>
      <c r="F1012" s="1" t="e">
        <f>INDEX('kapı kodları'!$D$2:$F$42,MATCH(Satıs[[#This Row],[kod]],'kapı kodları'!$D$2:$D$42,0),3)</f>
        <v>#N/A</v>
      </c>
    </row>
    <row r="1013" spans="2:14" hidden="1" x14ac:dyDescent="0.25">
      <c r="B1013" s="15">
        <v>45443</v>
      </c>
      <c r="C1013" s="6">
        <v>45450</v>
      </c>
      <c r="D1013" s="1">
        <v>760</v>
      </c>
      <c r="E1013" s="1" t="str">
        <f>INDEX('kapı kodları'!$D$2:$F$42,MATCH(Satıs[[#This Row],[kod]],'kapı kodları'!$D$2:$D$42,0),2)</f>
        <v>küp akça</v>
      </c>
      <c r="F1013" s="1" t="str">
        <f>INDEX('kapı kodları'!$D$2:$F$42,MATCH(Satıs[[#This Row],[kod]],'kapı kodları'!$D$2:$D$42,0),3)</f>
        <v>iki göbek</v>
      </c>
      <c r="G1013" s="1">
        <v>53</v>
      </c>
      <c r="I1013" s="1">
        <v>2</v>
      </c>
      <c r="J1013" s="1">
        <v>8</v>
      </c>
    </row>
    <row r="1014" spans="2:14" hidden="1" x14ac:dyDescent="0.25">
      <c r="B1014" s="15">
        <v>45443</v>
      </c>
      <c r="C1014" s="6">
        <v>45450</v>
      </c>
      <c r="D1014" s="1">
        <v>800</v>
      </c>
      <c r="E1014" s="1" t="str">
        <f>INDEX('kapı kodları'!$D$2:$F$42,MATCH(Satıs[[#This Row],[kod]],'kapı kodları'!$D$2:$D$42,0),2)</f>
        <v>ardahan gri</v>
      </c>
      <c r="F1014" s="1" t="str">
        <f>INDEX('kapı kodları'!$D$2:$F$42,MATCH(Satıs[[#This Row],[kod]],'kapı kodları'!$D$2:$D$42,0),3)</f>
        <v>yavru kanat</v>
      </c>
      <c r="K1014" s="1">
        <v>18</v>
      </c>
    </row>
    <row r="1015" spans="2:14" hidden="1" x14ac:dyDescent="0.25">
      <c r="B1015" s="15">
        <v>45443</v>
      </c>
      <c r="C1015" s="6">
        <v>45450</v>
      </c>
      <c r="D1015" s="1">
        <v>810</v>
      </c>
      <c r="E1015" s="1" t="str">
        <f>INDEX('kapı kodları'!$D$2:$F$42,MATCH(Satıs[[#This Row],[kod]],'kapı kodları'!$D$2:$D$42,0),2)</f>
        <v>ardahan gri</v>
      </c>
      <c r="F1015" s="1" t="str">
        <f>INDEX('kapı kodları'!$D$2:$F$42,MATCH(Satıs[[#This Row],[kod]],'kapı kodları'!$D$2:$D$42,0),3)</f>
        <v>madra</v>
      </c>
      <c r="G1015" s="1">
        <v>39</v>
      </c>
      <c r="I1015" s="1">
        <v>6</v>
      </c>
      <c r="J1015" s="1">
        <v>6</v>
      </c>
    </row>
    <row r="1016" spans="2:14" hidden="1" x14ac:dyDescent="0.25">
      <c r="B1016" s="15">
        <v>45443</v>
      </c>
      <c r="C1016" s="6">
        <v>45450</v>
      </c>
      <c r="D1016" s="1">
        <v>820</v>
      </c>
      <c r="E1016" s="1" t="str">
        <f>INDEX('kapı kodları'!$D$2:$F$42,MATCH(Satıs[[#This Row],[kod]],'kapı kodları'!$D$2:$D$42,0),2)</f>
        <v>ardahan gri</v>
      </c>
      <c r="F1016" s="1" t="str">
        <f>INDEX('kapı kodları'!$D$2:$F$42,MATCH(Satıs[[#This Row],[kod]],'kapı kodları'!$D$2:$D$42,0),3)</f>
        <v>baklava</v>
      </c>
      <c r="G1016" s="1">
        <v>38</v>
      </c>
      <c r="I1016" s="1">
        <v>6</v>
      </c>
      <c r="J1016" s="1">
        <v>1</v>
      </c>
    </row>
    <row r="1017" spans="2:14" hidden="1" x14ac:dyDescent="0.25">
      <c r="B1017" s="15">
        <v>45443</v>
      </c>
      <c r="C1017" s="6">
        <v>45450</v>
      </c>
      <c r="D1017" s="1">
        <v>830</v>
      </c>
      <c r="E1017" s="1" t="str">
        <f>INDEX('kapı kodları'!$D$2:$F$42,MATCH(Satıs[[#This Row],[kod]],'kapı kodları'!$D$2:$D$42,0),2)</f>
        <v>ardahan gri</v>
      </c>
      <c r="F1017" s="1" t="str">
        <f>INDEX('kapı kodları'!$D$2:$F$42,MATCH(Satıs[[#This Row],[kod]],'kapı kodları'!$D$2:$D$42,0),3)</f>
        <v>karışık çizgi</v>
      </c>
      <c r="G1017" s="1">
        <v>26</v>
      </c>
      <c r="I1017" s="1">
        <v>9</v>
      </c>
      <c r="J1017" s="1">
        <v>6</v>
      </c>
    </row>
    <row r="1018" spans="2:14" hidden="1" x14ac:dyDescent="0.25">
      <c r="B1018" s="15">
        <v>45443</v>
      </c>
      <c r="C1018" s="6">
        <v>45450</v>
      </c>
      <c r="D1018" s="1">
        <v>840</v>
      </c>
      <c r="E1018" s="1" t="e">
        <f>INDEX('kapı kodları'!$D$2:$F$42,MATCH(Satıs[[#This Row],[kod]],'kapı kodları'!$D$2:$D$42,0),2)</f>
        <v>#N/A</v>
      </c>
      <c r="F1018" s="1" t="e">
        <f>INDEX('kapı kodları'!$D$2:$F$42,MATCH(Satıs[[#This Row],[kod]],'kapı kodları'!$D$2:$D$42,0),3)</f>
        <v>#N/A</v>
      </c>
    </row>
    <row r="1019" spans="2:14" hidden="1" x14ac:dyDescent="0.25">
      <c r="B1019" s="15">
        <v>45443</v>
      </c>
      <c r="C1019" s="6">
        <v>45450</v>
      </c>
      <c r="D1019" s="1">
        <v>860</v>
      </c>
      <c r="E1019" s="1" t="str">
        <f>INDEX('kapı kodları'!$D$2:$F$42,MATCH(Satıs[[#This Row],[kod]],'kapı kodları'!$D$2:$D$42,0),2)</f>
        <v>ardahan gri</v>
      </c>
      <c r="F1019" s="1" t="str">
        <f>INDEX('kapı kodları'!$D$2:$F$42,MATCH(Satıs[[#This Row],[kod]],'kapı kodları'!$D$2:$D$42,0),3)</f>
        <v>iki göbek</v>
      </c>
      <c r="G1019" s="1">
        <v>32</v>
      </c>
      <c r="H1019" s="1">
        <v>11</v>
      </c>
      <c r="I1019" s="1">
        <v>6</v>
      </c>
      <c r="J1019" s="1">
        <v>9</v>
      </c>
    </row>
    <row r="1020" spans="2:14" hidden="1" x14ac:dyDescent="0.25">
      <c r="B1020" s="15">
        <v>45443</v>
      </c>
      <c r="C1020" s="6">
        <v>45450</v>
      </c>
      <c r="D1020" s="1">
        <v>900</v>
      </c>
      <c r="E1020" s="1" t="str">
        <f>INDEX('kapı kodları'!$D$2:$F$42,MATCH(Satıs[[#This Row],[kod]],'kapı kodları'!$D$2:$D$42,0),2)</f>
        <v>pvc gri</v>
      </c>
      <c r="F1020" s="1" t="str">
        <f>INDEX('kapı kodları'!$D$2:$F$42,MATCH(Satıs[[#This Row],[kod]],'kapı kodları'!$D$2:$D$42,0),3)</f>
        <v>yavru kanat</v>
      </c>
      <c r="K1020" s="1">
        <v>5</v>
      </c>
      <c r="M1020" s="1">
        <v>13</v>
      </c>
      <c r="N1020" s="1">
        <v>2</v>
      </c>
    </row>
    <row r="1021" spans="2:14" hidden="1" x14ac:dyDescent="0.25">
      <c r="B1021" s="15">
        <v>45443</v>
      </c>
      <c r="C1021" s="6">
        <v>45450</v>
      </c>
      <c r="D1021" s="1">
        <v>920</v>
      </c>
      <c r="E1021" s="1" t="str">
        <f>INDEX('kapı kodları'!$D$2:$F$42,MATCH(Satıs[[#This Row],[kod]],'kapı kodları'!$D$2:$D$42,0),2)</f>
        <v>pvc gri</v>
      </c>
      <c r="F1021" s="1" t="str">
        <f>INDEX('kapı kodları'!$D$2:$F$42,MATCH(Satıs[[#This Row],[kod]],'kapı kodları'!$D$2:$D$42,0),3)</f>
        <v>baklava</v>
      </c>
      <c r="G1021" s="1">
        <v>5</v>
      </c>
    </row>
    <row r="1022" spans="2:14" hidden="1" x14ac:dyDescent="0.25">
      <c r="B1022" s="15">
        <v>45443</v>
      </c>
      <c r="C1022" s="6">
        <v>45450</v>
      </c>
      <c r="D1022" s="1">
        <v>930</v>
      </c>
      <c r="E1022" s="1" t="str">
        <f>INDEX('kapı kodları'!$D$2:$F$42,MATCH(Satıs[[#This Row],[kod]],'kapı kodları'!$D$2:$D$42,0),2)</f>
        <v>pvc gri</v>
      </c>
      <c r="F1022" s="1" t="str">
        <f>INDEX('kapı kodları'!$D$2:$F$42,MATCH(Satıs[[#This Row],[kod]],'kapı kodları'!$D$2:$D$42,0),3)</f>
        <v>karışık çizgi</v>
      </c>
      <c r="G1022" s="1">
        <v>11</v>
      </c>
      <c r="H1022" s="1">
        <v>1</v>
      </c>
      <c r="I1022" s="1">
        <v>1</v>
      </c>
      <c r="J1022" s="1">
        <v>2</v>
      </c>
    </row>
    <row r="1023" spans="2:14" hidden="1" x14ac:dyDescent="0.25">
      <c r="B1023" s="15">
        <v>45443</v>
      </c>
      <c r="C1023" s="6">
        <v>45450</v>
      </c>
      <c r="D1023" s="1">
        <v>960</v>
      </c>
      <c r="E1023" s="1" t="str">
        <f>INDEX('kapı kodları'!$D$2:$F$42,MATCH(Satıs[[#This Row],[kod]],'kapı kodları'!$D$2:$D$42,0),2)</f>
        <v>pvc gri</v>
      </c>
      <c r="F1023" s="1" t="str">
        <f>INDEX('kapı kodları'!$D$2:$F$42,MATCH(Satıs[[#This Row],[kod]],'kapı kodları'!$D$2:$D$42,0),3)</f>
        <v>iki göbek</v>
      </c>
      <c r="G1023" s="1">
        <v>19</v>
      </c>
      <c r="H1023" s="1">
        <v>12</v>
      </c>
    </row>
    <row r="1024" spans="2:14" hidden="1" x14ac:dyDescent="0.25">
      <c r="B1024" s="15">
        <v>45450</v>
      </c>
      <c r="C1024" s="6">
        <v>45457</v>
      </c>
      <c r="D1024" s="1">
        <v>100</v>
      </c>
      <c r="E1024" s="1" t="str">
        <f>INDEX('kapı kodları'!$D$2:$F$42,MATCH(Satıs[[#This Row],[kod]],'kapı kodları'!$D$2:$D$42,0),2)</f>
        <v>italyan ceviz</v>
      </c>
      <c r="F1024" s="1" t="str">
        <f>INDEX('kapı kodları'!$D$2:$F$42,MATCH(Satıs[[#This Row],[kod]],'kapı kodları'!$D$2:$D$42,0),3)</f>
        <v>yavru kanat</v>
      </c>
      <c r="K1024" s="1">
        <v>2</v>
      </c>
    </row>
    <row r="1025" spans="2:11" x14ac:dyDescent="0.25">
      <c r="B1025" s="15">
        <v>45450</v>
      </c>
      <c r="C1025" s="6">
        <v>45457</v>
      </c>
      <c r="D1025" s="1">
        <v>110</v>
      </c>
      <c r="E1025" s="1" t="str">
        <f>INDEX('kapı kodları'!$D$2:$F$42,MATCH(Satıs[[#This Row],[kod]],'kapı kodları'!$D$2:$D$42,0),2)</f>
        <v>italyan ceviz</v>
      </c>
      <c r="F1025" s="1" t="str">
        <f>INDEX('kapı kodları'!$D$2:$F$42,MATCH(Satıs[[#This Row],[kod]],'kapı kodları'!$D$2:$D$42,0),3)</f>
        <v>madra</v>
      </c>
      <c r="G1025" s="1">
        <v>3</v>
      </c>
      <c r="I1025" s="1">
        <v>1</v>
      </c>
    </row>
    <row r="1026" spans="2:11" hidden="1" x14ac:dyDescent="0.25">
      <c r="B1026" s="15">
        <v>45450</v>
      </c>
      <c r="C1026" s="6">
        <v>45457</v>
      </c>
      <c r="D1026" s="1">
        <v>120</v>
      </c>
      <c r="E1026" s="1" t="str">
        <f>INDEX('kapı kodları'!$D$2:$F$42,MATCH(Satıs[[#This Row],[kod]],'kapı kodları'!$D$2:$D$42,0),2)</f>
        <v>italyan ceviz</v>
      </c>
      <c r="F1026" s="1" t="str">
        <f>INDEX('kapı kodları'!$D$2:$F$42,MATCH(Satıs[[#This Row],[kod]],'kapı kodları'!$D$2:$D$42,0),3)</f>
        <v>baklava</v>
      </c>
      <c r="G1026" s="1">
        <v>10</v>
      </c>
    </row>
    <row r="1027" spans="2:11" hidden="1" x14ac:dyDescent="0.25">
      <c r="B1027" s="15">
        <v>45450</v>
      </c>
      <c r="C1027" s="6">
        <v>45457</v>
      </c>
      <c r="D1027" s="1">
        <v>130</v>
      </c>
      <c r="E1027" s="1" t="str">
        <f>INDEX('kapı kodları'!$D$2:$F$42,MATCH(Satıs[[#This Row],[kod]],'kapı kodları'!$D$2:$D$42,0),2)</f>
        <v>italyan ceviz</v>
      </c>
      <c r="F1027" s="1" t="str">
        <f>INDEX('kapı kodları'!$D$2:$F$42,MATCH(Satıs[[#This Row],[kod]],'kapı kodları'!$D$2:$D$42,0),3)</f>
        <v>karışık çizgi</v>
      </c>
      <c r="G1027" s="1">
        <v>7</v>
      </c>
      <c r="I1027" s="1">
        <v>4</v>
      </c>
    </row>
    <row r="1028" spans="2:11" hidden="1" x14ac:dyDescent="0.25">
      <c r="B1028" s="15">
        <v>45450</v>
      </c>
      <c r="C1028" s="6">
        <v>45457</v>
      </c>
      <c r="D1028" s="1">
        <v>140</v>
      </c>
      <c r="E1028" s="1" t="e">
        <f>INDEX('kapı kodları'!$D$2:$F$42,MATCH(Satıs[[#This Row],[kod]],'kapı kodları'!$D$2:$D$42,0),2)</f>
        <v>#N/A</v>
      </c>
      <c r="F1028" s="1" t="e">
        <f>INDEX('kapı kodları'!$D$2:$F$42,MATCH(Satıs[[#This Row],[kod]],'kapı kodları'!$D$2:$D$42,0),3)</f>
        <v>#N/A</v>
      </c>
    </row>
    <row r="1029" spans="2:11" hidden="1" x14ac:dyDescent="0.25">
      <c r="B1029" s="15">
        <v>45450</v>
      </c>
      <c r="C1029" s="6">
        <v>45457</v>
      </c>
      <c r="D1029" s="1">
        <v>160</v>
      </c>
      <c r="E1029" s="1" t="str">
        <f>INDEX('kapı kodları'!$D$2:$F$42,MATCH(Satıs[[#This Row],[kod]],'kapı kodları'!$D$2:$D$42,0),2)</f>
        <v>italyan ceviz</v>
      </c>
      <c r="F1029" s="1" t="str">
        <f>INDEX('kapı kodları'!$D$2:$F$42,MATCH(Satıs[[#This Row],[kod]],'kapı kodları'!$D$2:$D$42,0),3)</f>
        <v>iki göbek</v>
      </c>
      <c r="G1029" s="1">
        <v>24</v>
      </c>
      <c r="H1029" s="1">
        <v>2</v>
      </c>
      <c r="I1029" s="1">
        <v>1</v>
      </c>
      <c r="J1029" s="1">
        <v>1</v>
      </c>
    </row>
    <row r="1030" spans="2:11" hidden="1" x14ac:dyDescent="0.25">
      <c r="B1030" s="15">
        <v>45450</v>
      </c>
      <c r="C1030" s="6">
        <v>45457</v>
      </c>
      <c r="D1030" s="1">
        <v>200</v>
      </c>
      <c r="E1030" s="1" t="str">
        <f>INDEX('kapı kodları'!$D$2:$F$42,MATCH(Satıs[[#This Row],[kod]],'kapı kodları'!$D$2:$D$42,0),2)</f>
        <v>koyu ceviz</v>
      </c>
      <c r="F1030" s="1" t="str">
        <f>INDEX('kapı kodları'!$D$2:$F$42,MATCH(Satıs[[#This Row],[kod]],'kapı kodları'!$D$2:$D$42,0),3)</f>
        <v>yavru kanat</v>
      </c>
      <c r="K1030" s="1">
        <v>1</v>
      </c>
    </row>
    <row r="1031" spans="2:11" hidden="1" x14ac:dyDescent="0.25">
      <c r="B1031" s="15">
        <v>45450</v>
      </c>
      <c r="C1031" s="6">
        <v>45457</v>
      </c>
      <c r="D1031" s="1">
        <v>220</v>
      </c>
      <c r="E1031" s="1" t="str">
        <f>INDEX('kapı kodları'!$D$2:$F$42,MATCH(Satıs[[#This Row],[kod]],'kapı kodları'!$D$2:$D$42,0),2)</f>
        <v>koyu ceviz</v>
      </c>
      <c r="F1031" s="1" t="str">
        <f>INDEX('kapı kodları'!$D$2:$F$42,MATCH(Satıs[[#This Row],[kod]],'kapı kodları'!$D$2:$D$42,0),3)</f>
        <v>baklava</v>
      </c>
      <c r="G1031" s="1">
        <v>5</v>
      </c>
      <c r="H1031" s="1">
        <v>2</v>
      </c>
    </row>
    <row r="1032" spans="2:11" hidden="1" x14ac:dyDescent="0.25">
      <c r="B1032" s="15">
        <v>45450</v>
      </c>
      <c r="C1032" s="6">
        <v>45457</v>
      </c>
      <c r="D1032" s="1">
        <v>230</v>
      </c>
      <c r="E1032" s="1" t="str">
        <f>INDEX('kapı kodları'!$D$2:$F$42,MATCH(Satıs[[#This Row],[kod]],'kapı kodları'!$D$2:$D$42,0),2)</f>
        <v>koyu ceviz</v>
      </c>
      <c r="F1032" s="1" t="str">
        <f>INDEX('kapı kodları'!$D$2:$F$42,MATCH(Satıs[[#This Row],[kod]],'kapı kodları'!$D$2:$D$42,0),3)</f>
        <v>karışık çizgi</v>
      </c>
      <c r="G1032" s="1">
        <v>13</v>
      </c>
      <c r="H1032" s="1">
        <v>1</v>
      </c>
      <c r="I1032" s="1">
        <v>11</v>
      </c>
    </row>
    <row r="1033" spans="2:11" hidden="1" x14ac:dyDescent="0.25">
      <c r="B1033" s="15">
        <v>45450</v>
      </c>
      <c r="C1033" s="6">
        <v>45457</v>
      </c>
      <c r="D1033" s="1">
        <v>240</v>
      </c>
      <c r="E1033" s="1" t="e">
        <f>INDEX('kapı kodları'!$D$2:$F$42,MATCH(Satıs[[#This Row],[kod]],'kapı kodları'!$D$2:$D$42,0),2)</f>
        <v>#N/A</v>
      </c>
      <c r="F1033" s="1" t="e">
        <f>INDEX('kapı kodları'!$D$2:$F$42,MATCH(Satıs[[#This Row],[kod]],'kapı kodları'!$D$2:$D$42,0),3)</f>
        <v>#N/A</v>
      </c>
    </row>
    <row r="1034" spans="2:11" hidden="1" x14ac:dyDescent="0.25">
      <c r="B1034" s="15">
        <v>45450</v>
      </c>
      <c r="C1034" s="6">
        <v>45457</v>
      </c>
      <c r="D1034" s="1">
        <v>260</v>
      </c>
      <c r="E1034" s="1" t="str">
        <f>INDEX('kapı kodları'!$D$2:$F$42,MATCH(Satıs[[#This Row],[kod]],'kapı kodları'!$D$2:$D$42,0),2)</f>
        <v>koyu ceviz</v>
      </c>
      <c r="F1034" s="1" t="str">
        <f>INDEX('kapı kodları'!$D$2:$F$42,MATCH(Satıs[[#This Row],[kod]],'kapı kodları'!$D$2:$D$42,0),3)</f>
        <v>iki göbek</v>
      </c>
      <c r="G1034" s="1">
        <v>21</v>
      </c>
      <c r="H1034" s="1">
        <v>1</v>
      </c>
      <c r="J1034" s="1">
        <v>2</v>
      </c>
    </row>
    <row r="1035" spans="2:11" hidden="1" x14ac:dyDescent="0.25">
      <c r="B1035" s="15">
        <v>45450</v>
      </c>
      <c r="C1035" s="6">
        <v>45457</v>
      </c>
      <c r="D1035" s="1">
        <v>300</v>
      </c>
      <c r="E1035" s="1" t="str">
        <f>INDEX('kapı kodları'!$D$2:$F$42,MATCH(Satıs[[#This Row],[kod]],'kapı kodları'!$D$2:$D$42,0),2)</f>
        <v>gold ceviz</v>
      </c>
      <c r="F1035" s="1" t="str">
        <f>INDEX('kapı kodları'!$D$2:$F$42,MATCH(Satıs[[#This Row],[kod]],'kapı kodları'!$D$2:$D$42,0),3)</f>
        <v>yavru kanat</v>
      </c>
      <c r="K1035" s="1">
        <v>1</v>
      </c>
    </row>
    <row r="1036" spans="2:11" hidden="1" x14ac:dyDescent="0.25">
      <c r="B1036" s="15">
        <v>45450</v>
      </c>
      <c r="C1036" s="6">
        <v>45457</v>
      </c>
      <c r="D1036" s="1">
        <v>310</v>
      </c>
      <c r="E1036" s="1" t="str">
        <f>INDEX('kapı kodları'!$D$2:$F$42,MATCH(Satıs[[#This Row],[kod]],'kapı kodları'!$D$2:$D$42,0),2)</f>
        <v>gold ceviz</v>
      </c>
      <c r="F1036" s="1" t="str">
        <f>INDEX('kapı kodları'!$D$2:$F$42,MATCH(Satıs[[#This Row],[kod]],'kapı kodları'!$D$2:$D$42,0),3)</f>
        <v>madra</v>
      </c>
      <c r="G1036" s="1">
        <v>5</v>
      </c>
      <c r="I1036" s="1">
        <v>2</v>
      </c>
    </row>
    <row r="1037" spans="2:11" hidden="1" x14ac:dyDescent="0.25">
      <c r="B1037" s="15">
        <v>45450</v>
      </c>
      <c r="C1037" s="6">
        <v>45457</v>
      </c>
      <c r="D1037" s="1">
        <v>320</v>
      </c>
      <c r="E1037" s="1" t="str">
        <f>INDEX('kapı kodları'!$D$2:$F$42,MATCH(Satıs[[#This Row],[kod]],'kapı kodları'!$D$2:$D$42,0),2)</f>
        <v>gold ceviz</v>
      </c>
      <c r="F1037" s="1" t="str">
        <f>INDEX('kapı kodları'!$D$2:$F$42,MATCH(Satıs[[#This Row],[kod]],'kapı kodları'!$D$2:$D$42,0),3)</f>
        <v>baklava</v>
      </c>
      <c r="G1037" s="1">
        <v>3</v>
      </c>
    </row>
    <row r="1038" spans="2:11" hidden="1" x14ac:dyDescent="0.25">
      <c r="B1038" s="15">
        <v>45450</v>
      </c>
      <c r="C1038" s="6">
        <v>45457</v>
      </c>
      <c r="D1038" s="1">
        <v>330</v>
      </c>
      <c r="E1038" s="1" t="str">
        <f>INDEX('kapı kodları'!$D$2:$F$42,MATCH(Satıs[[#This Row],[kod]],'kapı kodları'!$D$2:$D$42,0),2)</f>
        <v>gold ceviz</v>
      </c>
      <c r="F1038" s="1" t="str">
        <f>INDEX('kapı kodları'!$D$2:$F$42,MATCH(Satıs[[#This Row],[kod]],'kapı kodları'!$D$2:$D$42,0),3)</f>
        <v>karışık çizgi</v>
      </c>
      <c r="G1038" s="1">
        <v>1</v>
      </c>
    </row>
    <row r="1039" spans="2:11" hidden="1" x14ac:dyDescent="0.25">
      <c r="B1039" s="15">
        <v>45450</v>
      </c>
      <c r="C1039" s="6">
        <v>45457</v>
      </c>
      <c r="D1039" s="1">
        <v>340</v>
      </c>
      <c r="E1039" s="1" t="e">
        <f>INDEX('kapı kodları'!$D$2:$F$42,MATCH(Satıs[[#This Row],[kod]],'kapı kodları'!$D$2:$D$42,0),2)</f>
        <v>#N/A</v>
      </c>
      <c r="F1039" s="1" t="e">
        <f>INDEX('kapı kodları'!$D$2:$F$42,MATCH(Satıs[[#This Row],[kod]],'kapı kodları'!$D$2:$D$42,0),3)</f>
        <v>#N/A</v>
      </c>
    </row>
    <row r="1040" spans="2:11" hidden="1" x14ac:dyDescent="0.25">
      <c r="B1040" s="15">
        <v>45450</v>
      </c>
      <c r="C1040" s="6">
        <v>45457</v>
      </c>
      <c r="D1040" s="1">
        <v>360</v>
      </c>
      <c r="E1040" s="1" t="str">
        <f>INDEX('kapı kodları'!$D$2:$F$42,MATCH(Satıs[[#This Row],[kod]],'kapı kodları'!$D$2:$D$42,0),2)</f>
        <v>gold ceviz</v>
      </c>
      <c r="F1040" s="1" t="str">
        <f>INDEX('kapı kodları'!$D$2:$F$42,MATCH(Satıs[[#This Row],[kod]],'kapı kodları'!$D$2:$D$42,0),3)</f>
        <v>iki göbek</v>
      </c>
      <c r="G1040" s="1">
        <v>5</v>
      </c>
      <c r="I1040" s="1">
        <v>1</v>
      </c>
      <c r="J1040" s="1">
        <v>1</v>
      </c>
    </row>
    <row r="1041" spans="2:11" hidden="1" x14ac:dyDescent="0.25">
      <c r="B1041" s="15">
        <v>45450</v>
      </c>
      <c r="C1041" s="6">
        <v>45457</v>
      </c>
      <c r="D1041" s="1">
        <v>400</v>
      </c>
      <c r="E1041" s="1" t="str">
        <f>INDEX('kapı kodları'!$D$2:$F$42,MATCH(Satıs[[#This Row],[kod]],'kapı kodları'!$D$2:$D$42,0),2)</f>
        <v>ABD ceviz</v>
      </c>
      <c r="F1041" s="1" t="str">
        <f>INDEX('kapı kodları'!$D$2:$F$42,MATCH(Satıs[[#This Row],[kod]],'kapı kodları'!$D$2:$D$42,0),3)</f>
        <v>yavru kanat</v>
      </c>
    </row>
    <row r="1042" spans="2:11" hidden="1" x14ac:dyDescent="0.25">
      <c r="B1042" s="15">
        <v>45450</v>
      </c>
      <c r="C1042" s="6">
        <v>45457</v>
      </c>
      <c r="D1042" s="1">
        <v>410</v>
      </c>
      <c r="E1042" s="1" t="str">
        <f>INDEX('kapı kodları'!$D$2:$F$42,MATCH(Satıs[[#This Row],[kod]],'kapı kodları'!$D$2:$D$42,0),2)</f>
        <v>ABD ceviz</v>
      </c>
      <c r="F1042" s="1" t="str">
        <f>INDEX('kapı kodları'!$D$2:$F$42,MATCH(Satıs[[#This Row],[kod]],'kapı kodları'!$D$2:$D$42,0),3)</f>
        <v>madra</v>
      </c>
      <c r="I1042" s="1">
        <v>2</v>
      </c>
    </row>
    <row r="1043" spans="2:11" hidden="1" x14ac:dyDescent="0.25">
      <c r="B1043" s="15">
        <v>45450</v>
      </c>
      <c r="C1043" s="6">
        <v>45457</v>
      </c>
      <c r="D1043" s="1">
        <v>420</v>
      </c>
      <c r="E1043" s="1" t="str">
        <f>INDEX('kapı kodları'!$D$2:$F$42,MATCH(Satıs[[#This Row],[kod]],'kapı kodları'!$D$2:$D$42,0),2)</f>
        <v>ABD ceviz</v>
      </c>
      <c r="F1043" s="1" t="str">
        <f>INDEX('kapı kodları'!$D$2:$F$42,MATCH(Satıs[[#This Row],[kod]],'kapı kodları'!$D$2:$D$42,0),3)</f>
        <v>baklava</v>
      </c>
      <c r="G1043" s="1">
        <v>5</v>
      </c>
      <c r="I1043" s="1">
        <v>2</v>
      </c>
    </row>
    <row r="1044" spans="2:11" hidden="1" x14ac:dyDescent="0.25">
      <c r="B1044" s="15">
        <v>45450</v>
      </c>
      <c r="C1044" s="6">
        <v>45457</v>
      </c>
      <c r="D1044" s="1">
        <v>430</v>
      </c>
      <c r="E1044" s="1" t="str">
        <f>INDEX('kapı kodları'!$D$2:$F$42,MATCH(Satıs[[#This Row],[kod]],'kapı kodları'!$D$2:$D$42,0),2)</f>
        <v>ABD ceviz</v>
      </c>
      <c r="F1044" s="1" t="str">
        <f>INDEX('kapı kodları'!$D$2:$F$42,MATCH(Satıs[[#This Row],[kod]],'kapı kodları'!$D$2:$D$42,0),3)</f>
        <v>karışık çizgi</v>
      </c>
      <c r="I1044" s="1">
        <v>4</v>
      </c>
    </row>
    <row r="1045" spans="2:11" hidden="1" x14ac:dyDescent="0.25">
      <c r="B1045" s="15">
        <v>45450</v>
      </c>
      <c r="C1045" s="6">
        <v>45457</v>
      </c>
      <c r="D1045" s="1">
        <v>440</v>
      </c>
      <c r="E1045" s="1" t="e">
        <f>INDEX('kapı kodları'!$D$2:$F$42,MATCH(Satıs[[#This Row],[kod]],'kapı kodları'!$D$2:$D$42,0),2)</f>
        <v>#N/A</v>
      </c>
      <c r="F1045" s="1" t="e">
        <f>INDEX('kapı kodları'!$D$2:$F$42,MATCH(Satıs[[#This Row],[kod]],'kapı kodları'!$D$2:$D$42,0),3)</f>
        <v>#N/A</v>
      </c>
    </row>
    <row r="1046" spans="2:11" hidden="1" x14ac:dyDescent="0.25">
      <c r="B1046" s="15">
        <v>45450</v>
      </c>
      <c r="C1046" s="6">
        <v>45457</v>
      </c>
      <c r="D1046" s="1">
        <v>460</v>
      </c>
      <c r="E1046" s="1" t="str">
        <f>INDEX('kapı kodları'!$D$2:$F$42,MATCH(Satıs[[#This Row],[kod]],'kapı kodları'!$D$2:$D$42,0),2)</f>
        <v>ABD ceviz</v>
      </c>
      <c r="F1046" s="1" t="str">
        <f>INDEX('kapı kodları'!$D$2:$F$42,MATCH(Satıs[[#This Row],[kod]],'kapı kodları'!$D$2:$D$42,0),3)</f>
        <v>iki göbek</v>
      </c>
    </row>
    <row r="1047" spans="2:11" hidden="1" x14ac:dyDescent="0.25">
      <c r="B1047" s="15">
        <v>45450</v>
      </c>
      <c r="C1047" s="6">
        <v>45457</v>
      </c>
      <c r="D1047" s="1">
        <v>500</v>
      </c>
      <c r="E1047" s="1" t="str">
        <f>INDEX('kapı kodları'!$D$2:$F$42,MATCH(Satıs[[#This Row],[kod]],'kapı kodları'!$D$2:$D$42,0),2)</f>
        <v>wenge</v>
      </c>
      <c r="F1047" s="1" t="str">
        <f>INDEX('kapı kodları'!$D$2:$F$42,MATCH(Satıs[[#This Row],[kod]],'kapı kodları'!$D$2:$D$42,0),3)</f>
        <v>yavru kanat</v>
      </c>
      <c r="K1047" s="1">
        <v>2</v>
      </c>
    </row>
    <row r="1048" spans="2:11" hidden="1" x14ac:dyDescent="0.25">
      <c r="B1048" s="15">
        <v>45450</v>
      </c>
      <c r="C1048" s="6">
        <v>45457</v>
      </c>
      <c r="D1048" s="1">
        <v>520</v>
      </c>
      <c r="E1048" s="1" t="str">
        <f>INDEX('kapı kodları'!$D$2:$F$42,MATCH(Satıs[[#This Row],[kod]],'kapı kodları'!$D$2:$D$42,0),2)</f>
        <v>wenge</v>
      </c>
      <c r="F1048" s="1" t="str">
        <f>INDEX('kapı kodları'!$D$2:$F$42,MATCH(Satıs[[#This Row],[kod]],'kapı kodları'!$D$2:$D$42,0),3)</f>
        <v>baklava</v>
      </c>
      <c r="G1048" s="1">
        <v>3</v>
      </c>
      <c r="I1048" s="1">
        <v>3</v>
      </c>
    </row>
    <row r="1049" spans="2:11" hidden="1" x14ac:dyDescent="0.25">
      <c r="B1049" s="15">
        <v>45450</v>
      </c>
      <c r="C1049" s="6">
        <v>45457</v>
      </c>
      <c r="D1049" s="1">
        <v>530</v>
      </c>
      <c r="E1049" s="1" t="str">
        <f>INDEX('kapı kodları'!$D$2:$F$42,MATCH(Satıs[[#This Row],[kod]],'kapı kodları'!$D$2:$D$42,0),2)</f>
        <v>wenge</v>
      </c>
      <c r="F1049" s="1" t="str">
        <f>INDEX('kapı kodları'!$D$2:$F$42,MATCH(Satıs[[#This Row],[kod]],'kapı kodları'!$D$2:$D$42,0),3)</f>
        <v>karışık çizgi</v>
      </c>
      <c r="G1049" s="1">
        <v>1</v>
      </c>
    </row>
    <row r="1050" spans="2:11" hidden="1" x14ac:dyDescent="0.25">
      <c r="B1050" s="15">
        <v>45450</v>
      </c>
      <c r="C1050" s="6">
        <v>45457</v>
      </c>
      <c r="D1050" s="1">
        <v>540</v>
      </c>
      <c r="E1050" s="1" t="e">
        <f>INDEX('kapı kodları'!$D$2:$F$42,MATCH(Satıs[[#This Row],[kod]],'kapı kodları'!$D$2:$D$42,0),2)</f>
        <v>#N/A</v>
      </c>
      <c r="F1050" s="1" t="e">
        <f>INDEX('kapı kodları'!$D$2:$F$42,MATCH(Satıs[[#This Row],[kod]],'kapı kodları'!$D$2:$D$42,0),3)</f>
        <v>#N/A</v>
      </c>
    </row>
    <row r="1051" spans="2:11" hidden="1" x14ac:dyDescent="0.25">
      <c r="B1051" s="15">
        <v>45450</v>
      </c>
      <c r="C1051" s="6">
        <v>45457</v>
      </c>
      <c r="D1051" s="1">
        <v>560</v>
      </c>
      <c r="E1051" s="1" t="str">
        <f>INDEX('kapı kodları'!$D$2:$F$42,MATCH(Satıs[[#This Row],[kod]],'kapı kodları'!$D$2:$D$42,0),2)</f>
        <v>wenge</v>
      </c>
      <c r="F1051" s="1" t="str">
        <f>INDEX('kapı kodları'!$D$2:$F$42,MATCH(Satıs[[#This Row],[kod]],'kapı kodları'!$D$2:$D$42,0),3)</f>
        <v>iki göbek</v>
      </c>
      <c r="G1051" s="1">
        <v>13</v>
      </c>
      <c r="H1051" s="1">
        <v>2</v>
      </c>
      <c r="I1051" s="1">
        <v>3</v>
      </c>
      <c r="J1051" s="1">
        <v>1</v>
      </c>
    </row>
    <row r="1052" spans="2:11" hidden="1" x14ac:dyDescent="0.25">
      <c r="B1052" s="15">
        <v>45450</v>
      </c>
      <c r="C1052" s="6">
        <v>45457</v>
      </c>
      <c r="D1052" s="1">
        <v>600</v>
      </c>
      <c r="E1052" s="1" t="str">
        <f>INDEX('kapı kodları'!$D$2:$F$42,MATCH(Satıs[[#This Row],[kod]],'kapı kodları'!$D$2:$D$42,0),2)</f>
        <v>bute beyaz</v>
      </c>
      <c r="F1052" s="1" t="str">
        <f>INDEX('kapı kodları'!$D$2:$F$42,MATCH(Satıs[[#This Row],[kod]],'kapı kodları'!$D$2:$D$42,0),3)</f>
        <v>yavru kanat</v>
      </c>
      <c r="K1052" s="1">
        <v>27</v>
      </c>
    </row>
    <row r="1053" spans="2:11" hidden="1" x14ac:dyDescent="0.25">
      <c r="B1053" s="15">
        <v>45450</v>
      </c>
      <c r="C1053" s="6">
        <v>45457</v>
      </c>
      <c r="D1053" s="1">
        <v>610</v>
      </c>
      <c r="E1053" s="1" t="str">
        <f>INDEX('kapı kodları'!$D$2:$F$42,MATCH(Satıs[[#This Row],[kod]],'kapı kodları'!$D$2:$D$42,0),2)</f>
        <v>bute beyaz</v>
      </c>
      <c r="F1053" s="1" t="str">
        <f>INDEX('kapı kodları'!$D$2:$F$42,MATCH(Satıs[[#This Row],[kod]],'kapı kodları'!$D$2:$D$42,0),3)</f>
        <v>madra</v>
      </c>
      <c r="G1053" s="1">
        <v>35</v>
      </c>
      <c r="H1053" s="1">
        <v>4</v>
      </c>
      <c r="I1053" s="1">
        <v>8</v>
      </c>
      <c r="J1053" s="1">
        <v>15</v>
      </c>
    </row>
    <row r="1054" spans="2:11" hidden="1" x14ac:dyDescent="0.25">
      <c r="B1054" s="15">
        <v>45450</v>
      </c>
      <c r="C1054" s="6">
        <v>45457</v>
      </c>
      <c r="D1054" s="1">
        <v>620</v>
      </c>
      <c r="E1054" s="1" t="str">
        <f>INDEX('kapı kodları'!$D$2:$F$42,MATCH(Satıs[[#This Row],[kod]],'kapı kodları'!$D$2:$D$42,0),2)</f>
        <v>bute beyaz</v>
      </c>
      <c r="F1054" s="1" t="str">
        <f>INDEX('kapı kodları'!$D$2:$F$42,MATCH(Satıs[[#This Row],[kod]],'kapı kodları'!$D$2:$D$42,0),3)</f>
        <v>baklava</v>
      </c>
      <c r="G1054" s="1">
        <v>6</v>
      </c>
      <c r="I1054" s="1">
        <v>1</v>
      </c>
    </row>
    <row r="1055" spans="2:11" hidden="1" x14ac:dyDescent="0.25">
      <c r="B1055" s="15">
        <v>45450</v>
      </c>
      <c r="C1055" s="6">
        <v>45457</v>
      </c>
      <c r="D1055" s="1">
        <v>630</v>
      </c>
      <c r="E1055" s="1" t="str">
        <f>INDEX('kapı kodları'!$D$2:$F$42,MATCH(Satıs[[#This Row],[kod]],'kapı kodları'!$D$2:$D$42,0),2)</f>
        <v>bute beyaz</v>
      </c>
      <c r="F1055" s="1" t="str">
        <f>INDEX('kapı kodları'!$D$2:$F$42,MATCH(Satıs[[#This Row],[kod]],'kapı kodları'!$D$2:$D$42,0),3)</f>
        <v>karışık çizgi</v>
      </c>
      <c r="G1055" s="1">
        <v>40</v>
      </c>
      <c r="H1055" s="1">
        <v>5</v>
      </c>
      <c r="I1055" s="1">
        <v>30</v>
      </c>
      <c r="J1055" s="1">
        <v>22</v>
      </c>
    </row>
    <row r="1056" spans="2:11" hidden="1" x14ac:dyDescent="0.25">
      <c r="B1056" s="15">
        <v>45450</v>
      </c>
      <c r="C1056" s="6">
        <v>45457</v>
      </c>
      <c r="D1056" s="1">
        <v>640</v>
      </c>
      <c r="E1056" s="1" t="e">
        <f>INDEX('kapı kodları'!$D$2:$F$42,MATCH(Satıs[[#This Row],[kod]],'kapı kodları'!$D$2:$D$42,0),2)</f>
        <v>#N/A</v>
      </c>
      <c r="F1056" s="1" t="e">
        <f>INDEX('kapı kodları'!$D$2:$F$42,MATCH(Satıs[[#This Row],[kod]],'kapı kodları'!$D$2:$D$42,0),3)</f>
        <v>#N/A</v>
      </c>
    </row>
    <row r="1057" spans="2:13" hidden="1" x14ac:dyDescent="0.25">
      <c r="B1057" s="15">
        <v>45450</v>
      </c>
      <c r="C1057" s="6">
        <v>45457</v>
      </c>
      <c r="D1057" s="1">
        <v>660</v>
      </c>
      <c r="E1057" s="1" t="str">
        <f>INDEX('kapı kodları'!$D$2:$F$42,MATCH(Satıs[[#This Row],[kod]],'kapı kodları'!$D$2:$D$42,0),2)</f>
        <v>bute beyaz</v>
      </c>
      <c r="F1057" s="1" t="str">
        <f>INDEX('kapı kodları'!$D$2:$F$42,MATCH(Satıs[[#This Row],[kod]],'kapı kodları'!$D$2:$D$42,0),3)</f>
        <v>iki göbek</v>
      </c>
      <c r="G1057" s="1">
        <v>182</v>
      </c>
      <c r="H1057" s="1">
        <v>19</v>
      </c>
      <c r="I1057" s="1">
        <v>86</v>
      </c>
      <c r="J1057" s="1">
        <v>8</v>
      </c>
    </row>
    <row r="1058" spans="2:13" hidden="1" x14ac:dyDescent="0.25">
      <c r="B1058" s="15">
        <v>45450</v>
      </c>
      <c r="C1058" s="6">
        <v>45457</v>
      </c>
      <c r="D1058" s="1">
        <v>700</v>
      </c>
      <c r="E1058" s="1" t="str">
        <f>INDEX('kapı kodları'!$D$2:$F$42,MATCH(Satıs[[#This Row],[kod]],'kapı kodları'!$D$2:$D$42,0),2)</f>
        <v>küp akça</v>
      </c>
      <c r="F1058" s="1" t="str">
        <f>INDEX('kapı kodları'!$D$2:$F$42,MATCH(Satıs[[#This Row],[kod]],'kapı kodları'!$D$2:$D$42,0),3)</f>
        <v>yavru kanat</v>
      </c>
      <c r="K1058" s="1">
        <v>8</v>
      </c>
    </row>
    <row r="1059" spans="2:13" hidden="1" x14ac:dyDescent="0.25">
      <c r="B1059" s="15">
        <v>45450</v>
      </c>
      <c r="C1059" s="6">
        <v>45457</v>
      </c>
      <c r="D1059" s="1">
        <v>720</v>
      </c>
      <c r="E1059" s="1" t="str">
        <f>INDEX('kapı kodları'!$D$2:$F$42,MATCH(Satıs[[#This Row],[kod]],'kapı kodları'!$D$2:$D$42,0),2)</f>
        <v>küp akça</v>
      </c>
      <c r="F1059" s="1" t="str">
        <f>INDEX('kapı kodları'!$D$2:$F$42,MATCH(Satıs[[#This Row],[kod]],'kapı kodları'!$D$2:$D$42,0),3)</f>
        <v>baklava</v>
      </c>
      <c r="G1059" s="1">
        <v>28</v>
      </c>
      <c r="H1059" s="1">
        <v>1</v>
      </c>
      <c r="I1059" s="1">
        <v>1</v>
      </c>
      <c r="J1059" s="1">
        <v>5</v>
      </c>
    </row>
    <row r="1060" spans="2:13" hidden="1" x14ac:dyDescent="0.25">
      <c r="B1060" s="15">
        <v>45450</v>
      </c>
      <c r="C1060" s="6">
        <v>45457</v>
      </c>
      <c r="D1060" s="1">
        <v>730</v>
      </c>
      <c r="E1060" s="1" t="str">
        <f>INDEX('kapı kodları'!$D$2:$F$42,MATCH(Satıs[[#This Row],[kod]],'kapı kodları'!$D$2:$D$42,0),2)</f>
        <v>küp akça</v>
      </c>
      <c r="F1060" s="1" t="str">
        <f>INDEX('kapı kodları'!$D$2:$F$42,MATCH(Satıs[[#This Row],[kod]],'kapı kodları'!$D$2:$D$42,0),3)</f>
        <v>karışık çizgi</v>
      </c>
      <c r="J1060" s="1">
        <v>2</v>
      </c>
    </row>
    <row r="1061" spans="2:13" hidden="1" x14ac:dyDescent="0.25">
      <c r="B1061" s="15">
        <v>45450</v>
      </c>
      <c r="C1061" s="6">
        <v>45457</v>
      </c>
      <c r="D1061" s="1">
        <v>740</v>
      </c>
      <c r="E1061" s="1" t="e">
        <f>INDEX('kapı kodları'!$D$2:$F$42,MATCH(Satıs[[#This Row],[kod]],'kapı kodları'!$D$2:$D$42,0),2)</f>
        <v>#N/A</v>
      </c>
      <c r="F1061" s="1" t="e">
        <f>INDEX('kapı kodları'!$D$2:$F$42,MATCH(Satıs[[#This Row],[kod]],'kapı kodları'!$D$2:$D$42,0),3)</f>
        <v>#N/A</v>
      </c>
    </row>
    <row r="1062" spans="2:13" hidden="1" x14ac:dyDescent="0.25">
      <c r="B1062" s="15">
        <v>45450</v>
      </c>
      <c r="C1062" s="6">
        <v>45457</v>
      </c>
      <c r="D1062" s="1">
        <v>760</v>
      </c>
      <c r="E1062" s="1" t="str">
        <f>INDEX('kapı kodları'!$D$2:$F$42,MATCH(Satıs[[#This Row],[kod]],'kapı kodları'!$D$2:$D$42,0),2)</f>
        <v>küp akça</v>
      </c>
      <c r="F1062" s="1" t="str">
        <f>INDEX('kapı kodları'!$D$2:$F$42,MATCH(Satıs[[#This Row],[kod]],'kapı kodları'!$D$2:$D$42,0),3)</f>
        <v>iki göbek</v>
      </c>
      <c r="G1062" s="1">
        <v>47</v>
      </c>
      <c r="H1062" s="1">
        <v>3</v>
      </c>
      <c r="I1062" s="1">
        <v>12</v>
      </c>
    </row>
    <row r="1063" spans="2:13" hidden="1" x14ac:dyDescent="0.25">
      <c r="B1063" s="15">
        <v>45450</v>
      </c>
      <c r="C1063" s="6">
        <v>45457</v>
      </c>
      <c r="D1063" s="1">
        <v>800</v>
      </c>
      <c r="E1063" s="1" t="str">
        <f>INDEX('kapı kodları'!$D$2:$F$42,MATCH(Satıs[[#This Row],[kod]],'kapı kodları'!$D$2:$D$42,0),2)</f>
        <v>ardahan gri</v>
      </c>
      <c r="F1063" s="1" t="str">
        <f>INDEX('kapı kodları'!$D$2:$F$42,MATCH(Satıs[[#This Row],[kod]],'kapı kodları'!$D$2:$D$42,0),3)</f>
        <v>yavru kanat</v>
      </c>
      <c r="K1063" s="1">
        <v>10</v>
      </c>
    </row>
    <row r="1064" spans="2:13" hidden="1" x14ac:dyDescent="0.25">
      <c r="B1064" s="15">
        <v>45450</v>
      </c>
      <c r="C1064" s="6">
        <v>45457</v>
      </c>
      <c r="D1064" s="1">
        <v>810</v>
      </c>
      <c r="E1064" s="1" t="str">
        <f>INDEX('kapı kodları'!$D$2:$F$42,MATCH(Satıs[[#This Row],[kod]],'kapı kodları'!$D$2:$D$42,0),2)</f>
        <v>ardahan gri</v>
      </c>
      <c r="F1064" s="1" t="str">
        <f>INDEX('kapı kodları'!$D$2:$F$42,MATCH(Satıs[[#This Row],[kod]],'kapı kodları'!$D$2:$D$42,0),3)</f>
        <v>madra</v>
      </c>
      <c r="G1064" s="1">
        <v>43</v>
      </c>
      <c r="H1064" s="1">
        <v>2</v>
      </c>
      <c r="I1064" s="1">
        <v>1</v>
      </c>
      <c r="J1064" s="1">
        <v>18</v>
      </c>
    </row>
    <row r="1065" spans="2:13" hidden="1" x14ac:dyDescent="0.25">
      <c r="B1065" s="15">
        <v>45450</v>
      </c>
      <c r="C1065" s="6">
        <v>45457</v>
      </c>
      <c r="D1065" s="1">
        <v>820</v>
      </c>
      <c r="E1065" s="1" t="str">
        <f>INDEX('kapı kodları'!$D$2:$F$42,MATCH(Satıs[[#This Row],[kod]],'kapı kodları'!$D$2:$D$42,0),2)</f>
        <v>ardahan gri</v>
      </c>
      <c r="F1065" s="1" t="str">
        <f>INDEX('kapı kodları'!$D$2:$F$42,MATCH(Satıs[[#This Row],[kod]],'kapı kodları'!$D$2:$D$42,0),3)</f>
        <v>baklava</v>
      </c>
      <c r="G1065" s="1">
        <v>5</v>
      </c>
    </row>
    <row r="1066" spans="2:13" hidden="1" x14ac:dyDescent="0.25">
      <c r="B1066" s="15">
        <v>45450</v>
      </c>
      <c r="C1066" s="6">
        <v>45457</v>
      </c>
      <c r="D1066" s="1">
        <v>830</v>
      </c>
      <c r="E1066" s="1" t="str">
        <f>INDEX('kapı kodları'!$D$2:$F$42,MATCH(Satıs[[#This Row],[kod]],'kapı kodları'!$D$2:$D$42,0),2)</f>
        <v>ardahan gri</v>
      </c>
      <c r="F1066" s="1" t="str">
        <f>INDEX('kapı kodları'!$D$2:$F$42,MATCH(Satıs[[#This Row],[kod]],'kapı kodları'!$D$2:$D$42,0),3)</f>
        <v>karışık çizgi</v>
      </c>
      <c r="G1066" s="1">
        <v>61</v>
      </c>
      <c r="I1066" s="1">
        <v>6</v>
      </c>
      <c r="J1066" s="1">
        <v>2</v>
      </c>
    </row>
    <row r="1067" spans="2:13" hidden="1" x14ac:dyDescent="0.25">
      <c r="B1067" s="15">
        <v>45450</v>
      </c>
      <c r="C1067" s="6">
        <v>45457</v>
      </c>
      <c r="D1067" s="1">
        <v>840</v>
      </c>
      <c r="E1067" s="1" t="e">
        <f>INDEX('kapı kodları'!$D$2:$F$42,MATCH(Satıs[[#This Row],[kod]],'kapı kodları'!$D$2:$D$42,0),2)</f>
        <v>#N/A</v>
      </c>
      <c r="F1067" s="1" t="e">
        <f>INDEX('kapı kodları'!$D$2:$F$42,MATCH(Satıs[[#This Row],[kod]],'kapı kodları'!$D$2:$D$42,0),3)</f>
        <v>#N/A</v>
      </c>
    </row>
    <row r="1068" spans="2:13" hidden="1" x14ac:dyDescent="0.25">
      <c r="B1068" s="15">
        <v>45450</v>
      </c>
      <c r="C1068" s="6">
        <v>45457</v>
      </c>
      <c r="D1068" s="1">
        <v>860</v>
      </c>
      <c r="E1068" s="1" t="str">
        <f>INDEX('kapı kodları'!$D$2:$F$42,MATCH(Satıs[[#This Row],[kod]],'kapı kodları'!$D$2:$D$42,0),2)</f>
        <v>ardahan gri</v>
      </c>
      <c r="F1068" s="1" t="str">
        <f>INDEX('kapı kodları'!$D$2:$F$42,MATCH(Satıs[[#This Row],[kod]],'kapı kodları'!$D$2:$D$42,0),3)</f>
        <v>iki göbek</v>
      </c>
      <c r="G1068" s="1">
        <v>145</v>
      </c>
      <c r="H1068" s="1">
        <v>6</v>
      </c>
      <c r="I1068" s="1">
        <v>23</v>
      </c>
      <c r="J1068" s="1">
        <v>18</v>
      </c>
    </row>
    <row r="1069" spans="2:13" hidden="1" x14ac:dyDescent="0.25">
      <c r="B1069" s="15">
        <v>45450</v>
      </c>
      <c r="C1069" s="6">
        <v>45457</v>
      </c>
      <c r="D1069" s="1">
        <v>900</v>
      </c>
      <c r="E1069" s="1" t="str">
        <f>INDEX('kapı kodları'!$D$2:$F$42,MATCH(Satıs[[#This Row],[kod]],'kapı kodları'!$D$2:$D$42,0),2)</f>
        <v>pvc gri</v>
      </c>
      <c r="F1069" s="1" t="str">
        <f>INDEX('kapı kodları'!$D$2:$F$42,MATCH(Satıs[[#This Row],[kod]],'kapı kodları'!$D$2:$D$42,0),3)</f>
        <v>yavru kanat</v>
      </c>
      <c r="K1069" s="1">
        <v>6</v>
      </c>
      <c r="M1069" s="1">
        <v>3</v>
      </c>
    </row>
    <row r="1070" spans="2:13" hidden="1" x14ac:dyDescent="0.25">
      <c r="B1070" s="15">
        <v>45450</v>
      </c>
      <c r="C1070" s="6">
        <v>45457</v>
      </c>
      <c r="D1070" s="1">
        <v>920</v>
      </c>
      <c r="E1070" s="1" t="str">
        <f>INDEX('kapı kodları'!$D$2:$F$42,MATCH(Satıs[[#This Row],[kod]],'kapı kodları'!$D$2:$D$42,0),2)</f>
        <v>pvc gri</v>
      </c>
      <c r="F1070" s="1" t="str">
        <f>INDEX('kapı kodları'!$D$2:$F$42,MATCH(Satıs[[#This Row],[kod]],'kapı kodları'!$D$2:$D$42,0),3)</f>
        <v>baklava</v>
      </c>
      <c r="G1070" s="1">
        <v>8</v>
      </c>
      <c r="J1070" s="1">
        <v>1</v>
      </c>
    </row>
    <row r="1071" spans="2:13" hidden="1" x14ac:dyDescent="0.25">
      <c r="B1071" s="15">
        <v>45450</v>
      </c>
      <c r="C1071" s="6">
        <v>45457</v>
      </c>
      <c r="D1071" s="1">
        <v>930</v>
      </c>
      <c r="E1071" s="1" t="str">
        <f>INDEX('kapı kodları'!$D$2:$F$42,MATCH(Satıs[[#This Row],[kod]],'kapı kodları'!$D$2:$D$42,0),2)</f>
        <v>pvc gri</v>
      </c>
      <c r="F1071" s="1" t="str">
        <f>INDEX('kapı kodları'!$D$2:$F$42,MATCH(Satıs[[#This Row],[kod]],'kapı kodları'!$D$2:$D$42,0),3)</f>
        <v>karışık çizgi</v>
      </c>
      <c r="G1071" s="1">
        <v>40</v>
      </c>
      <c r="H1071" s="1">
        <v>2</v>
      </c>
      <c r="I1071" s="1">
        <v>1</v>
      </c>
      <c r="J1071" s="1">
        <v>2</v>
      </c>
    </row>
    <row r="1072" spans="2:13" hidden="1" x14ac:dyDescent="0.25">
      <c r="B1072" s="15">
        <v>45450</v>
      </c>
      <c r="C1072" s="6">
        <v>45457</v>
      </c>
      <c r="D1072" s="1">
        <v>960</v>
      </c>
      <c r="E1072" s="1" t="str">
        <f>INDEX('kapı kodları'!$D$2:$F$42,MATCH(Satıs[[#This Row],[kod]],'kapı kodları'!$D$2:$D$42,0),2)</f>
        <v>pvc gri</v>
      </c>
      <c r="F1072" s="1" t="str">
        <f>INDEX('kapı kodları'!$D$2:$F$42,MATCH(Satıs[[#This Row],[kod]],'kapı kodları'!$D$2:$D$42,0),3)</f>
        <v>iki göbek</v>
      </c>
      <c r="G1072" s="1">
        <v>55</v>
      </c>
      <c r="H1072" s="1">
        <v>3</v>
      </c>
      <c r="I1072" s="1">
        <v>7</v>
      </c>
      <c r="J1072" s="1">
        <v>5</v>
      </c>
    </row>
    <row r="1073" spans="2:11" hidden="1" x14ac:dyDescent="0.25">
      <c r="B1073" s="15">
        <v>45471</v>
      </c>
      <c r="C1073" s="6">
        <v>45478</v>
      </c>
      <c r="D1073" s="1">
        <v>100</v>
      </c>
      <c r="E1073" s="1" t="str">
        <f>INDEX('kapı kodları'!$D$2:$F$42,MATCH(Satıs[[#This Row],[kod]],'kapı kodları'!$D$2:$D$42,0),2)</f>
        <v>italyan ceviz</v>
      </c>
      <c r="F1073" s="1" t="str">
        <f>INDEX('kapı kodları'!$D$2:$F$42,MATCH(Satıs[[#This Row],[kod]],'kapı kodları'!$D$2:$D$42,0),3)</f>
        <v>yavru kanat</v>
      </c>
      <c r="K1073" s="1">
        <v>16</v>
      </c>
    </row>
    <row r="1074" spans="2:11" x14ac:dyDescent="0.25">
      <c r="B1074" s="15">
        <v>45471</v>
      </c>
      <c r="C1074" s="6">
        <v>45478</v>
      </c>
      <c r="D1074" s="1">
        <v>110</v>
      </c>
      <c r="E1074" s="1" t="str">
        <f>INDEX('kapı kodları'!$D$2:$F$42,MATCH(Satıs[[#This Row],[kod]],'kapı kodları'!$D$2:$D$42,0),2)</f>
        <v>italyan ceviz</v>
      </c>
      <c r="F1074" s="1" t="str">
        <f>INDEX('kapı kodları'!$D$2:$F$42,MATCH(Satıs[[#This Row],[kod]],'kapı kodları'!$D$2:$D$42,0),3)</f>
        <v>madra</v>
      </c>
      <c r="G1074" s="1">
        <v>45</v>
      </c>
      <c r="H1074" s="1">
        <v>3</v>
      </c>
      <c r="I1074" s="1">
        <v>12</v>
      </c>
      <c r="J1074" s="1">
        <v>9</v>
      </c>
    </row>
    <row r="1075" spans="2:11" hidden="1" x14ac:dyDescent="0.25">
      <c r="B1075" s="15">
        <v>45471</v>
      </c>
      <c r="C1075" s="6">
        <v>45478</v>
      </c>
      <c r="D1075" s="1">
        <v>120</v>
      </c>
      <c r="E1075" s="1" t="str">
        <f>INDEX('kapı kodları'!$D$2:$F$42,MATCH(Satıs[[#This Row],[kod]],'kapı kodları'!$D$2:$D$42,0),2)</f>
        <v>italyan ceviz</v>
      </c>
      <c r="F1075" s="1" t="str">
        <f>INDEX('kapı kodları'!$D$2:$F$42,MATCH(Satıs[[#This Row],[kod]],'kapı kodları'!$D$2:$D$42,0),3)</f>
        <v>baklava</v>
      </c>
      <c r="G1075" s="1">
        <v>21</v>
      </c>
      <c r="H1075" s="1">
        <v>3</v>
      </c>
      <c r="I1075" s="1">
        <v>1</v>
      </c>
      <c r="J1075" s="1">
        <v>2</v>
      </c>
    </row>
    <row r="1076" spans="2:11" hidden="1" x14ac:dyDescent="0.25">
      <c r="B1076" s="15">
        <v>45471</v>
      </c>
      <c r="C1076" s="6">
        <v>45478</v>
      </c>
      <c r="D1076" s="1">
        <v>130</v>
      </c>
      <c r="E1076" s="1" t="str">
        <f>INDEX('kapı kodları'!$D$2:$F$42,MATCH(Satıs[[#This Row],[kod]],'kapı kodları'!$D$2:$D$42,0),2)</f>
        <v>italyan ceviz</v>
      </c>
      <c r="F1076" s="1" t="str">
        <f>INDEX('kapı kodları'!$D$2:$F$42,MATCH(Satıs[[#This Row],[kod]],'kapı kodları'!$D$2:$D$42,0),3)</f>
        <v>karışık çizgi</v>
      </c>
      <c r="G1076" s="1">
        <v>102</v>
      </c>
      <c r="H1076" s="1">
        <v>3</v>
      </c>
      <c r="I1076" s="1">
        <v>25</v>
      </c>
      <c r="J1076" s="1">
        <v>2</v>
      </c>
    </row>
    <row r="1077" spans="2:11" hidden="1" x14ac:dyDescent="0.25">
      <c r="B1077" s="15">
        <v>45471</v>
      </c>
      <c r="C1077" s="6">
        <v>45478</v>
      </c>
      <c r="D1077" s="1">
        <v>140</v>
      </c>
      <c r="E1077" s="1" t="e">
        <f>INDEX('kapı kodları'!$D$2:$F$42,MATCH(Satıs[[#This Row],[kod]],'kapı kodları'!$D$2:$D$42,0),2)</f>
        <v>#N/A</v>
      </c>
      <c r="F1077" s="1" t="e">
        <f>INDEX('kapı kodları'!$D$2:$F$42,MATCH(Satıs[[#This Row],[kod]],'kapı kodları'!$D$2:$D$42,0),3)</f>
        <v>#N/A</v>
      </c>
      <c r="I1077" s="1">
        <v>1</v>
      </c>
    </row>
    <row r="1078" spans="2:11" hidden="1" x14ac:dyDescent="0.25">
      <c r="B1078" s="15">
        <v>45471</v>
      </c>
      <c r="C1078" s="6">
        <v>45478</v>
      </c>
      <c r="D1078" s="1">
        <v>160</v>
      </c>
      <c r="E1078" s="1" t="str">
        <f>INDEX('kapı kodları'!$D$2:$F$42,MATCH(Satıs[[#This Row],[kod]],'kapı kodları'!$D$2:$D$42,0),2)</f>
        <v>italyan ceviz</v>
      </c>
      <c r="F1078" s="1" t="str">
        <f>INDEX('kapı kodları'!$D$2:$F$42,MATCH(Satıs[[#This Row],[kod]],'kapı kodları'!$D$2:$D$42,0),3)</f>
        <v>iki göbek</v>
      </c>
      <c r="G1078" s="1">
        <v>117</v>
      </c>
      <c r="H1078" s="1">
        <v>4</v>
      </c>
      <c r="I1078" s="1">
        <v>17</v>
      </c>
      <c r="J1078" s="1">
        <v>6</v>
      </c>
    </row>
    <row r="1079" spans="2:11" hidden="1" x14ac:dyDescent="0.25">
      <c r="B1079" s="15">
        <v>45471</v>
      </c>
      <c r="C1079" s="6">
        <v>45478</v>
      </c>
      <c r="D1079" s="1">
        <v>200</v>
      </c>
      <c r="E1079" s="1" t="str">
        <f>INDEX('kapı kodları'!$D$2:$F$42,MATCH(Satıs[[#This Row],[kod]],'kapı kodları'!$D$2:$D$42,0),2)</f>
        <v>koyu ceviz</v>
      </c>
      <c r="F1079" s="1" t="str">
        <f>INDEX('kapı kodları'!$D$2:$F$42,MATCH(Satıs[[#This Row],[kod]],'kapı kodları'!$D$2:$D$42,0),3)</f>
        <v>yavru kanat</v>
      </c>
      <c r="K1079" s="1">
        <v>1</v>
      </c>
    </row>
    <row r="1080" spans="2:11" hidden="1" x14ac:dyDescent="0.25">
      <c r="B1080" s="15">
        <v>45471</v>
      </c>
      <c r="C1080" s="6">
        <v>45478</v>
      </c>
      <c r="D1080" s="1">
        <v>220</v>
      </c>
      <c r="E1080" s="1" t="str">
        <f>INDEX('kapı kodları'!$D$2:$F$42,MATCH(Satıs[[#This Row],[kod]],'kapı kodları'!$D$2:$D$42,0),2)</f>
        <v>koyu ceviz</v>
      </c>
      <c r="F1080" s="1" t="str">
        <f>INDEX('kapı kodları'!$D$2:$F$42,MATCH(Satıs[[#This Row],[kod]],'kapı kodları'!$D$2:$D$42,0),3)</f>
        <v>baklava</v>
      </c>
      <c r="G1080" s="1">
        <v>2</v>
      </c>
    </row>
    <row r="1081" spans="2:11" hidden="1" x14ac:dyDescent="0.25">
      <c r="B1081" s="15">
        <v>45471</v>
      </c>
      <c r="C1081" s="6">
        <v>45478</v>
      </c>
      <c r="D1081" s="1">
        <v>230</v>
      </c>
      <c r="E1081" s="1" t="str">
        <f>INDEX('kapı kodları'!$D$2:$F$42,MATCH(Satıs[[#This Row],[kod]],'kapı kodları'!$D$2:$D$42,0),2)</f>
        <v>koyu ceviz</v>
      </c>
      <c r="F1081" s="1" t="str">
        <f>INDEX('kapı kodları'!$D$2:$F$42,MATCH(Satıs[[#This Row],[kod]],'kapı kodları'!$D$2:$D$42,0),3)</f>
        <v>karışık çizgi</v>
      </c>
      <c r="G1081" s="1">
        <v>1</v>
      </c>
      <c r="J1081" s="1">
        <v>1</v>
      </c>
    </row>
    <row r="1082" spans="2:11" hidden="1" x14ac:dyDescent="0.25">
      <c r="B1082" s="15">
        <v>45471</v>
      </c>
      <c r="C1082" s="6">
        <v>45478</v>
      </c>
      <c r="D1082" s="1">
        <v>240</v>
      </c>
      <c r="E1082" s="1" t="e">
        <f>INDEX('kapı kodları'!$D$2:$F$42,MATCH(Satıs[[#This Row],[kod]],'kapı kodları'!$D$2:$D$42,0),2)</f>
        <v>#N/A</v>
      </c>
      <c r="F1082" s="1" t="e">
        <f>INDEX('kapı kodları'!$D$2:$F$42,MATCH(Satıs[[#This Row],[kod]],'kapı kodları'!$D$2:$D$42,0),3)</f>
        <v>#N/A</v>
      </c>
    </row>
    <row r="1083" spans="2:11" hidden="1" x14ac:dyDescent="0.25">
      <c r="B1083" s="15">
        <v>45471</v>
      </c>
      <c r="C1083" s="6">
        <v>45478</v>
      </c>
      <c r="D1083" s="1">
        <v>260</v>
      </c>
      <c r="E1083" s="1" t="str">
        <f>INDEX('kapı kodları'!$D$2:$F$42,MATCH(Satıs[[#This Row],[kod]],'kapı kodları'!$D$2:$D$42,0),2)</f>
        <v>koyu ceviz</v>
      </c>
      <c r="F1083" s="1" t="str">
        <f>INDEX('kapı kodları'!$D$2:$F$42,MATCH(Satıs[[#This Row],[kod]],'kapı kodları'!$D$2:$D$42,0),3)</f>
        <v>iki göbek</v>
      </c>
      <c r="G1083" s="1">
        <v>29</v>
      </c>
      <c r="H1083" s="1">
        <v>1</v>
      </c>
      <c r="I1083" s="1">
        <v>7</v>
      </c>
    </row>
    <row r="1084" spans="2:11" hidden="1" x14ac:dyDescent="0.25">
      <c r="B1084" s="15">
        <v>45471</v>
      </c>
      <c r="C1084" s="6">
        <v>45478</v>
      </c>
      <c r="D1084" s="1">
        <v>300</v>
      </c>
      <c r="E1084" s="1" t="str">
        <f>INDEX('kapı kodları'!$D$2:$F$42,MATCH(Satıs[[#This Row],[kod]],'kapı kodları'!$D$2:$D$42,0),2)</f>
        <v>gold ceviz</v>
      </c>
      <c r="F1084" s="1" t="str">
        <f>INDEX('kapı kodları'!$D$2:$F$42,MATCH(Satıs[[#This Row],[kod]],'kapı kodları'!$D$2:$D$42,0),3)</f>
        <v>yavru kanat</v>
      </c>
      <c r="K1084" s="1">
        <v>2</v>
      </c>
    </row>
    <row r="1085" spans="2:11" hidden="1" x14ac:dyDescent="0.25">
      <c r="B1085" s="15">
        <v>45471</v>
      </c>
      <c r="C1085" s="6">
        <v>45478</v>
      </c>
      <c r="D1085" s="1">
        <v>310</v>
      </c>
      <c r="E1085" s="1" t="str">
        <f>INDEX('kapı kodları'!$D$2:$F$42,MATCH(Satıs[[#This Row],[kod]],'kapı kodları'!$D$2:$D$42,0),2)</f>
        <v>gold ceviz</v>
      </c>
      <c r="F1085" s="1" t="str">
        <f>INDEX('kapı kodları'!$D$2:$F$42,MATCH(Satıs[[#This Row],[kod]],'kapı kodları'!$D$2:$D$42,0),3)</f>
        <v>madra</v>
      </c>
      <c r="G1085" s="1">
        <v>2</v>
      </c>
      <c r="I1085" s="1">
        <v>2</v>
      </c>
      <c r="J1085" s="1">
        <v>1</v>
      </c>
    </row>
    <row r="1086" spans="2:11" hidden="1" x14ac:dyDescent="0.25">
      <c r="B1086" s="15">
        <v>45471</v>
      </c>
      <c r="C1086" s="6">
        <v>45478</v>
      </c>
      <c r="D1086" s="1">
        <v>320</v>
      </c>
      <c r="E1086" s="1" t="str">
        <f>INDEX('kapı kodları'!$D$2:$F$42,MATCH(Satıs[[#This Row],[kod]],'kapı kodları'!$D$2:$D$42,0),2)</f>
        <v>gold ceviz</v>
      </c>
      <c r="F1086" s="1" t="str">
        <f>INDEX('kapı kodları'!$D$2:$F$42,MATCH(Satıs[[#This Row],[kod]],'kapı kodları'!$D$2:$D$42,0),3)</f>
        <v>baklava</v>
      </c>
      <c r="G1086" s="1">
        <v>14</v>
      </c>
      <c r="I1086" s="1">
        <v>2</v>
      </c>
    </row>
    <row r="1087" spans="2:11" hidden="1" x14ac:dyDescent="0.25">
      <c r="B1087" s="15">
        <v>45471</v>
      </c>
      <c r="C1087" s="6">
        <v>45478</v>
      </c>
      <c r="D1087" s="1">
        <v>330</v>
      </c>
      <c r="E1087" s="1" t="str">
        <f>INDEX('kapı kodları'!$D$2:$F$42,MATCH(Satıs[[#This Row],[kod]],'kapı kodları'!$D$2:$D$42,0),2)</f>
        <v>gold ceviz</v>
      </c>
      <c r="F1087" s="1" t="str">
        <f>INDEX('kapı kodları'!$D$2:$F$42,MATCH(Satıs[[#This Row],[kod]],'kapı kodları'!$D$2:$D$42,0),3)</f>
        <v>karışık çizgi</v>
      </c>
      <c r="G1087" s="1">
        <v>7</v>
      </c>
      <c r="H1087" s="1">
        <v>1</v>
      </c>
    </row>
    <row r="1088" spans="2:11" hidden="1" x14ac:dyDescent="0.25">
      <c r="B1088" s="15">
        <v>45471</v>
      </c>
      <c r="C1088" s="6">
        <v>45478</v>
      </c>
      <c r="D1088" s="1">
        <v>340</v>
      </c>
      <c r="E1088" s="1" t="e">
        <f>INDEX('kapı kodları'!$D$2:$F$42,MATCH(Satıs[[#This Row],[kod]],'kapı kodları'!$D$2:$D$42,0),2)</f>
        <v>#N/A</v>
      </c>
      <c r="F1088" s="1" t="e">
        <f>INDEX('kapı kodları'!$D$2:$F$42,MATCH(Satıs[[#This Row],[kod]],'kapı kodları'!$D$2:$D$42,0),3)</f>
        <v>#N/A</v>
      </c>
    </row>
    <row r="1089" spans="2:11" hidden="1" x14ac:dyDescent="0.25">
      <c r="B1089" s="15">
        <v>45471</v>
      </c>
      <c r="C1089" s="6">
        <v>45478</v>
      </c>
      <c r="D1089" s="1">
        <v>360</v>
      </c>
      <c r="E1089" s="1" t="str">
        <f>INDEX('kapı kodları'!$D$2:$F$42,MATCH(Satıs[[#This Row],[kod]],'kapı kodları'!$D$2:$D$42,0),2)</f>
        <v>gold ceviz</v>
      </c>
      <c r="F1089" s="1" t="str">
        <f>INDEX('kapı kodları'!$D$2:$F$42,MATCH(Satıs[[#This Row],[kod]],'kapı kodları'!$D$2:$D$42,0),3)</f>
        <v>iki göbek</v>
      </c>
      <c r="G1089" s="1">
        <v>14</v>
      </c>
      <c r="H1089" s="1">
        <v>3</v>
      </c>
      <c r="J1089" s="1">
        <v>8</v>
      </c>
    </row>
    <row r="1090" spans="2:11" hidden="1" x14ac:dyDescent="0.25">
      <c r="B1090" s="15">
        <v>45471</v>
      </c>
      <c r="C1090" s="6">
        <v>45478</v>
      </c>
      <c r="D1090" s="1">
        <v>400</v>
      </c>
      <c r="E1090" s="1" t="str">
        <f>INDEX('kapı kodları'!$D$2:$F$42,MATCH(Satıs[[#This Row],[kod]],'kapı kodları'!$D$2:$D$42,0),2)</f>
        <v>ABD ceviz</v>
      </c>
      <c r="F1090" s="1" t="str">
        <f>INDEX('kapı kodları'!$D$2:$F$42,MATCH(Satıs[[#This Row],[kod]],'kapı kodları'!$D$2:$D$42,0),3)</f>
        <v>yavru kanat</v>
      </c>
      <c r="K1090" s="1">
        <v>9</v>
      </c>
    </row>
    <row r="1091" spans="2:11" hidden="1" x14ac:dyDescent="0.25">
      <c r="B1091" s="15">
        <v>45471</v>
      </c>
      <c r="C1091" s="6">
        <v>45478</v>
      </c>
      <c r="D1091" s="1">
        <v>410</v>
      </c>
      <c r="E1091" s="1" t="str">
        <f>INDEX('kapı kodları'!$D$2:$F$42,MATCH(Satıs[[#This Row],[kod]],'kapı kodları'!$D$2:$D$42,0),2)</f>
        <v>ABD ceviz</v>
      </c>
      <c r="F1091" s="1" t="str">
        <f>INDEX('kapı kodları'!$D$2:$F$42,MATCH(Satıs[[#This Row],[kod]],'kapı kodları'!$D$2:$D$42,0),3)</f>
        <v>madra</v>
      </c>
      <c r="G1091" s="1">
        <v>17</v>
      </c>
      <c r="H1091" s="1">
        <v>1</v>
      </c>
      <c r="J1091" s="1">
        <v>1</v>
      </c>
    </row>
    <row r="1092" spans="2:11" hidden="1" x14ac:dyDescent="0.25">
      <c r="B1092" s="15">
        <v>45471</v>
      </c>
      <c r="C1092" s="6">
        <v>45478</v>
      </c>
      <c r="D1092" s="1">
        <v>420</v>
      </c>
      <c r="E1092" s="1" t="str">
        <f>INDEX('kapı kodları'!$D$2:$F$42,MATCH(Satıs[[#This Row],[kod]],'kapı kodları'!$D$2:$D$42,0),2)</f>
        <v>ABD ceviz</v>
      </c>
      <c r="F1092" s="1" t="str">
        <f>INDEX('kapı kodları'!$D$2:$F$42,MATCH(Satıs[[#This Row],[kod]],'kapı kodları'!$D$2:$D$42,0),3)</f>
        <v>baklava</v>
      </c>
      <c r="G1092" s="1">
        <v>44</v>
      </c>
      <c r="I1092" s="1">
        <v>12</v>
      </c>
      <c r="J1092" s="1">
        <v>3</v>
      </c>
    </row>
    <row r="1093" spans="2:11" hidden="1" x14ac:dyDescent="0.25">
      <c r="B1093" s="15">
        <v>45471</v>
      </c>
      <c r="C1093" s="6">
        <v>45478</v>
      </c>
      <c r="D1093" s="1">
        <v>430</v>
      </c>
      <c r="E1093" s="1" t="str">
        <f>INDEX('kapı kodları'!$D$2:$F$42,MATCH(Satıs[[#This Row],[kod]],'kapı kodları'!$D$2:$D$42,0),2)</f>
        <v>ABD ceviz</v>
      </c>
      <c r="F1093" s="1" t="str">
        <f>INDEX('kapı kodları'!$D$2:$F$42,MATCH(Satıs[[#This Row],[kod]],'kapı kodları'!$D$2:$D$42,0),3)</f>
        <v>karışık çizgi</v>
      </c>
      <c r="G1093" s="1">
        <v>18</v>
      </c>
      <c r="I1093" s="1">
        <v>2</v>
      </c>
    </row>
    <row r="1094" spans="2:11" hidden="1" x14ac:dyDescent="0.25">
      <c r="B1094" s="15">
        <v>45471</v>
      </c>
      <c r="C1094" s="6">
        <v>45478</v>
      </c>
      <c r="D1094" s="1">
        <v>440</v>
      </c>
      <c r="E1094" s="1" t="e">
        <f>INDEX('kapı kodları'!$D$2:$F$42,MATCH(Satıs[[#This Row],[kod]],'kapı kodları'!$D$2:$D$42,0),2)</f>
        <v>#N/A</v>
      </c>
      <c r="F1094" s="1" t="e">
        <f>INDEX('kapı kodları'!$D$2:$F$42,MATCH(Satıs[[#This Row],[kod]],'kapı kodları'!$D$2:$D$42,0),3)</f>
        <v>#N/A</v>
      </c>
    </row>
    <row r="1095" spans="2:11" hidden="1" x14ac:dyDescent="0.25">
      <c r="B1095" s="15">
        <v>45471</v>
      </c>
      <c r="C1095" s="6">
        <v>45478</v>
      </c>
      <c r="D1095" s="1">
        <v>460</v>
      </c>
      <c r="E1095" s="1" t="str">
        <f>INDEX('kapı kodları'!$D$2:$F$42,MATCH(Satıs[[#This Row],[kod]],'kapı kodları'!$D$2:$D$42,0),2)</f>
        <v>ABD ceviz</v>
      </c>
      <c r="F1095" s="1" t="str">
        <f>INDEX('kapı kodları'!$D$2:$F$42,MATCH(Satıs[[#This Row],[kod]],'kapı kodları'!$D$2:$D$42,0),3)</f>
        <v>iki göbek</v>
      </c>
      <c r="G1095" s="1">
        <v>10</v>
      </c>
      <c r="I1095" s="1">
        <v>1</v>
      </c>
    </row>
    <row r="1096" spans="2:11" hidden="1" x14ac:dyDescent="0.25">
      <c r="B1096" s="15">
        <v>45471</v>
      </c>
      <c r="C1096" s="6">
        <v>45478</v>
      </c>
      <c r="D1096" s="1">
        <v>500</v>
      </c>
      <c r="E1096" s="1" t="str">
        <f>INDEX('kapı kodları'!$D$2:$F$42,MATCH(Satıs[[#This Row],[kod]],'kapı kodları'!$D$2:$D$42,0),2)</f>
        <v>wenge</v>
      </c>
      <c r="F1096" s="1" t="str">
        <f>INDEX('kapı kodları'!$D$2:$F$42,MATCH(Satıs[[#This Row],[kod]],'kapı kodları'!$D$2:$D$42,0),3)</f>
        <v>yavru kanat</v>
      </c>
      <c r="K1096" s="1">
        <v>1</v>
      </c>
    </row>
    <row r="1097" spans="2:11" hidden="1" x14ac:dyDescent="0.25">
      <c r="B1097" s="15">
        <v>45471</v>
      </c>
      <c r="C1097" s="6">
        <v>45478</v>
      </c>
      <c r="D1097" s="1">
        <v>520</v>
      </c>
      <c r="E1097" s="1" t="str">
        <f>INDEX('kapı kodları'!$D$2:$F$42,MATCH(Satıs[[#This Row],[kod]],'kapı kodları'!$D$2:$D$42,0),2)</f>
        <v>wenge</v>
      </c>
      <c r="F1097" s="1" t="str">
        <f>INDEX('kapı kodları'!$D$2:$F$42,MATCH(Satıs[[#This Row],[kod]],'kapı kodları'!$D$2:$D$42,0),3)</f>
        <v>baklava</v>
      </c>
      <c r="G1097" s="1">
        <v>7</v>
      </c>
      <c r="J1097" s="1">
        <v>1</v>
      </c>
    </row>
    <row r="1098" spans="2:11" hidden="1" x14ac:dyDescent="0.25">
      <c r="B1098" s="15">
        <v>45471</v>
      </c>
      <c r="C1098" s="6">
        <v>45478</v>
      </c>
      <c r="D1098" s="1">
        <v>530</v>
      </c>
      <c r="E1098" s="1" t="str">
        <f>INDEX('kapı kodları'!$D$2:$F$42,MATCH(Satıs[[#This Row],[kod]],'kapı kodları'!$D$2:$D$42,0),2)</f>
        <v>wenge</v>
      </c>
      <c r="F1098" s="1" t="str">
        <f>INDEX('kapı kodları'!$D$2:$F$42,MATCH(Satıs[[#This Row],[kod]],'kapı kodları'!$D$2:$D$42,0),3)</f>
        <v>karışık çizgi</v>
      </c>
      <c r="G1098" s="1">
        <v>5</v>
      </c>
      <c r="I1098" s="1">
        <v>5</v>
      </c>
    </row>
    <row r="1099" spans="2:11" hidden="1" x14ac:dyDescent="0.25">
      <c r="B1099" s="15">
        <v>45471</v>
      </c>
      <c r="C1099" s="6">
        <v>45478</v>
      </c>
      <c r="D1099" s="1">
        <v>540</v>
      </c>
      <c r="E1099" s="1" t="e">
        <f>INDEX('kapı kodları'!$D$2:$F$42,MATCH(Satıs[[#This Row],[kod]],'kapı kodları'!$D$2:$D$42,0),2)</f>
        <v>#N/A</v>
      </c>
      <c r="F1099" s="1" t="e">
        <f>INDEX('kapı kodları'!$D$2:$F$42,MATCH(Satıs[[#This Row],[kod]],'kapı kodları'!$D$2:$D$42,0),3)</f>
        <v>#N/A</v>
      </c>
    </row>
    <row r="1100" spans="2:11" hidden="1" x14ac:dyDescent="0.25">
      <c r="B1100" s="15">
        <v>45471</v>
      </c>
      <c r="C1100" s="6">
        <v>45478</v>
      </c>
      <c r="D1100" s="1">
        <v>560</v>
      </c>
      <c r="E1100" s="1" t="str">
        <f>INDEX('kapı kodları'!$D$2:$F$42,MATCH(Satıs[[#This Row],[kod]],'kapı kodları'!$D$2:$D$42,0),2)</f>
        <v>wenge</v>
      </c>
      <c r="F1100" s="1" t="str">
        <f>INDEX('kapı kodları'!$D$2:$F$42,MATCH(Satıs[[#This Row],[kod]],'kapı kodları'!$D$2:$D$42,0),3)</f>
        <v>iki göbek</v>
      </c>
      <c r="G1100" s="1">
        <v>20</v>
      </c>
      <c r="H1100" s="1">
        <v>1</v>
      </c>
      <c r="I1100" s="1">
        <v>3</v>
      </c>
      <c r="J1100" s="1">
        <v>2</v>
      </c>
    </row>
    <row r="1101" spans="2:11" hidden="1" x14ac:dyDescent="0.25">
      <c r="B1101" s="15">
        <v>45471</v>
      </c>
      <c r="C1101" s="6">
        <v>45478</v>
      </c>
      <c r="D1101" s="1">
        <v>600</v>
      </c>
      <c r="E1101" s="1" t="str">
        <f>INDEX('kapı kodları'!$D$2:$F$42,MATCH(Satıs[[#This Row],[kod]],'kapı kodları'!$D$2:$D$42,0),2)</f>
        <v>bute beyaz</v>
      </c>
      <c r="F1101" s="1" t="str">
        <f>INDEX('kapı kodları'!$D$2:$F$42,MATCH(Satıs[[#This Row],[kod]],'kapı kodları'!$D$2:$D$42,0),3)</f>
        <v>yavru kanat</v>
      </c>
      <c r="K1101" s="1">
        <v>45</v>
      </c>
    </row>
    <row r="1102" spans="2:11" hidden="1" x14ac:dyDescent="0.25">
      <c r="B1102" s="15">
        <v>45471</v>
      </c>
      <c r="C1102" s="6">
        <v>45478</v>
      </c>
      <c r="D1102" s="1">
        <v>610</v>
      </c>
      <c r="E1102" s="1" t="str">
        <f>INDEX('kapı kodları'!$D$2:$F$42,MATCH(Satıs[[#This Row],[kod]],'kapı kodları'!$D$2:$D$42,0),2)</f>
        <v>bute beyaz</v>
      </c>
      <c r="F1102" s="1" t="str">
        <f>INDEX('kapı kodları'!$D$2:$F$42,MATCH(Satıs[[#This Row],[kod]],'kapı kodları'!$D$2:$D$42,0),3)</f>
        <v>madra</v>
      </c>
      <c r="G1102" s="1">
        <v>45</v>
      </c>
      <c r="H1102" s="1">
        <v>3</v>
      </c>
      <c r="I1102" s="1">
        <v>4</v>
      </c>
      <c r="J1102" s="1">
        <v>13</v>
      </c>
    </row>
    <row r="1103" spans="2:11" hidden="1" x14ac:dyDescent="0.25">
      <c r="B1103" s="15">
        <v>45471</v>
      </c>
      <c r="C1103" s="6">
        <v>45478</v>
      </c>
      <c r="D1103" s="1">
        <v>620</v>
      </c>
      <c r="E1103" s="1" t="str">
        <f>INDEX('kapı kodları'!$D$2:$F$42,MATCH(Satıs[[#This Row],[kod]],'kapı kodları'!$D$2:$D$42,0),2)</f>
        <v>bute beyaz</v>
      </c>
      <c r="F1103" s="1" t="str">
        <f>INDEX('kapı kodları'!$D$2:$F$42,MATCH(Satıs[[#This Row],[kod]],'kapı kodları'!$D$2:$D$42,0),3)</f>
        <v>baklava</v>
      </c>
      <c r="G1103" s="1">
        <v>24</v>
      </c>
      <c r="I1103" s="1">
        <v>9</v>
      </c>
      <c r="J1103" s="1">
        <v>3</v>
      </c>
    </row>
    <row r="1104" spans="2:11" hidden="1" x14ac:dyDescent="0.25">
      <c r="B1104" s="15">
        <v>45471</v>
      </c>
      <c r="C1104" s="6">
        <v>45478</v>
      </c>
      <c r="D1104" s="1">
        <v>630</v>
      </c>
      <c r="E1104" s="1" t="str">
        <f>INDEX('kapı kodları'!$D$2:$F$42,MATCH(Satıs[[#This Row],[kod]],'kapı kodları'!$D$2:$D$42,0),2)</f>
        <v>bute beyaz</v>
      </c>
      <c r="F1104" s="1" t="str">
        <f>INDEX('kapı kodları'!$D$2:$F$42,MATCH(Satıs[[#This Row],[kod]],'kapı kodları'!$D$2:$D$42,0),3)</f>
        <v>karışık çizgi</v>
      </c>
      <c r="G1104" s="1">
        <v>103</v>
      </c>
      <c r="H1104" s="1">
        <v>2</v>
      </c>
      <c r="I1104" s="1">
        <v>22</v>
      </c>
      <c r="J1104" s="1">
        <v>10</v>
      </c>
    </row>
    <row r="1105" spans="2:14" hidden="1" x14ac:dyDescent="0.25">
      <c r="B1105" s="15">
        <v>45471</v>
      </c>
      <c r="C1105" s="6">
        <v>45478</v>
      </c>
      <c r="D1105" s="1">
        <v>640</v>
      </c>
      <c r="E1105" s="1" t="e">
        <f>INDEX('kapı kodları'!$D$2:$F$42,MATCH(Satıs[[#This Row],[kod]],'kapı kodları'!$D$2:$D$42,0),2)</f>
        <v>#N/A</v>
      </c>
      <c r="F1105" s="1" t="e">
        <f>INDEX('kapı kodları'!$D$2:$F$42,MATCH(Satıs[[#This Row],[kod]],'kapı kodları'!$D$2:$D$42,0),3)</f>
        <v>#N/A</v>
      </c>
      <c r="J1105" s="1">
        <v>1</v>
      </c>
    </row>
    <row r="1106" spans="2:14" hidden="1" x14ac:dyDescent="0.25">
      <c r="B1106" s="15">
        <v>45471</v>
      </c>
      <c r="C1106" s="6">
        <v>45478</v>
      </c>
      <c r="D1106" s="1">
        <v>660</v>
      </c>
      <c r="E1106" s="1" t="str">
        <f>INDEX('kapı kodları'!$D$2:$F$42,MATCH(Satıs[[#This Row],[kod]],'kapı kodları'!$D$2:$D$42,0),2)</f>
        <v>bute beyaz</v>
      </c>
      <c r="F1106" s="1" t="str">
        <f>INDEX('kapı kodları'!$D$2:$F$42,MATCH(Satıs[[#This Row],[kod]],'kapı kodları'!$D$2:$D$42,0),3)</f>
        <v>iki göbek</v>
      </c>
      <c r="G1106" s="1">
        <v>179</v>
      </c>
      <c r="H1106" s="1">
        <v>21</v>
      </c>
      <c r="I1106" s="1">
        <v>36</v>
      </c>
      <c r="J1106" s="1">
        <v>51</v>
      </c>
    </row>
    <row r="1107" spans="2:14" hidden="1" x14ac:dyDescent="0.25">
      <c r="B1107" s="15">
        <v>45471</v>
      </c>
      <c r="C1107" s="6">
        <v>45478</v>
      </c>
      <c r="D1107" s="1">
        <v>700</v>
      </c>
      <c r="E1107" s="1" t="str">
        <f>INDEX('kapı kodları'!$D$2:$F$42,MATCH(Satıs[[#This Row],[kod]],'kapı kodları'!$D$2:$D$42,0),2)</f>
        <v>küp akça</v>
      </c>
      <c r="F1107" s="1" t="str">
        <f>INDEX('kapı kodları'!$D$2:$F$42,MATCH(Satıs[[#This Row],[kod]],'kapı kodları'!$D$2:$D$42,0),3)</f>
        <v>yavru kanat</v>
      </c>
      <c r="K1107" s="1">
        <v>11</v>
      </c>
    </row>
    <row r="1108" spans="2:14" hidden="1" x14ac:dyDescent="0.25">
      <c r="B1108" s="15">
        <v>45471</v>
      </c>
      <c r="C1108" s="6">
        <v>45478</v>
      </c>
      <c r="D1108" s="1">
        <v>720</v>
      </c>
      <c r="E1108" s="1" t="str">
        <f>INDEX('kapı kodları'!$D$2:$F$42,MATCH(Satıs[[#This Row],[kod]],'kapı kodları'!$D$2:$D$42,0),2)</f>
        <v>küp akça</v>
      </c>
      <c r="F1108" s="1" t="str">
        <f>INDEX('kapı kodları'!$D$2:$F$42,MATCH(Satıs[[#This Row],[kod]],'kapı kodları'!$D$2:$D$42,0),3)</f>
        <v>baklava</v>
      </c>
      <c r="G1108" s="1">
        <v>17</v>
      </c>
      <c r="H1108" s="1">
        <v>1</v>
      </c>
      <c r="I1108" s="1">
        <v>8</v>
      </c>
      <c r="J1108" s="1">
        <v>3</v>
      </c>
    </row>
    <row r="1109" spans="2:14" hidden="1" x14ac:dyDescent="0.25">
      <c r="B1109" s="15">
        <v>45471</v>
      </c>
      <c r="C1109" s="6">
        <v>45478</v>
      </c>
      <c r="D1109" s="1">
        <v>730</v>
      </c>
      <c r="E1109" s="1" t="str">
        <f>INDEX('kapı kodları'!$D$2:$F$42,MATCH(Satıs[[#This Row],[kod]],'kapı kodları'!$D$2:$D$42,0),2)</f>
        <v>küp akça</v>
      </c>
      <c r="F1109" s="1" t="str">
        <f>INDEX('kapı kodları'!$D$2:$F$42,MATCH(Satıs[[#This Row],[kod]],'kapı kodları'!$D$2:$D$42,0),3)</f>
        <v>karışık çizgi</v>
      </c>
      <c r="G1109" s="1">
        <v>13</v>
      </c>
      <c r="J1109" s="1">
        <v>4</v>
      </c>
    </row>
    <row r="1110" spans="2:14" hidden="1" x14ac:dyDescent="0.25">
      <c r="B1110" s="15">
        <v>45471</v>
      </c>
      <c r="C1110" s="6">
        <v>45478</v>
      </c>
      <c r="D1110" s="1">
        <v>740</v>
      </c>
      <c r="E1110" s="1" t="e">
        <f>INDEX('kapı kodları'!$D$2:$F$42,MATCH(Satıs[[#This Row],[kod]],'kapı kodları'!$D$2:$D$42,0),2)</f>
        <v>#N/A</v>
      </c>
      <c r="F1110" s="1" t="e">
        <f>INDEX('kapı kodları'!$D$2:$F$42,MATCH(Satıs[[#This Row],[kod]],'kapı kodları'!$D$2:$D$42,0),3)</f>
        <v>#N/A</v>
      </c>
    </row>
    <row r="1111" spans="2:14" hidden="1" x14ac:dyDescent="0.25">
      <c r="B1111" s="15">
        <v>45471</v>
      </c>
      <c r="C1111" s="6">
        <v>45478</v>
      </c>
      <c r="D1111" s="1">
        <v>760</v>
      </c>
      <c r="E1111" s="1" t="str">
        <f>INDEX('kapı kodları'!$D$2:$F$42,MATCH(Satıs[[#This Row],[kod]],'kapı kodları'!$D$2:$D$42,0),2)</f>
        <v>küp akça</v>
      </c>
      <c r="F1111" s="1" t="str">
        <f>INDEX('kapı kodları'!$D$2:$F$42,MATCH(Satıs[[#This Row],[kod]],'kapı kodları'!$D$2:$D$42,0),3)</f>
        <v>iki göbek</v>
      </c>
      <c r="G1111" s="1">
        <v>51</v>
      </c>
      <c r="H1111" s="1">
        <v>9</v>
      </c>
      <c r="I1111" s="1">
        <v>3</v>
      </c>
    </row>
    <row r="1112" spans="2:14" hidden="1" x14ac:dyDescent="0.25">
      <c r="B1112" s="15">
        <v>45471</v>
      </c>
      <c r="C1112" s="6">
        <v>45478</v>
      </c>
      <c r="D1112" s="1">
        <v>800</v>
      </c>
      <c r="E1112" s="1" t="str">
        <f>INDEX('kapı kodları'!$D$2:$F$42,MATCH(Satıs[[#This Row],[kod]],'kapı kodları'!$D$2:$D$42,0),2)</f>
        <v>ardahan gri</v>
      </c>
      <c r="F1112" s="1" t="str">
        <f>INDEX('kapı kodları'!$D$2:$F$42,MATCH(Satıs[[#This Row],[kod]],'kapı kodları'!$D$2:$D$42,0),3)</f>
        <v>yavru kanat</v>
      </c>
      <c r="K1112" s="1">
        <v>5</v>
      </c>
    </row>
    <row r="1113" spans="2:14" hidden="1" x14ac:dyDescent="0.25">
      <c r="B1113" s="15">
        <v>45471</v>
      </c>
      <c r="C1113" s="6">
        <v>45478</v>
      </c>
      <c r="D1113" s="1">
        <v>810</v>
      </c>
      <c r="E1113" s="1" t="str">
        <f>INDEX('kapı kodları'!$D$2:$F$42,MATCH(Satıs[[#This Row],[kod]],'kapı kodları'!$D$2:$D$42,0),2)</f>
        <v>ardahan gri</v>
      </c>
      <c r="F1113" s="1" t="str">
        <f>INDEX('kapı kodları'!$D$2:$F$42,MATCH(Satıs[[#This Row],[kod]],'kapı kodları'!$D$2:$D$42,0),3)</f>
        <v>madra</v>
      </c>
      <c r="G1113" s="1">
        <v>22</v>
      </c>
      <c r="J1113" s="1">
        <v>2</v>
      </c>
    </row>
    <row r="1114" spans="2:14" hidden="1" x14ac:dyDescent="0.25">
      <c r="B1114" s="15">
        <v>45471</v>
      </c>
      <c r="C1114" s="6">
        <v>45478</v>
      </c>
      <c r="D1114" s="1">
        <v>820</v>
      </c>
      <c r="E1114" s="1" t="str">
        <f>INDEX('kapı kodları'!$D$2:$F$42,MATCH(Satıs[[#This Row],[kod]],'kapı kodları'!$D$2:$D$42,0),2)</f>
        <v>ardahan gri</v>
      </c>
      <c r="F1114" s="1" t="str">
        <f>INDEX('kapı kodları'!$D$2:$F$42,MATCH(Satıs[[#This Row],[kod]],'kapı kodları'!$D$2:$D$42,0),3)</f>
        <v>baklava</v>
      </c>
      <c r="G1114" s="1">
        <v>29</v>
      </c>
      <c r="I1114" s="1">
        <v>5</v>
      </c>
    </row>
    <row r="1115" spans="2:14" hidden="1" x14ac:dyDescent="0.25">
      <c r="B1115" s="15">
        <v>45471</v>
      </c>
      <c r="C1115" s="6">
        <v>45478</v>
      </c>
      <c r="D1115" s="1">
        <v>830</v>
      </c>
      <c r="E1115" s="1" t="str">
        <f>INDEX('kapı kodları'!$D$2:$F$42,MATCH(Satıs[[#This Row],[kod]],'kapı kodları'!$D$2:$D$42,0),2)</f>
        <v>ardahan gri</v>
      </c>
      <c r="F1115" s="1" t="str">
        <f>INDEX('kapı kodları'!$D$2:$F$42,MATCH(Satıs[[#This Row],[kod]],'kapı kodları'!$D$2:$D$42,0),3)</f>
        <v>karışık çizgi</v>
      </c>
      <c r="G1115" s="1">
        <v>17</v>
      </c>
      <c r="H1115" s="1">
        <v>2</v>
      </c>
      <c r="I1115" s="1">
        <v>7</v>
      </c>
    </row>
    <row r="1116" spans="2:14" hidden="1" x14ac:dyDescent="0.25">
      <c r="B1116" s="15">
        <v>45471</v>
      </c>
      <c r="C1116" s="6">
        <v>45478</v>
      </c>
      <c r="D1116" s="1">
        <v>840</v>
      </c>
      <c r="E1116" s="1" t="e">
        <f>INDEX('kapı kodları'!$D$2:$F$42,MATCH(Satıs[[#This Row],[kod]],'kapı kodları'!$D$2:$D$42,0),2)</f>
        <v>#N/A</v>
      </c>
      <c r="F1116" s="1" t="e">
        <f>INDEX('kapı kodları'!$D$2:$F$42,MATCH(Satıs[[#This Row],[kod]],'kapı kodları'!$D$2:$D$42,0),3)</f>
        <v>#N/A</v>
      </c>
    </row>
    <row r="1117" spans="2:14" hidden="1" x14ac:dyDescent="0.25">
      <c r="B1117" s="15">
        <v>45471</v>
      </c>
      <c r="C1117" s="6">
        <v>45478</v>
      </c>
      <c r="D1117" s="1">
        <v>860</v>
      </c>
      <c r="E1117" s="1" t="str">
        <f>INDEX('kapı kodları'!$D$2:$F$42,MATCH(Satıs[[#This Row],[kod]],'kapı kodları'!$D$2:$D$42,0),2)</f>
        <v>ardahan gri</v>
      </c>
      <c r="F1117" s="1" t="str">
        <f>INDEX('kapı kodları'!$D$2:$F$42,MATCH(Satıs[[#This Row],[kod]],'kapı kodları'!$D$2:$D$42,0),3)</f>
        <v>iki göbek</v>
      </c>
      <c r="G1117" s="1">
        <v>8</v>
      </c>
      <c r="H1117" s="1">
        <v>1</v>
      </c>
      <c r="I1117" s="1">
        <v>8</v>
      </c>
      <c r="J1117" s="1">
        <v>1</v>
      </c>
    </row>
    <row r="1118" spans="2:14" hidden="1" x14ac:dyDescent="0.25">
      <c r="B1118" s="15">
        <v>45471</v>
      </c>
      <c r="C1118" s="6">
        <v>45478</v>
      </c>
      <c r="D1118" s="1">
        <v>900</v>
      </c>
      <c r="E1118" s="1" t="str">
        <f>INDEX('kapı kodları'!$D$2:$F$42,MATCH(Satıs[[#This Row],[kod]],'kapı kodları'!$D$2:$D$42,0),2)</f>
        <v>pvc gri</v>
      </c>
      <c r="F1118" s="1" t="str">
        <f>INDEX('kapı kodları'!$D$2:$F$42,MATCH(Satıs[[#This Row],[kod]],'kapı kodları'!$D$2:$D$42,0),3)</f>
        <v>yavru kanat</v>
      </c>
      <c r="K1118" s="1">
        <v>7</v>
      </c>
      <c r="M1118" s="1">
        <v>34</v>
      </c>
      <c r="N1118" s="1">
        <v>52</v>
      </c>
    </row>
    <row r="1119" spans="2:14" hidden="1" x14ac:dyDescent="0.25">
      <c r="B1119" s="15">
        <v>45471</v>
      </c>
      <c r="C1119" s="6">
        <v>45478</v>
      </c>
      <c r="D1119" s="1">
        <v>920</v>
      </c>
      <c r="E1119" s="1" t="str">
        <f>INDEX('kapı kodları'!$D$2:$F$42,MATCH(Satıs[[#This Row],[kod]],'kapı kodları'!$D$2:$D$42,0),2)</f>
        <v>pvc gri</v>
      </c>
      <c r="F1119" s="1" t="str">
        <f>INDEX('kapı kodları'!$D$2:$F$42,MATCH(Satıs[[#This Row],[kod]],'kapı kodları'!$D$2:$D$42,0),3)</f>
        <v>baklava</v>
      </c>
      <c r="G1119" s="1">
        <v>13</v>
      </c>
    </row>
    <row r="1120" spans="2:14" hidden="1" x14ac:dyDescent="0.25">
      <c r="B1120" s="15">
        <v>45471</v>
      </c>
      <c r="C1120" s="6">
        <v>45478</v>
      </c>
      <c r="D1120" s="1">
        <v>930</v>
      </c>
      <c r="E1120" s="1" t="str">
        <f>INDEX('kapı kodları'!$D$2:$F$42,MATCH(Satıs[[#This Row],[kod]],'kapı kodları'!$D$2:$D$42,0),2)</f>
        <v>pvc gri</v>
      </c>
      <c r="F1120" s="1" t="str">
        <f>INDEX('kapı kodları'!$D$2:$F$42,MATCH(Satıs[[#This Row],[kod]],'kapı kodları'!$D$2:$D$42,0),3)</f>
        <v>karışık çizgi</v>
      </c>
      <c r="G1120" s="1">
        <v>14</v>
      </c>
      <c r="I1120" s="1">
        <v>2</v>
      </c>
    </row>
    <row r="1121" spans="2:11" hidden="1" x14ac:dyDescent="0.25">
      <c r="B1121" s="15">
        <v>45471</v>
      </c>
      <c r="C1121" s="6">
        <v>45478</v>
      </c>
      <c r="D1121" s="1">
        <v>960</v>
      </c>
      <c r="E1121" s="1" t="str">
        <f>INDEX('kapı kodları'!$D$2:$F$42,MATCH(Satıs[[#This Row],[kod]],'kapı kodları'!$D$2:$D$42,0),2)</f>
        <v>pvc gri</v>
      </c>
      <c r="F1121" s="1" t="str">
        <f>INDEX('kapı kodları'!$D$2:$F$42,MATCH(Satıs[[#This Row],[kod]],'kapı kodları'!$D$2:$D$42,0),3)</f>
        <v>iki göbek</v>
      </c>
      <c r="G1121" s="1">
        <v>97</v>
      </c>
      <c r="H1121" s="1">
        <v>4</v>
      </c>
      <c r="I1121" s="1">
        <v>7</v>
      </c>
      <c r="J1121" s="1">
        <v>8</v>
      </c>
    </row>
    <row r="1122" spans="2:11" hidden="1" x14ac:dyDescent="0.25">
      <c r="B1122" s="15">
        <v>45478</v>
      </c>
      <c r="C1122" s="6">
        <v>45485</v>
      </c>
      <c r="D1122" s="1">
        <v>100</v>
      </c>
      <c r="E1122" s="1" t="str">
        <f>INDEX('kapı kodları'!$D$2:$F$42,MATCH(Satıs[[#This Row],[kod]],'kapı kodları'!$D$2:$D$42,0),2)</f>
        <v>italyan ceviz</v>
      </c>
      <c r="F1122" s="1" t="str">
        <f>INDEX('kapı kodları'!$D$2:$F$42,MATCH(Satıs[[#This Row],[kod]],'kapı kodları'!$D$2:$D$42,0),3)</f>
        <v>yavru kanat</v>
      </c>
      <c r="K1122" s="1">
        <v>11</v>
      </c>
    </row>
    <row r="1123" spans="2:11" x14ac:dyDescent="0.25">
      <c r="B1123" s="15">
        <v>45478</v>
      </c>
      <c r="C1123" s="6">
        <v>45485</v>
      </c>
      <c r="D1123" s="1">
        <v>110</v>
      </c>
      <c r="E1123" s="1" t="str">
        <f>INDEX('kapı kodları'!$D$2:$F$42,MATCH(Satıs[[#This Row],[kod]],'kapı kodları'!$D$2:$D$42,0),2)</f>
        <v>italyan ceviz</v>
      </c>
      <c r="F1123" s="1" t="str">
        <f>INDEX('kapı kodları'!$D$2:$F$42,MATCH(Satıs[[#This Row],[kod]],'kapı kodları'!$D$2:$D$42,0),3)</f>
        <v>madra</v>
      </c>
      <c r="G1123" s="1">
        <v>23</v>
      </c>
      <c r="H1123" s="1">
        <v>1</v>
      </c>
      <c r="I1123" s="1">
        <v>8</v>
      </c>
      <c r="J1123" s="1">
        <v>13</v>
      </c>
    </row>
    <row r="1124" spans="2:11" hidden="1" x14ac:dyDescent="0.25">
      <c r="B1124" s="15">
        <v>45478</v>
      </c>
      <c r="C1124" s="6">
        <v>45485</v>
      </c>
      <c r="D1124" s="1">
        <v>120</v>
      </c>
      <c r="E1124" s="1" t="str">
        <f>INDEX('kapı kodları'!$D$2:$F$42,MATCH(Satıs[[#This Row],[kod]],'kapı kodları'!$D$2:$D$42,0),2)</f>
        <v>italyan ceviz</v>
      </c>
      <c r="F1124" s="1" t="str">
        <f>INDEX('kapı kodları'!$D$2:$F$42,MATCH(Satıs[[#This Row],[kod]],'kapı kodları'!$D$2:$D$42,0),3)</f>
        <v>baklava</v>
      </c>
      <c r="G1124" s="1">
        <v>30</v>
      </c>
      <c r="J1124" s="1">
        <v>1</v>
      </c>
    </row>
    <row r="1125" spans="2:11" hidden="1" x14ac:dyDescent="0.25">
      <c r="B1125" s="15">
        <v>45478</v>
      </c>
      <c r="C1125" s="6">
        <v>45485</v>
      </c>
      <c r="D1125" s="1">
        <v>130</v>
      </c>
      <c r="E1125" s="1" t="str">
        <f>INDEX('kapı kodları'!$D$2:$F$42,MATCH(Satıs[[#This Row],[kod]],'kapı kodları'!$D$2:$D$42,0),2)</f>
        <v>italyan ceviz</v>
      </c>
      <c r="F1125" s="1" t="str">
        <f>INDEX('kapı kodları'!$D$2:$F$42,MATCH(Satıs[[#This Row],[kod]],'kapı kodları'!$D$2:$D$42,0),3)</f>
        <v>karışık çizgi</v>
      </c>
      <c r="G1125" s="1">
        <v>48</v>
      </c>
      <c r="I1125" s="1">
        <v>8</v>
      </c>
      <c r="J1125" s="1">
        <v>10</v>
      </c>
    </row>
    <row r="1126" spans="2:11" hidden="1" x14ac:dyDescent="0.25">
      <c r="B1126" s="15">
        <v>45478</v>
      </c>
      <c r="C1126" s="6">
        <v>45485</v>
      </c>
      <c r="D1126" s="1">
        <v>140</v>
      </c>
      <c r="E1126" s="1" t="e">
        <f>INDEX('kapı kodları'!$D$2:$F$42,MATCH(Satıs[[#This Row],[kod]],'kapı kodları'!$D$2:$D$42,0),2)</f>
        <v>#N/A</v>
      </c>
      <c r="F1126" s="1" t="e">
        <f>INDEX('kapı kodları'!$D$2:$F$42,MATCH(Satıs[[#This Row],[kod]],'kapı kodları'!$D$2:$D$42,0),3)</f>
        <v>#N/A</v>
      </c>
      <c r="G1126" s="1">
        <v>1</v>
      </c>
    </row>
    <row r="1127" spans="2:11" hidden="1" x14ac:dyDescent="0.25">
      <c r="B1127" s="15">
        <v>45478</v>
      </c>
      <c r="C1127" s="6">
        <v>45485</v>
      </c>
      <c r="D1127" s="1">
        <v>160</v>
      </c>
      <c r="E1127" s="1" t="str">
        <f>INDEX('kapı kodları'!$D$2:$F$42,MATCH(Satıs[[#This Row],[kod]],'kapı kodları'!$D$2:$D$42,0),2)</f>
        <v>italyan ceviz</v>
      </c>
      <c r="F1127" s="1" t="str">
        <f>INDEX('kapı kodları'!$D$2:$F$42,MATCH(Satıs[[#This Row],[kod]],'kapı kodları'!$D$2:$D$42,0),3)</f>
        <v>iki göbek</v>
      </c>
      <c r="G1127" s="1">
        <v>53</v>
      </c>
      <c r="J1127" s="1">
        <v>10</v>
      </c>
    </row>
    <row r="1128" spans="2:11" hidden="1" x14ac:dyDescent="0.25">
      <c r="B1128" s="15">
        <v>45478</v>
      </c>
      <c r="C1128" s="6">
        <v>45485</v>
      </c>
      <c r="D1128" s="1">
        <v>200</v>
      </c>
      <c r="E1128" s="1" t="str">
        <f>INDEX('kapı kodları'!$D$2:$F$42,MATCH(Satıs[[#This Row],[kod]],'kapı kodları'!$D$2:$D$42,0),2)</f>
        <v>koyu ceviz</v>
      </c>
      <c r="F1128" s="1" t="str">
        <f>INDEX('kapı kodları'!$D$2:$F$42,MATCH(Satıs[[#This Row],[kod]],'kapı kodları'!$D$2:$D$42,0),3)</f>
        <v>yavru kanat</v>
      </c>
      <c r="K1128" s="1">
        <v>2</v>
      </c>
    </row>
    <row r="1129" spans="2:11" hidden="1" x14ac:dyDescent="0.25">
      <c r="B1129" s="15">
        <v>45478</v>
      </c>
      <c r="C1129" s="6">
        <v>45485</v>
      </c>
      <c r="D1129" s="1">
        <v>220</v>
      </c>
      <c r="E1129" s="1" t="str">
        <f>INDEX('kapı kodları'!$D$2:$F$42,MATCH(Satıs[[#This Row],[kod]],'kapı kodları'!$D$2:$D$42,0),2)</f>
        <v>koyu ceviz</v>
      </c>
      <c r="F1129" s="1" t="str">
        <f>INDEX('kapı kodları'!$D$2:$F$42,MATCH(Satıs[[#This Row],[kod]],'kapı kodları'!$D$2:$D$42,0),3)</f>
        <v>baklava</v>
      </c>
      <c r="G1129" s="1">
        <v>6</v>
      </c>
      <c r="I1129" s="1">
        <v>1</v>
      </c>
    </row>
    <row r="1130" spans="2:11" hidden="1" x14ac:dyDescent="0.25">
      <c r="B1130" s="15">
        <v>45478</v>
      </c>
      <c r="C1130" s="6">
        <v>45485</v>
      </c>
      <c r="D1130" s="1">
        <v>230</v>
      </c>
      <c r="E1130" s="1" t="str">
        <f>INDEX('kapı kodları'!$D$2:$F$42,MATCH(Satıs[[#This Row],[kod]],'kapı kodları'!$D$2:$D$42,0),2)</f>
        <v>koyu ceviz</v>
      </c>
      <c r="F1130" s="1" t="str">
        <f>INDEX('kapı kodları'!$D$2:$F$42,MATCH(Satıs[[#This Row],[kod]],'kapı kodları'!$D$2:$D$42,0),3)</f>
        <v>karışık çizgi</v>
      </c>
      <c r="G1130" s="1">
        <v>37</v>
      </c>
      <c r="I1130" s="1">
        <v>9</v>
      </c>
      <c r="J1130" s="1">
        <v>6</v>
      </c>
    </row>
    <row r="1131" spans="2:11" hidden="1" x14ac:dyDescent="0.25">
      <c r="B1131" s="15">
        <v>45478</v>
      </c>
      <c r="C1131" s="6">
        <v>45485</v>
      </c>
      <c r="D1131" s="1">
        <v>240</v>
      </c>
      <c r="E1131" s="1" t="e">
        <f>INDEX('kapı kodları'!$D$2:$F$42,MATCH(Satıs[[#This Row],[kod]],'kapı kodları'!$D$2:$D$42,0),2)</f>
        <v>#N/A</v>
      </c>
      <c r="F1131" s="1" t="e">
        <f>INDEX('kapı kodları'!$D$2:$F$42,MATCH(Satıs[[#This Row],[kod]],'kapı kodları'!$D$2:$D$42,0),3)</f>
        <v>#N/A</v>
      </c>
    </row>
    <row r="1132" spans="2:11" hidden="1" x14ac:dyDescent="0.25">
      <c r="B1132" s="15">
        <v>45478</v>
      </c>
      <c r="C1132" s="6">
        <v>45485</v>
      </c>
      <c r="D1132" s="1">
        <v>260</v>
      </c>
      <c r="E1132" s="1" t="str">
        <f>INDEX('kapı kodları'!$D$2:$F$42,MATCH(Satıs[[#This Row],[kod]],'kapı kodları'!$D$2:$D$42,0),2)</f>
        <v>koyu ceviz</v>
      </c>
      <c r="F1132" s="1" t="str">
        <f>INDEX('kapı kodları'!$D$2:$F$42,MATCH(Satıs[[#This Row],[kod]],'kapı kodları'!$D$2:$D$42,0),3)</f>
        <v>iki göbek</v>
      </c>
      <c r="G1132" s="1">
        <v>35</v>
      </c>
      <c r="I1132" s="1">
        <v>3</v>
      </c>
    </row>
    <row r="1133" spans="2:11" hidden="1" x14ac:dyDescent="0.25">
      <c r="B1133" s="15">
        <v>45478</v>
      </c>
      <c r="C1133" s="6">
        <v>45485</v>
      </c>
      <c r="D1133" s="1">
        <v>300</v>
      </c>
      <c r="E1133" s="1" t="str">
        <f>INDEX('kapı kodları'!$D$2:$F$42,MATCH(Satıs[[#This Row],[kod]],'kapı kodları'!$D$2:$D$42,0),2)</f>
        <v>gold ceviz</v>
      </c>
      <c r="F1133" s="1" t="str">
        <f>INDEX('kapı kodları'!$D$2:$F$42,MATCH(Satıs[[#This Row],[kod]],'kapı kodları'!$D$2:$D$42,0),3)</f>
        <v>yavru kanat</v>
      </c>
      <c r="K1133" s="1">
        <v>4</v>
      </c>
    </row>
    <row r="1134" spans="2:11" hidden="1" x14ac:dyDescent="0.25">
      <c r="B1134" s="15">
        <v>45478</v>
      </c>
      <c r="C1134" s="6">
        <v>45485</v>
      </c>
      <c r="D1134" s="1">
        <v>310</v>
      </c>
      <c r="E1134" s="1" t="str">
        <f>INDEX('kapı kodları'!$D$2:$F$42,MATCH(Satıs[[#This Row],[kod]],'kapı kodları'!$D$2:$D$42,0),2)</f>
        <v>gold ceviz</v>
      </c>
      <c r="F1134" s="1" t="str">
        <f>INDEX('kapı kodları'!$D$2:$F$42,MATCH(Satıs[[#This Row],[kod]],'kapı kodları'!$D$2:$D$42,0),3)</f>
        <v>madra</v>
      </c>
      <c r="I1134" s="1">
        <v>1</v>
      </c>
    </row>
    <row r="1135" spans="2:11" hidden="1" x14ac:dyDescent="0.25">
      <c r="B1135" s="15">
        <v>45478</v>
      </c>
      <c r="C1135" s="6">
        <v>45485</v>
      </c>
      <c r="D1135" s="1">
        <v>320</v>
      </c>
      <c r="E1135" s="1" t="str">
        <f>INDEX('kapı kodları'!$D$2:$F$42,MATCH(Satıs[[#This Row],[kod]],'kapı kodları'!$D$2:$D$42,0),2)</f>
        <v>gold ceviz</v>
      </c>
      <c r="F1135" s="1" t="str">
        <f>INDEX('kapı kodları'!$D$2:$F$42,MATCH(Satıs[[#This Row],[kod]],'kapı kodları'!$D$2:$D$42,0),3)</f>
        <v>baklava</v>
      </c>
      <c r="G1135" s="1">
        <v>9</v>
      </c>
      <c r="H1135" s="1">
        <v>3</v>
      </c>
      <c r="J1135" s="1">
        <v>1</v>
      </c>
    </row>
    <row r="1136" spans="2:11" hidden="1" x14ac:dyDescent="0.25">
      <c r="B1136" s="15">
        <v>45478</v>
      </c>
      <c r="C1136" s="6">
        <v>45485</v>
      </c>
      <c r="D1136" s="1">
        <v>330</v>
      </c>
      <c r="E1136" s="1" t="str">
        <f>INDEX('kapı kodları'!$D$2:$F$42,MATCH(Satıs[[#This Row],[kod]],'kapı kodları'!$D$2:$D$42,0),2)</f>
        <v>gold ceviz</v>
      </c>
      <c r="F1136" s="1" t="str">
        <f>INDEX('kapı kodları'!$D$2:$F$42,MATCH(Satıs[[#This Row],[kod]],'kapı kodları'!$D$2:$D$42,0),3)</f>
        <v>karışık çizgi</v>
      </c>
      <c r="G1136" s="1">
        <v>70</v>
      </c>
      <c r="I1136" s="1">
        <v>2</v>
      </c>
      <c r="J1136" s="1">
        <v>1</v>
      </c>
    </row>
    <row r="1137" spans="2:11" hidden="1" x14ac:dyDescent="0.25">
      <c r="B1137" s="15">
        <v>45478</v>
      </c>
      <c r="C1137" s="6">
        <v>45485</v>
      </c>
      <c r="D1137" s="1">
        <v>340</v>
      </c>
      <c r="E1137" s="1" t="e">
        <f>INDEX('kapı kodları'!$D$2:$F$42,MATCH(Satıs[[#This Row],[kod]],'kapı kodları'!$D$2:$D$42,0),2)</f>
        <v>#N/A</v>
      </c>
      <c r="F1137" s="1" t="e">
        <f>INDEX('kapı kodları'!$D$2:$F$42,MATCH(Satıs[[#This Row],[kod]],'kapı kodları'!$D$2:$D$42,0),3)</f>
        <v>#N/A</v>
      </c>
    </row>
    <row r="1138" spans="2:11" hidden="1" x14ac:dyDescent="0.25">
      <c r="B1138" s="15">
        <v>45478</v>
      </c>
      <c r="C1138" s="6">
        <v>45485</v>
      </c>
      <c r="D1138" s="1">
        <v>360</v>
      </c>
      <c r="E1138" s="1" t="str">
        <f>INDEX('kapı kodları'!$D$2:$F$42,MATCH(Satıs[[#This Row],[kod]],'kapı kodları'!$D$2:$D$42,0),2)</f>
        <v>gold ceviz</v>
      </c>
      <c r="F1138" s="1" t="str">
        <f>INDEX('kapı kodları'!$D$2:$F$42,MATCH(Satıs[[#This Row],[kod]],'kapı kodları'!$D$2:$D$42,0),3)</f>
        <v>iki göbek</v>
      </c>
      <c r="G1138" s="1">
        <v>16</v>
      </c>
      <c r="I1138" s="1">
        <v>2</v>
      </c>
    </row>
    <row r="1139" spans="2:11" hidden="1" x14ac:dyDescent="0.25">
      <c r="B1139" s="15">
        <v>45478</v>
      </c>
      <c r="C1139" s="6">
        <v>45485</v>
      </c>
      <c r="D1139" s="1">
        <v>400</v>
      </c>
      <c r="E1139" s="1" t="str">
        <f>INDEX('kapı kodları'!$D$2:$F$42,MATCH(Satıs[[#This Row],[kod]],'kapı kodları'!$D$2:$D$42,0),2)</f>
        <v>ABD ceviz</v>
      </c>
      <c r="F1139" s="1" t="str">
        <f>INDEX('kapı kodları'!$D$2:$F$42,MATCH(Satıs[[#This Row],[kod]],'kapı kodları'!$D$2:$D$42,0),3)</f>
        <v>yavru kanat</v>
      </c>
      <c r="K1139" s="1">
        <v>1</v>
      </c>
    </row>
    <row r="1140" spans="2:11" hidden="1" x14ac:dyDescent="0.25">
      <c r="B1140" s="15">
        <v>45478</v>
      </c>
      <c r="C1140" s="6">
        <v>45485</v>
      </c>
      <c r="D1140" s="1">
        <v>410</v>
      </c>
      <c r="E1140" s="1" t="str">
        <f>INDEX('kapı kodları'!$D$2:$F$42,MATCH(Satıs[[#This Row],[kod]],'kapı kodları'!$D$2:$D$42,0),2)</f>
        <v>ABD ceviz</v>
      </c>
      <c r="F1140" s="1" t="str">
        <f>INDEX('kapı kodları'!$D$2:$F$42,MATCH(Satıs[[#This Row],[kod]],'kapı kodları'!$D$2:$D$42,0),3)</f>
        <v>madra</v>
      </c>
      <c r="G1140" s="1">
        <v>1</v>
      </c>
    </row>
    <row r="1141" spans="2:11" hidden="1" x14ac:dyDescent="0.25">
      <c r="B1141" s="15">
        <v>45478</v>
      </c>
      <c r="C1141" s="6">
        <v>45485</v>
      </c>
      <c r="D1141" s="1">
        <v>420</v>
      </c>
      <c r="E1141" s="1" t="str">
        <f>INDEX('kapı kodları'!$D$2:$F$42,MATCH(Satıs[[#This Row],[kod]],'kapı kodları'!$D$2:$D$42,0),2)</f>
        <v>ABD ceviz</v>
      </c>
      <c r="F1141" s="1" t="str">
        <f>INDEX('kapı kodları'!$D$2:$F$42,MATCH(Satıs[[#This Row],[kod]],'kapı kodları'!$D$2:$D$42,0),3)</f>
        <v>baklava</v>
      </c>
      <c r="G1141" s="1">
        <v>6</v>
      </c>
      <c r="H1141" s="1">
        <v>1</v>
      </c>
    </row>
    <row r="1142" spans="2:11" hidden="1" x14ac:dyDescent="0.25">
      <c r="B1142" s="15">
        <v>45478</v>
      </c>
      <c r="C1142" s="6">
        <v>45485</v>
      </c>
      <c r="D1142" s="1">
        <v>430</v>
      </c>
      <c r="E1142" s="1" t="str">
        <f>INDEX('kapı kodları'!$D$2:$F$42,MATCH(Satıs[[#This Row],[kod]],'kapı kodları'!$D$2:$D$42,0),2)</f>
        <v>ABD ceviz</v>
      </c>
      <c r="F1142" s="1" t="str">
        <f>INDEX('kapı kodları'!$D$2:$F$42,MATCH(Satıs[[#This Row],[kod]],'kapı kodları'!$D$2:$D$42,0),3)</f>
        <v>karışık çizgi</v>
      </c>
      <c r="G1142" s="1">
        <v>2</v>
      </c>
    </row>
    <row r="1143" spans="2:11" hidden="1" x14ac:dyDescent="0.25">
      <c r="B1143" s="15">
        <v>45478</v>
      </c>
      <c r="C1143" s="6">
        <v>45485</v>
      </c>
      <c r="D1143" s="1">
        <v>440</v>
      </c>
      <c r="E1143" s="1" t="e">
        <f>INDEX('kapı kodları'!$D$2:$F$42,MATCH(Satıs[[#This Row],[kod]],'kapı kodları'!$D$2:$D$42,0),2)</f>
        <v>#N/A</v>
      </c>
      <c r="F1143" s="1" t="e">
        <f>INDEX('kapı kodları'!$D$2:$F$42,MATCH(Satıs[[#This Row],[kod]],'kapı kodları'!$D$2:$D$42,0),3)</f>
        <v>#N/A</v>
      </c>
    </row>
    <row r="1144" spans="2:11" hidden="1" x14ac:dyDescent="0.25">
      <c r="B1144" s="15">
        <v>45478</v>
      </c>
      <c r="C1144" s="6">
        <v>45485</v>
      </c>
      <c r="D1144" s="1">
        <v>460</v>
      </c>
      <c r="E1144" s="1" t="str">
        <f>INDEX('kapı kodları'!$D$2:$F$42,MATCH(Satıs[[#This Row],[kod]],'kapı kodları'!$D$2:$D$42,0),2)</f>
        <v>ABD ceviz</v>
      </c>
      <c r="F1144" s="1" t="str">
        <f>INDEX('kapı kodları'!$D$2:$F$42,MATCH(Satıs[[#This Row],[kod]],'kapı kodları'!$D$2:$D$42,0),3)</f>
        <v>iki göbek</v>
      </c>
      <c r="G1144" s="1">
        <v>8</v>
      </c>
      <c r="I1144" s="1">
        <v>4</v>
      </c>
      <c r="J1144" s="1">
        <v>2</v>
      </c>
    </row>
    <row r="1145" spans="2:11" hidden="1" x14ac:dyDescent="0.25">
      <c r="B1145" s="15">
        <v>45478</v>
      </c>
      <c r="C1145" s="6">
        <v>45485</v>
      </c>
      <c r="D1145" s="1">
        <v>500</v>
      </c>
      <c r="E1145" s="1" t="str">
        <f>INDEX('kapı kodları'!$D$2:$F$42,MATCH(Satıs[[#This Row],[kod]],'kapı kodları'!$D$2:$D$42,0),2)</f>
        <v>wenge</v>
      </c>
      <c r="F1145" s="1" t="str">
        <f>INDEX('kapı kodları'!$D$2:$F$42,MATCH(Satıs[[#This Row],[kod]],'kapı kodları'!$D$2:$D$42,0),3)</f>
        <v>yavru kanat</v>
      </c>
      <c r="K1145" s="1">
        <v>1</v>
      </c>
    </row>
    <row r="1146" spans="2:11" hidden="1" x14ac:dyDescent="0.25">
      <c r="B1146" s="15">
        <v>45478</v>
      </c>
      <c r="C1146" s="6">
        <v>45485</v>
      </c>
      <c r="D1146" s="1">
        <v>520</v>
      </c>
      <c r="E1146" s="1" t="str">
        <f>INDEX('kapı kodları'!$D$2:$F$42,MATCH(Satıs[[#This Row],[kod]],'kapı kodları'!$D$2:$D$42,0),2)</f>
        <v>wenge</v>
      </c>
      <c r="F1146" s="1" t="str">
        <f>INDEX('kapı kodları'!$D$2:$F$42,MATCH(Satıs[[#This Row],[kod]],'kapı kodları'!$D$2:$D$42,0),3)</f>
        <v>baklava</v>
      </c>
      <c r="G1146" s="1">
        <v>10</v>
      </c>
      <c r="I1146" s="1">
        <v>1</v>
      </c>
    </row>
    <row r="1147" spans="2:11" hidden="1" x14ac:dyDescent="0.25">
      <c r="B1147" s="15">
        <v>45478</v>
      </c>
      <c r="C1147" s="6">
        <v>45485</v>
      </c>
      <c r="D1147" s="1">
        <v>530</v>
      </c>
      <c r="E1147" s="1" t="str">
        <f>INDEX('kapı kodları'!$D$2:$F$42,MATCH(Satıs[[#This Row],[kod]],'kapı kodları'!$D$2:$D$42,0),2)</f>
        <v>wenge</v>
      </c>
      <c r="F1147" s="1" t="str">
        <f>INDEX('kapı kodları'!$D$2:$F$42,MATCH(Satıs[[#This Row],[kod]],'kapı kodları'!$D$2:$D$42,0),3)</f>
        <v>karışık çizgi</v>
      </c>
      <c r="G1147" s="1">
        <v>1</v>
      </c>
      <c r="I1147" s="1">
        <v>1</v>
      </c>
    </row>
    <row r="1148" spans="2:11" hidden="1" x14ac:dyDescent="0.25">
      <c r="B1148" s="15">
        <v>45478</v>
      </c>
      <c r="C1148" s="6">
        <v>45485</v>
      </c>
      <c r="D1148" s="1">
        <v>540</v>
      </c>
      <c r="E1148" s="1" t="e">
        <f>INDEX('kapı kodları'!$D$2:$F$42,MATCH(Satıs[[#This Row],[kod]],'kapı kodları'!$D$2:$D$42,0),2)</f>
        <v>#N/A</v>
      </c>
      <c r="F1148" s="1" t="e">
        <f>INDEX('kapı kodları'!$D$2:$F$42,MATCH(Satıs[[#This Row],[kod]],'kapı kodları'!$D$2:$D$42,0),3)</f>
        <v>#N/A</v>
      </c>
    </row>
    <row r="1149" spans="2:11" hidden="1" x14ac:dyDescent="0.25">
      <c r="B1149" s="15">
        <v>45478</v>
      </c>
      <c r="C1149" s="6">
        <v>45485</v>
      </c>
      <c r="D1149" s="1">
        <v>560</v>
      </c>
      <c r="E1149" s="1" t="str">
        <f>INDEX('kapı kodları'!$D$2:$F$42,MATCH(Satıs[[#This Row],[kod]],'kapı kodları'!$D$2:$D$42,0),2)</f>
        <v>wenge</v>
      </c>
      <c r="F1149" s="1" t="str">
        <f>INDEX('kapı kodları'!$D$2:$F$42,MATCH(Satıs[[#This Row],[kod]],'kapı kodları'!$D$2:$D$42,0),3)</f>
        <v>iki göbek</v>
      </c>
      <c r="G1149" s="1">
        <v>3</v>
      </c>
      <c r="I1149" s="1">
        <v>1</v>
      </c>
      <c r="J1149" s="1">
        <v>1</v>
      </c>
    </row>
    <row r="1150" spans="2:11" hidden="1" x14ac:dyDescent="0.25">
      <c r="B1150" s="15">
        <v>45478</v>
      </c>
      <c r="C1150" s="6">
        <v>45485</v>
      </c>
      <c r="D1150" s="1">
        <v>600</v>
      </c>
      <c r="E1150" s="1" t="str">
        <f>INDEX('kapı kodları'!$D$2:$F$42,MATCH(Satıs[[#This Row],[kod]],'kapı kodları'!$D$2:$D$42,0),2)</f>
        <v>bute beyaz</v>
      </c>
      <c r="F1150" s="1" t="str">
        <f>INDEX('kapı kodları'!$D$2:$F$42,MATCH(Satıs[[#This Row],[kod]],'kapı kodları'!$D$2:$D$42,0),3)</f>
        <v>yavru kanat</v>
      </c>
      <c r="K1150" s="1">
        <v>37</v>
      </c>
    </row>
    <row r="1151" spans="2:11" hidden="1" x14ac:dyDescent="0.25">
      <c r="B1151" s="15">
        <v>45478</v>
      </c>
      <c r="C1151" s="6">
        <v>45485</v>
      </c>
      <c r="D1151" s="1">
        <v>610</v>
      </c>
      <c r="E1151" s="1" t="str">
        <f>INDEX('kapı kodları'!$D$2:$F$42,MATCH(Satıs[[#This Row],[kod]],'kapı kodları'!$D$2:$D$42,0),2)</f>
        <v>bute beyaz</v>
      </c>
      <c r="F1151" s="1" t="str">
        <f>INDEX('kapı kodları'!$D$2:$F$42,MATCH(Satıs[[#This Row],[kod]],'kapı kodları'!$D$2:$D$42,0),3)</f>
        <v>madra</v>
      </c>
      <c r="G1151" s="1">
        <v>21</v>
      </c>
      <c r="H1151" s="1">
        <v>1</v>
      </c>
      <c r="I1151" s="1">
        <v>9</v>
      </c>
      <c r="J1151" s="1">
        <v>6</v>
      </c>
    </row>
    <row r="1152" spans="2:11" hidden="1" x14ac:dyDescent="0.25">
      <c r="B1152" s="15">
        <v>45478</v>
      </c>
      <c r="C1152" s="6">
        <v>45485</v>
      </c>
      <c r="D1152" s="1">
        <v>620</v>
      </c>
      <c r="E1152" s="1" t="str">
        <f>INDEX('kapı kodları'!$D$2:$F$42,MATCH(Satıs[[#This Row],[kod]],'kapı kodları'!$D$2:$D$42,0),2)</f>
        <v>bute beyaz</v>
      </c>
      <c r="F1152" s="1" t="str">
        <f>INDEX('kapı kodları'!$D$2:$F$42,MATCH(Satıs[[#This Row],[kod]],'kapı kodları'!$D$2:$D$42,0),3)</f>
        <v>baklava</v>
      </c>
      <c r="G1152" s="1">
        <v>9</v>
      </c>
      <c r="H1152" s="1">
        <v>1</v>
      </c>
    </row>
    <row r="1153" spans="2:14" hidden="1" x14ac:dyDescent="0.25">
      <c r="B1153" s="15">
        <v>45478</v>
      </c>
      <c r="C1153" s="6">
        <v>45485</v>
      </c>
      <c r="D1153" s="1">
        <v>630</v>
      </c>
      <c r="E1153" s="1" t="str">
        <f>INDEX('kapı kodları'!$D$2:$F$42,MATCH(Satıs[[#This Row],[kod]],'kapı kodları'!$D$2:$D$42,0),2)</f>
        <v>bute beyaz</v>
      </c>
      <c r="F1153" s="1" t="str">
        <f>INDEX('kapı kodları'!$D$2:$F$42,MATCH(Satıs[[#This Row],[kod]],'kapı kodları'!$D$2:$D$42,0),3)</f>
        <v>karışık çizgi</v>
      </c>
      <c r="G1153" s="1">
        <v>113</v>
      </c>
      <c r="H1153" s="1">
        <v>3</v>
      </c>
      <c r="I1153" s="1">
        <v>29</v>
      </c>
      <c r="J1153" s="1">
        <v>19</v>
      </c>
    </row>
    <row r="1154" spans="2:14" hidden="1" x14ac:dyDescent="0.25">
      <c r="B1154" s="15">
        <v>45478</v>
      </c>
      <c r="C1154" s="6">
        <v>45485</v>
      </c>
      <c r="D1154" s="1">
        <v>640</v>
      </c>
      <c r="E1154" s="1" t="e">
        <f>INDEX('kapı kodları'!$D$2:$F$42,MATCH(Satıs[[#This Row],[kod]],'kapı kodları'!$D$2:$D$42,0),2)</f>
        <v>#N/A</v>
      </c>
      <c r="F1154" s="1" t="e">
        <f>INDEX('kapı kodları'!$D$2:$F$42,MATCH(Satıs[[#This Row],[kod]],'kapı kodları'!$D$2:$D$42,0),3)</f>
        <v>#N/A</v>
      </c>
    </row>
    <row r="1155" spans="2:14" hidden="1" x14ac:dyDescent="0.25">
      <c r="B1155" s="15">
        <v>45478</v>
      </c>
      <c r="C1155" s="6">
        <v>45485</v>
      </c>
      <c r="D1155" s="1">
        <v>660</v>
      </c>
      <c r="E1155" s="1" t="str">
        <f>INDEX('kapı kodları'!$D$2:$F$42,MATCH(Satıs[[#This Row],[kod]],'kapı kodları'!$D$2:$D$42,0),2)</f>
        <v>bute beyaz</v>
      </c>
      <c r="F1155" s="1" t="str">
        <f>INDEX('kapı kodları'!$D$2:$F$42,MATCH(Satıs[[#This Row],[kod]],'kapı kodları'!$D$2:$D$42,0),3)</f>
        <v>iki göbek</v>
      </c>
      <c r="G1155" s="1">
        <v>164</v>
      </c>
      <c r="H1155" s="1">
        <v>5</v>
      </c>
      <c r="I1155" s="1">
        <v>4</v>
      </c>
      <c r="J1155" s="1">
        <v>61</v>
      </c>
    </row>
    <row r="1156" spans="2:14" hidden="1" x14ac:dyDescent="0.25">
      <c r="B1156" s="15">
        <v>45478</v>
      </c>
      <c r="C1156" s="6">
        <v>45485</v>
      </c>
      <c r="D1156" s="1">
        <v>700</v>
      </c>
      <c r="E1156" s="1" t="str">
        <f>INDEX('kapı kodları'!$D$2:$F$42,MATCH(Satıs[[#This Row],[kod]],'kapı kodları'!$D$2:$D$42,0),2)</f>
        <v>küp akça</v>
      </c>
      <c r="F1156" s="1" t="str">
        <f>INDEX('kapı kodları'!$D$2:$F$42,MATCH(Satıs[[#This Row],[kod]],'kapı kodları'!$D$2:$D$42,0),3)</f>
        <v>yavru kanat</v>
      </c>
      <c r="K1156" s="1">
        <v>20</v>
      </c>
    </row>
    <row r="1157" spans="2:14" hidden="1" x14ac:dyDescent="0.25">
      <c r="B1157" s="15">
        <v>45478</v>
      </c>
      <c r="C1157" s="6">
        <v>45485</v>
      </c>
      <c r="D1157" s="1">
        <v>720</v>
      </c>
      <c r="E1157" s="1" t="str">
        <f>INDEX('kapı kodları'!$D$2:$F$42,MATCH(Satıs[[#This Row],[kod]],'kapı kodları'!$D$2:$D$42,0),2)</f>
        <v>küp akça</v>
      </c>
      <c r="F1157" s="1" t="str">
        <f>INDEX('kapı kodları'!$D$2:$F$42,MATCH(Satıs[[#This Row],[kod]],'kapı kodları'!$D$2:$D$42,0),3)</f>
        <v>baklava</v>
      </c>
      <c r="G1157" s="1">
        <v>19</v>
      </c>
      <c r="J1157" s="1">
        <v>1</v>
      </c>
    </row>
    <row r="1158" spans="2:14" hidden="1" x14ac:dyDescent="0.25">
      <c r="B1158" s="15">
        <v>45478</v>
      </c>
      <c r="C1158" s="6">
        <v>45485</v>
      </c>
      <c r="D1158" s="1">
        <v>730</v>
      </c>
      <c r="E1158" s="1" t="str">
        <f>INDEX('kapı kodları'!$D$2:$F$42,MATCH(Satıs[[#This Row],[kod]],'kapı kodları'!$D$2:$D$42,0),2)</f>
        <v>küp akça</v>
      </c>
      <c r="F1158" s="1" t="str">
        <f>INDEX('kapı kodları'!$D$2:$F$42,MATCH(Satıs[[#This Row],[kod]],'kapı kodları'!$D$2:$D$42,0),3)</f>
        <v>karışık çizgi</v>
      </c>
      <c r="G1158" s="1">
        <v>56</v>
      </c>
      <c r="H1158" s="1">
        <v>1</v>
      </c>
      <c r="I1158" s="1">
        <v>19</v>
      </c>
      <c r="J1158" s="1">
        <v>5</v>
      </c>
    </row>
    <row r="1159" spans="2:14" hidden="1" x14ac:dyDescent="0.25">
      <c r="B1159" s="15">
        <v>45478</v>
      </c>
      <c r="C1159" s="6">
        <v>45485</v>
      </c>
      <c r="D1159" s="1">
        <v>740</v>
      </c>
      <c r="E1159" s="1" t="e">
        <f>INDEX('kapı kodları'!$D$2:$F$42,MATCH(Satıs[[#This Row],[kod]],'kapı kodları'!$D$2:$D$42,0),2)</f>
        <v>#N/A</v>
      </c>
      <c r="F1159" s="1" t="e">
        <f>INDEX('kapı kodları'!$D$2:$F$42,MATCH(Satıs[[#This Row],[kod]],'kapı kodları'!$D$2:$D$42,0),3)</f>
        <v>#N/A</v>
      </c>
    </row>
    <row r="1160" spans="2:14" hidden="1" x14ac:dyDescent="0.25">
      <c r="B1160" s="15">
        <v>45478</v>
      </c>
      <c r="C1160" s="6">
        <v>45485</v>
      </c>
      <c r="D1160" s="1">
        <v>760</v>
      </c>
      <c r="E1160" s="1" t="str">
        <f>INDEX('kapı kodları'!$D$2:$F$42,MATCH(Satıs[[#This Row],[kod]],'kapı kodları'!$D$2:$D$42,0),2)</f>
        <v>küp akça</v>
      </c>
      <c r="F1160" s="1" t="str">
        <f>INDEX('kapı kodları'!$D$2:$F$42,MATCH(Satıs[[#This Row],[kod]],'kapı kodları'!$D$2:$D$42,0),3)</f>
        <v>iki göbek</v>
      </c>
      <c r="G1160" s="1">
        <v>149</v>
      </c>
      <c r="H1160" s="1">
        <v>8</v>
      </c>
      <c r="I1160" s="1">
        <v>40</v>
      </c>
      <c r="J1160" s="1">
        <v>23</v>
      </c>
    </row>
    <row r="1161" spans="2:14" hidden="1" x14ac:dyDescent="0.25">
      <c r="B1161" s="15">
        <v>45478</v>
      </c>
      <c r="C1161" s="6">
        <v>45485</v>
      </c>
      <c r="D1161" s="1">
        <v>800</v>
      </c>
      <c r="E1161" s="1" t="str">
        <f>INDEX('kapı kodları'!$D$2:$F$42,MATCH(Satıs[[#This Row],[kod]],'kapı kodları'!$D$2:$D$42,0),2)</f>
        <v>ardahan gri</v>
      </c>
      <c r="F1161" s="1" t="str">
        <f>INDEX('kapı kodları'!$D$2:$F$42,MATCH(Satıs[[#This Row],[kod]],'kapı kodları'!$D$2:$D$42,0),3)</f>
        <v>yavru kanat</v>
      </c>
      <c r="K1161" s="1">
        <v>12</v>
      </c>
    </row>
    <row r="1162" spans="2:14" hidden="1" x14ac:dyDescent="0.25">
      <c r="B1162" s="15">
        <v>45478</v>
      </c>
      <c r="C1162" s="6">
        <v>45485</v>
      </c>
      <c r="D1162" s="1">
        <v>810</v>
      </c>
      <c r="E1162" s="1" t="str">
        <f>INDEX('kapı kodları'!$D$2:$F$42,MATCH(Satıs[[#This Row],[kod]],'kapı kodları'!$D$2:$D$42,0),2)</f>
        <v>ardahan gri</v>
      </c>
      <c r="F1162" s="1" t="str">
        <f>INDEX('kapı kodları'!$D$2:$F$42,MATCH(Satıs[[#This Row],[kod]],'kapı kodları'!$D$2:$D$42,0),3)</f>
        <v>madra</v>
      </c>
      <c r="G1162" s="1">
        <v>71</v>
      </c>
      <c r="H1162" s="1">
        <v>2</v>
      </c>
      <c r="I1162" s="1">
        <v>11</v>
      </c>
      <c r="J1162" s="1">
        <v>9</v>
      </c>
    </row>
    <row r="1163" spans="2:14" hidden="1" x14ac:dyDescent="0.25">
      <c r="B1163" s="15">
        <v>45478</v>
      </c>
      <c r="C1163" s="6">
        <v>45485</v>
      </c>
      <c r="D1163" s="1">
        <v>820</v>
      </c>
      <c r="E1163" s="1" t="str">
        <f>INDEX('kapı kodları'!$D$2:$F$42,MATCH(Satıs[[#This Row],[kod]],'kapı kodları'!$D$2:$D$42,0),2)</f>
        <v>ardahan gri</v>
      </c>
      <c r="F1163" s="1" t="str">
        <f>INDEX('kapı kodları'!$D$2:$F$42,MATCH(Satıs[[#This Row],[kod]],'kapı kodları'!$D$2:$D$42,0),3)</f>
        <v>baklava</v>
      </c>
      <c r="G1163" s="1">
        <v>28</v>
      </c>
      <c r="I1163" s="1">
        <v>3</v>
      </c>
      <c r="J1163" s="1">
        <v>3</v>
      </c>
    </row>
    <row r="1164" spans="2:14" hidden="1" x14ac:dyDescent="0.25">
      <c r="B1164" s="15">
        <v>45478</v>
      </c>
      <c r="C1164" s="6">
        <v>45485</v>
      </c>
      <c r="D1164" s="1">
        <v>830</v>
      </c>
      <c r="E1164" s="1" t="str">
        <f>INDEX('kapı kodları'!$D$2:$F$42,MATCH(Satıs[[#This Row],[kod]],'kapı kodları'!$D$2:$D$42,0),2)</f>
        <v>ardahan gri</v>
      </c>
      <c r="F1164" s="1" t="str">
        <f>INDEX('kapı kodları'!$D$2:$F$42,MATCH(Satıs[[#This Row],[kod]],'kapı kodları'!$D$2:$D$42,0),3)</f>
        <v>karışık çizgi</v>
      </c>
      <c r="I1164" s="1">
        <v>10</v>
      </c>
    </row>
    <row r="1165" spans="2:14" hidden="1" x14ac:dyDescent="0.25">
      <c r="B1165" s="15">
        <v>45478</v>
      </c>
      <c r="C1165" s="6">
        <v>45485</v>
      </c>
      <c r="D1165" s="1">
        <v>840</v>
      </c>
      <c r="E1165" s="1" t="e">
        <f>INDEX('kapı kodları'!$D$2:$F$42,MATCH(Satıs[[#This Row],[kod]],'kapı kodları'!$D$2:$D$42,0),2)</f>
        <v>#N/A</v>
      </c>
      <c r="F1165" s="1" t="e">
        <f>INDEX('kapı kodları'!$D$2:$F$42,MATCH(Satıs[[#This Row],[kod]],'kapı kodları'!$D$2:$D$42,0),3)</f>
        <v>#N/A</v>
      </c>
    </row>
    <row r="1166" spans="2:14" hidden="1" x14ac:dyDescent="0.25">
      <c r="B1166" s="15">
        <v>45478</v>
      </c>
      <c r="C1166" s="6">
        <v>45485</v>
      </c>
      <c r="D1166" s="1">
        <v>860</v>
      </c>
      <c r="E1166" s="1" t="str">
        <f>INDEX('kapı kodları'!$D$2:$F$42,MATCH(Satıs[[#This Row],[kod]],'kapı kodları'!$D$2:$D$42,0),2)</f>
        <v>ardahan gri</v>
      </c>
      <c r="F1166" s="1" t="str">
        <f>INDEX('kapı kodları'!$D$2:$F$42,MATCH(Satıs[[#This Row],[kod]],'kapı kodları'!$D$2:$D$42,0),3)</f>
        <v>iki göbek</v>
      </c>
      <c r="G1166" s="1">
        <v>10</v>
      </c>
      <c r="H1166" s="1">
        <v>1</v>
      </c>
      <c r="I1166" s="1">
        <v>3</v>
      </c>
      <c r="J1166" s="1">
        <v>4</v>
      </c>
    </row>
    <row r="1167" spans="2:14" hidden="1" x14ac:dyDescent="0.25">
      <c r="B1167" s="15">
        <v>45478</v>
      </c>
      <c r="C1167" s="6">
        <v>45485</v>
      </c>
      <c r="D1167" s="1">
        <v>900</v>
      </c>
      <c r="E1167" s="1" t="str">
        <f>INDEX('kapı kodları'!$D$2:$F$42,MATCH(Satıs[[#This Row],[kod]],'kapı kodları'!$D$2:$D$42,0),2)</f>
        <v>pvc gri</v>
      </c>
      <c r="F1167" s="1" t="str">
        <f>INDEX('kapı kodları'!$D$2:$F$42,MATCH(Satıs[[#This Row],[kod]],'kapı kodları'!$D$2:$D$42,0),3)</f>
        <v>yavru kanat</v>
      </c>
      <c r="K1167" s="1">
        <v>5</v>
      </c>
      <c r="M1167" s="1">
        <v>9</v>
      </c>
      <c r="N1167" s="1">
        <v>11</v>
      </c>
    </row>
    <row r="1168" spans="2:14" hidden="1" x14ac:dyDescent="0.25">
      <c r="B1168" s="15">
        <v>45478</v>
      </c>
      <c r="C1168" s="6">
        <v>45485</v>
      </c>
      <c r="D1168" s="1">
        <v>920</v>
      </c>
      <c r="E1168" s="1" t="str">
        <f>INDEX('kapı kodları'!$D$2:$F$42,MATCH(Satıs[[#This Row],[kod]],'kapı kodları'!$D$2:$D$42,0),2)</f>
        <v>pvc gri</v>
      </c>
      <c r="F1168" s="1" t="str">
        <f>INDEX('kapı kodları'!$D$2:$F$42,MATCH(Satıs[[#This Row],[kod]],'kapı kodları'!$D$2:$D$42,0),3)</f>
        <v>baklava</v>
      </c>
      <c r="G1168" s="1">
        <v>33</v>
      </c>
      <c r="H1168" s="1">
        <v>3</v>
      </c>
      <c r="I1168" s="1">
        <v>4</v>
      </c>
      <c r="J1168" s="1">
        <v>2</v>
      </c>
    </row>
    <row r="1169" spans="2:11" hidden="1" x14ac:dyDescent="0.25">
      <c r="B1169" s="15">
        <v>45478</v>
      </c>
      <c r="C1169" s="6">
        <v>45485</v>
      </c>
      <c r="D1169" s="1">
        <v>930</v>
      </c>
      <c r="E1169" s="1" t="str">
        <f>INDEX('kapı kodları'!$D$2:$F$42,MATCH(Satıs[[#This Row],[kod]],'kapı kodları'!$D$2:$D$42,0),2)</f>
        <v>pvc gri</v>
      </c>
      <c r="F1169" s="1" t="str">
        <f>INDEX('kapı kodları'!$D$2:$F$42,MATCH(Satıs[[#This Row],[kod]],'kapı kodları'!$D$2:$D$42,0),3)</f>
        <v>karışık çizgi</v>
      </c>
      <c r="G1169" s="1">
        <v>53</v>
      </c>
      <c r="H1169" s="1">
        <v>1</v>
      </c>
      <c r="I1169" s="1">
        <v>7</v>
      </c>
      <c r="J1169" s="1">
        <v>1</v>
      </c>
    </row>
    <row r="1170" spans="2:11" hidden="1" x14ac:dyDescent="0.25">
      <c r="B1170" s="15">
        <v>45478</v>
      </c>
      <c r="C1170" s="6">
        <v>45485</v>
      </c>
      <c r="D1170" s="1">
        <v>960</v>
      </c>
      <c r="E1170" s="1" t="str">
        <f>INDEX('kapı kodları'!$D$2:$F$42,MATCH(Satıs[[#This Row],[kod]],'kapı kodları'!$D$2:$D$42,0),2)</f>
        <v>pvc gri</v>
      </c>
      <c r="F1170" s="1" t="str">
        <f>INDEX('kapı kodları'!$D$2:$F$42,MATCH(Satıs[[#This Row],[kod]],'kapı kodları'!$D$2:$D$42,0),3)</f>
        <v>iki göbek</v>
      </c>
      <c r="G1170" s="1">
        <v>30</v>
      </c>
      <c r="H1170" s="1">
        <v>1</v>
      </c>
      <c r="I1170" s="1">
        <v>3</v>
      </c>
      <c r="J1170" s="1">
        <v>3</v>
      </c>
    </row>
    <row r="1171" spans="2:11" hidden="1" x14ac:dyDescent="0.25">
      <c r="B1171" s="15">
        <v>45485</v>
      </c>
      <c r="C1171" s="6">
        <v>45492</v>
      </c>
      <c r="D1171" s="1">
        <v>100</v>
      </c>
      <c r="E1171" s="1" t="str">
        <f>INDEX('kapı kodları'!$D$2:$F$42,MATCH(Satıs[[#This Row],[kod]],'kapı kodları'!$D$2:$D$42,0),2)</f>
        <v>italyan ceviz</v>
      </c>
      <c r="F1171" s="1" t="str">
        <f>INDEX('kapı kodları'!$D$2:$F$42,MATCH(Satıs[[#This Row],[kod]],'kapı kodları'!$D$2:$D$42,0),3)</f>
        <v>yavru kanat</v>
      </c>
      <c r="K1171" s="1">
        <v>5</v>
      </c>
    </row>
    <row r="1172" spans="2:11" x14ac:dyDescent="0.25">
      <c r="B1172" s="15">
        <v>45485</v>
      </c>
      <c r="C1172" s="6">
        <v>45492</v>
      </c>
      <c r="D1172" s="1">
        <v>110</v>
      </c>
      <c r="E1172" s="1" t="str">
        <f>INDEX('kapı kodları'!$D$2:$F$42,MATCH(Satıs[[#This Row],[kod]],'kapı kodları'!$D$2:$D$42,0),2)</f>
        <v>italyan ceviz</v>
      </c>
      <c r="F1172" s="1" t="str">
        <f>INDEX('kapı kodları'!$D$2:$F$42,MATCH(Satıs[[#This Row],[kod]],'kapı kodları'!$D$2:$D$42,0),3)</f>
        <v>madra</v>
      </c>
      <c r="G1172" s="1">
        <v>23</v>
      </c>
      <c r="H1172" s="1">
        <v>1</v>
      </c>
      <c r="I1172" s="1">
        <v>4</v>
      </c>
      <c r="J1172" s="1">
        <v>6</v>
      </c>
    </row>
    <row r="1173" spans="2:11" hidden="1" x14ac:dyDescent="0.25">
      <c r="B1173" s="15">
        <v>45485</v>
      </c>
      <c r="C1173" s="6">
        <v>45492</v>
      </c>
      <c r="D1173" s="1">
        <v>120</v>
      </c>
      <c r="E1173" s="1" t="str">
        <f>INDEX('kapı kodları'!$D$2:$F$42,MATCH(Satıs[[#This Row],[kod]],'kapı kodları'!$D$2:$D$42,0),2)</f>
        <v>italyan ceviz</v>
      </c>
      <c r="F1173" s="1" t="str">
        <f>INDEX('kapı kodları'!$D$2:$F$42,MATCH(Satıs[[#This Row],[kod]],'kapı kodları'!$D$2:$D$42,0),3)</f>
        <v>baklava</v>
      </c>
      <c r="G1173" s="1">
        <v>6</v>
      </c>
    </row>
    <row r="1174" spans="2:11" hidden="1" x14ac:dyDescent="0.25">
      <c r="B1174" s="15">
        <v>45485</v>
      </c>
      <c r="C1174" s="6">
        <v>45492</v>
      </c>
      <c r="D1174" s="1">
        <v>130</v>
      </c>
      <c r="E1174" s="1" t="str">
        <f>INDEX('kapı kodları'!$D$2:$F$42,MATCH(Satıs[[#This Row],[kod]],'kapı kodları'!$D$2:$D$42,0),2)</f>
        <v>italyan ceviz</v>
      </c>
      <c r="F1174" s="1" t="str">
        <f>INDEX('kapı kodları'!$D$2:$F$42,MATCH(Satıs[[#This Row],[kod]],'kapı kodları'!$D$2:$D$42,0),3)</f>
        <v>karışık çizgi</v>
      </c>
      <c r="G1174" s="1">
        <v>22</v>
      </c>
      <c r="H1174" s="1">
        <v>3</v>
      </c>
      <c r="I1174" s="1">
        <v>1</v>
      </c>
      <c r="J1174" s="1">
        <v>1</v>
      </c>
    </row>
    <row r="1175" spans="2:11" hidden="1" x14ac:dyDescent="0.25">
      <c r="B1175" s="15">
        <v>45485</v>
      </c>
      <c r="C1175" s="6">
        <v>45492</v>
      </c>
      <c r="D1175" s="1">
        <v>140</v>
      </c>
      <c r="E1175" s="1" t="e">
        <f>INDEX('kapı kodları'!$D$2:$F$42,MATCH(Satıs[[#This Row],[kod]],'kapı kodları'!$D$2:$D$42,0),2)</f>
        <v>#N/A</v>
      </c>
      <c r="F1175" s="1" t="e">
        <f>INDEX('kapı kodları'!$D$2:$F$42,MATCH(Satıs[[#This Row],[kod]],'kapı kodları'!$D$2:$D$42,0),3)</f>
        <v>#N/A</v>
      </c>
    </row>
    <row r="1176" spans="2:11" hidden="1" x14ac:dyDescent="0.25">
      <c r="B1176" s="15">
        <v>45485</v>
      </c>
      <c r="C1176" s="6">
        <v>45492</v>
      </c>
      <c r="D1176" s="1">
        <v>160</v>
      </c>
      <c r="E1176" s="1" t="str">
        <f>INDEX('kapı kodları'!$D$2:$F$42,MATCH(Satıs[[#This Row],[kod]],'kapı kodları'!$D$2:$D$42,0),2)</f>
        <v>italyan ceviz</v>
      </c>
      <c r="F1176" s="1" t="str">
        <f>INDEX('kapı kodları'!$D$2:$F$42,MATCH(Satıs[[#This Row],[kod]],'kapı kodları'!$D$2:$D$42,0),3)</f>
        <v>iki göbek</v>
      </c>
      <c r="G1176" s="1">
        <v>65</v>
      </c>
      <c r="H1176" s="1">
        <v>3</v>
      </c>
      <c r="I1176" s="1">
        <v>11</v>
      </c>
    </row>
    <row r="1177" spans="2:11" hidden="1" x14ac:dyDescent="0.25">
      <c r="B1177" s="15">
        <v>45485</v>
      </c>
      <c r="C1177" s="6">
        <v>45492</v>
      </c>
      <c r="D1177" s="1">
        <v>200</v>
      </c>
      <c r="E1177" s="1" t="str">
        <f>INDEX('kapı kodları'!$D$2:$F$42,MATCH(Satıs[[#This Row],[kod]],'kapı kodları'!$D$2:$D$42,0),2)</f>
        <v>koyu ceviz</v>
      </c>
      <c r="F1177" s="1" t="str">
        <f>INDEX('kapı kodları'!$D$2:$F$42,MATCH(Satıs[[#This Row],[kod]],'kapı kodları'!$D$2:$D$42,0),3)</f>
        <v>yavru kanat</v>
      </c>
      <c r="K1177" s="1">
        <v>1</v>
      </c>
    </row>
    <row r="1178" spans="2:11" hidden="1" x14ac:dyDescent="0.25">
      <c r="B1178" s="15">
        <v>45485</v>
      </c>
      <c r="C1178" s="6">
        <v>45492</v>
      </c>
      <c r="D1178" s="1">
        <v>220</v>
      </c>
      <c r="E1178" s="1" t="str">
        <f>INDEX('kapı kodları'!$D$2:$F$42,MATCH(Satıs[[#This Row],[kod]],'kapı kodları'!$D$2:$D$42,0),2)</f>
        <v>koyu ceviz</v>
      </c>
      <c r="F1178" s="1" t="str">
        <f>INDEX('kapı kodları'!$D$2:$F$42,MATCH(Satıs[[#This Row],[kod]],'kapı kodları'!$D$2:$D$42,0),3)</f>
        <v>baklava</v>
      </c>
      <c r="G1178" s="1">
        <v>2</v>
      </c>
    </row>
    <row r="1179" spans="2:11" hidden="1" x14ac:dyDescent="0.25">
      <c r="B1179" s="15">
        <v>45485</v>
      </c>
      <c r="C1179" s="6">
        <v>45492</v>
      </c>
      <c r="D1179" s="1">
        <v>230</v>
      </c>
      <c r="E1179" s="1" t="str">
        <f>INDEX('kapı kodları'!$D$2:$F$42,MATCH(Satıs[[#This Row],[kod]],'kapı kodları'!$D$2:$D$42,0),2)</f>
        <v>koyu ceviz</v>
      </c>
      <c r="F1179" s="1" t="str">
        <f>INDEX('kapı kodları'!$D$2:$F$42,MATCH(Satıs[[#This Row],[kod]],'kapı kodları'!$D$2:$D$42,0),3)</f>
        <v>karışık çizgi</v>
      </c>
      <c r="G1179" s="1">
        <v>4</v>
      </c>
      <c r="H1179" s="1">
        <v>1</v>
      </c>
      <c r="J1179" s="1">
        <v>1</v>
      </c>
    </row>
    <row r="1180" spans="2:11" hidden="1" x14ac:dyDescent="0.25">
      <c r="B1180" s="15">
        <v>45485</v>
      </c>
      <c r="C1180" s="6">
        <v>45492</v>
      </c>
      <c r="D1180" s="1">
        <v>240</v>
      </c>
      <c r="E1180" s="1" t="e">
        <f>INDEX('kapı kodları'!$D$2:$F$42,MATCH(Satıs[[#This Row],[kod]],'kapı kodları'!$D$2:$D$42,0),2)</f>
        <v>#N/A</v>
      </c>
      <c r="F1180" s="1" t="e">
        <f>INDEX('kapı kodları'!$D$2:$F$42,MATCH(Satıs[[#This Row],[kod]],'kapı kodları'!$D$2:$D$42,0),3)</f>
        <v>#N/A</v>
      </c>
    </row>
    <row r="1181" spans="2:11" hidden="1" x14ac:dyDescent="0.25">
      <c r="B1181" s="15">
        <v>45485</v>
      </c>
      <c r="C1181" s="6">
        <v>45492</v>
      </c>
      <c r="D1181" s="1">
        <v>260</v>
      </c>
      <c r="E1181" s="1" t="str">
        <f>INDEX('kapı kodları'!$D$2:$F$42,MATCH(Satıs[[#This Row],[kod]],'kapı kodları'!$D$2:$D$42,0),2)</f>
        <v>koyu ceviz</v>
      </c>
      <c r="F1181" s="1" t="str">
        <f>INDEX('kapı kodları'!$D$2:$F$42,MATCH(Satıs[[#This Row],[kod]],'kapı kodları'!$D$2:$D$42,0),3)</f>
        <v>iki göbek</v>
      </c>
      <c r="G1181" s="1">
        <v>1</v>
      </c>
    </row>
    <row r="1182" spans="2:11" hidden="1" x14ac:dyDescent="0.25">
      <c r="B1182" s="15">
        <v>45485</v>
      </c>
      <c r="C1182" s="6">
        <v>45492</v>
      </c>
      <c r="D1182" s="1">
        <v>300</v>
      </c>
      <c r="E1182" s="1" t="str">
        <f>INDEX('kapı kodları'!$D$2:$F$42,MATCH(Satıs[[#This Row],[kod]],'kapı kodları'!$D$2:$D$42,0),2)</f>
        <v>gold ceviz</v>
      </c>
      <c r="F1182" s="1" t="str">
        <f>INDEX('kapı kodları'!$D$2:$F$42,MATCH(Satıs[[#This Row],[kod]],'kapı kodları'!$D$2:$D$42,0),3)</f>
        <v>yavru kanat</v>
      </c>
      <c r="K1182" s="1">
        <v>2</v>
      </c>
    </row>
    <row r="1183" spans="2:11" hidden="1" x14ac:dyDescent="0.25">
      <c r="B1183" s="15">
        <v>45485</v>
      </c>
      <c r="C1183" s="6">
        <v>45492</v>
      </c>
      <c r="D1183" s="1">
        <v>310</v>
      </c>
      <c r="E1183" s="1" t="str">
        <f>INDEX('kapı kodları'!$D$2:$F$42,MATCH(Satıs[[#This Row],[kod]],'kapı kodları'!$D$2:$D$42,0),2)</f>
        <v>gold ceviz</v>
      </c>
      <c r="F1183" s="1" t="str">
        <f>INDEX('kapı kodları'!$D$2:$F$42,MATCH(Satıs[[#This Row],[kod]],'kapı kodları'!$D$2:$D$42,0),3)</f>
        <v>madra</v>
      </c>
      <c r="G1183" s="1">
        <v>14</v>
      </c>
    </row>
    <row r="1184" spans="2:11" hidden="1" x14ac:dyDescent="0.25">
      <c r="B1184" s="15">
        <v>45485</v>
      </c>
      <c r="C1184" s="6">
        <v>45492</v>
      </c>
      <c r="D1184" s="1">
        <v>320</v>
      </c>
      <c r="E1184" s="1" t="str">
        <f>INDEX('kapı kodları'!$D$2:$F$42,MATCH(Satıs[[#This Row],[kod]],'kapı kodları'!$D$2:$D$42,0),2)</f>
        <v>gold ceviz</v>
      </c>
      <c r="F1184" s="1" t="str">
        <f>INDEX('kapı kodları'!$D$2:$F$42,MATCH(Satıs[[#This Row],[kod]],'kapı kodları'!$D$2:$D$42,0),3)</f>
        <v>baklava</v>
      </c>
      <c r="G1184" s="1">
        <v>16</v>
      </c>
      <c r="I1184" s="1">
        <v>5</v>
      </c>
      <c r="J1184" s="1">
        <v>5</v>
      </c>
    </row>
    <row r="1185" spans="2:11" hidden="1" x14ac:dyDescent="0.25">
      <c r="B1185" s="15">
        <v>45485</v>
      </c>
      <c r="C1185" s="6">
        <v>45492</v>
      </c>
      <c r="D1185" s="1">
        <v>330</v>
      </c>
      <c r="E1185" s="1" t="str">
        <f>INDEX('kapı kodları'!$D$2:$F$42,MATCH(Satıs[[#This Row],[kod]],'kapı kodları'!$D$2:$D$42,0),2)</f>
        <v>gold ceviz</v>
      </c>
      <c r="F1185" s="1" t="str">
        <f>INDEX('kapı kodları'!$D$2:$F$42,MATCH(Satıs[[#This Row],[kod]],'kapı kodları'!$D$2:$D$42,0),3)</f>
        <v>karışık çizgi</v>
      </c>
      <c r="G1185" s="1">
        <v>3</v>
      </c>
    </row>
    <row r="1186" spans="2:11" hidden="1" x14ac:dyDescent="0.25">
      <c r="B1186" s="15">
        <v>45485</v>
      </c>
      <c r="C1186" s="6">
        <v>45492</v>
      </c>
      <c r="D1186" s="1">
        <v>340</v>
      </c>
      <c r="E1186" s="1" t="e">
        <f>INDEX('kapı kodları'!$D$2:$F$42,MATCH(Satıs[[#This Row],[kod]],'kapı kodları'!$D$2:$D$42,0),2)</f>
        <v>#N/A</v>
      </c>
      <c r="F1186" s="1" t="e">
        <f>INDEX('kapı kodları'!$D$2:$F$42,MATCH(Satıs[[#This Row],[kod]],'kapı kodları'!$D$2:$D$42,0),3)</f>
        <v>#N/A</v>
      </c>
    </row>
    <row r="1187" spans="2:11" hidden="1" x14ac:dyDescent="0.25">
      <c r="B1187" s="15">
        <v>45485</v>
      </c>
      <c r="C1187" s="6">
        <v>45492</v>
      </c>
      <c r="D1187" s="1">
        <v>360</v>
      </c>
      <c r="E1187" s="1" t="str">
        <f>INDEX('kapı kodları'!$D$2:$F$42,MATCH(Satıs[[#This Row],[kod]],'kapı kodları'!$D$2:$D$42,0),2)</f>
        <v>gold ceviz</v>
      </c>
      <c r="F1187" s="1" t="str">
        <f>INDEX('kapı kodları'!$D$2:$F$42,MATCH(Satıs[[#This Row],[kod]],'kapı kodları'!$D$2:$D$42,0),3)</f>
        <v>iki göbek</v>
      </c>
      <c r="G1187" s="1">
        <v>24</v>
      </c>
      <c r="H1187" s="1">
        <v>1</v>
      </c>
      <c r="I1187" s="1">
        <v>3</v>
      </c>
      <c r="J1187" s="1">
        <v>1</v>
      </c>
    </row>
    <row r="1188" spans="2:11" hidden="1" x14ac:dyDescent="0.25">
      <c r="B1188" s="15">
        <v>45485</v>
      </c>
      <c r="C1188" s="6">
        <v>45492</v>
      </c>
      <c r="D1188" s="1">
        <v>400</v>
      </c>
      <c r="E1188" s="1" t="str">
        <f>INDEX('kapı kodları'!$D$2:$F$42,MATCH(Satıs[[#This Row],[kod]],'kapı kodları'!$D$2:$D$42,0),2)</f>
        <v>ABD ceviz</v>
      </c>
      <c r="F1188" s="1" t="str">
        <f>INDEX('kapı kodları'!$D$2:$F$42,MATCH(Satıs[[#This Row],[kod]],'kapı kodları'!$D$2:$D$42,0),3)</f>
        <v>yavru kanat</v>
      </c>
      <c r="K1188" s="1">
        <v>2</v>
      </c>
    </row>
    <row r="1189" spans="2:11" hidden="1" x14ac:dyDescent="0.25">
      <c r="B1189" s="15">
        <v>45485</v>
      </c>
      <c r="C1189" s="6">
        <v>45492</v>
      </c>
      <c r="D1189" s="1">
        <v>410</v>
      </c>
      <c r="E1189" s="1" t="str">
        <f>INDEX('kapı kodları'!$D$2:$F$42,MATCH(Satıs[[#This Row],[kod]],'kapı kodları'!$D$2:$D$42,0),2)</f>
        <v>ABD ceviz</v>
      </c>
      <c r="F1189" s="1" t="str">
        <f>INDEX('kapı kodları'!$D$2:$F$42,MATCH(Satıs[[#This Row],[kod]],'kapı kodları'!$D$2:$D$42,0),3)</f>
        <v>madra</v>
      </c>
    </row>
    <row r="1190" spans="2:11" hidden="1" x14ac:dyDescent="0.25">
      <c r="B1190" s="15">
        <v>45485</v>
      </c>
      <c r="C1190" s="6">
        <v>45492</v>
      </c>
      <c r="D1190" s="1">
        <v>420</v>
      </c>
      <c r="E1190" s="1" t="str">
        <f>INDEX('kapı kodları'!$D$2:$F$42,MATCH(Satıs[[#This Row],[kod]],'kapı kodları'!$D$2:$D$42,0),2)</f>
        <v>ABD ceviz</v>
      </c>
      <c r="F1190" s="1" t="str">
        <f>INDEX('kapı kodları'!$D$2:$F$42,MATCH(Satıs[[#This Row],[kod]],'kapı kodları'!$D$2:$D$42,0),3)</f>
        <v>baklava</v>
      </c>
      <c r="G1190" s="1">
        <v>5</v>
      </c>
      <c r="I1190" s="1">
        <v>2</v>
      </c>
      <c r="J1190" s="1">
        <v>1</v>
      </c>
    </row>
    <row r="1191" spans="2:11" hidden="1" x14ac:dyDescent="0.25">
      <c r="B1191" s="15">
        <v>45485</v>
      </c>
      <c r="C1191" s="6">
        <v>45492</v>
      </c>
      <c r="D1191" s="1">
        <v>430</v>
      </c>
      <c r="E1191" s="1" t="str">
        <f>INDEX('kapı kodları'!$D$2:$F$42,MATCH(Satıs[[#This Row],[kod]],'kapı kodları'!$D$2:$D$42,0),2)</f>
        <v>ABD ceviz</v>
      </c>
      <c r="F1191" s="1" t="str">
        <f>INDEX('kapı kodları'!$D$2:$F$42,MATCH(Satıs[[#This Row],[kod]],'kapı kodları'!$D$2:$D$42,0),3)</f>
        <v>karışık çizgi</v>
      </c>
    </row>
    <row r="1192" spans="2:11" hidden="1" x14ac:dyDescent="0.25">
      <c r="B1192" s="15">
        <v>45485</v>
      </c>
      <c r="C1192" s="6">
        <v>45492</v>
      </c>
      <c r="D1192" s="1">
        <v>440</v>
      </c>
      <c r="E1192" s="1" t="e">
        <f>INDEX('kapı kodları'!$D$2:$F$42,MATCH(Satıs[[#This Row],[kod]],'kapı kodları'!$D$2:$D$42,0),2)</f>
        <v>#N/A</v>
      </c>
      <c r="F1192" s="1" t="e">
        <f>INDEX('kapı kodları'!$D$2:$F$42,MATCH(Satıs[[#This Row],[kod]],'kapı kodları'!$D$2:$D$42,0),3)</f>
        <v>#N/A</v>
      </c>
    </row>
    <row r="1193" spans="2:11" hidden="1" x14ac:dyDescent="0.25">
      <c r="B1193" s="15">
        <v>45485</v>
      </c>
      <c r="C1193" s="6">
        <v>45492</v>
      </c>
      <c r="D1193" s="1">
        <v>460</v>
      </c>
      <c r="E1193" s="1" t="str">
        <f>INDEX('kapı kodları'!$D$2:$F$42,MATCH(Satıs[[#This Row],[kod]],'kapı kodları'!$D$2:$D$42,0),2)</f>
        <v>ABD ceviz</v>
      </c>
      <c r="F1193" s="1" t="str">
        <f>INDEX('kapı kodları'!$D$2:$F$42,MATCH(Satıs[[#This Row],[kod]],'kapı kodları'!$D$2:$D$42,0),3)</f>
        <v>iki göbek</v>
      </c>
      <c r="G1193" s="1">
        <v>6</v>
      </c>
      <c r="H1193" s="1">
        <v>1</v>
      </c>
    </row>
    <row r="1194" spans="2:11" hidden="1" x14ac:dyDescent="0.25">
      <c r="B1194" s="15">
        <v>45485</v>
      </c>
      <c r="C1194" s="6">
        <v>45492</v>
      </c>
      <c r="D1194" s="1">
        <v>500</v>
      </c>
      <c r="E1194" s="1" t="str">
        <f>INDEX('kapı kodları'!$D$2:$F$42,MATCH(Satıs[[#This Row],[kod]],'kapı kodları'!$D$2:$D$42,0),2)</f>
        <v>wenge</v>
      </c>
      <c r="F1194" s="1" t="str">
        <f>INDEX('kapı kodları'!$D$2:$F$42,MATCH(Satıs[[#This Row],[kod]],'kapı kodları'!$D$2:$D$42,0),3)</f>
        <v>yavru kanat</v>
      </c>
    </row>
    <row r="1195" spans="2:11" hidden="1" x14ac:dyDescent="0.25">
      <c r="B1195" s="15">
        <v>45485</v>
      </c>
      <c r="C1195" s="6">
        <v>45492</v>
      </c>
      <c r="D1195" s="1">
        <v>520</v>
      </c>
      <c r="E1195" s="1" t="str">
        <f>INDEX('kapı kodları'!$D$2:$F$42,MATCH(Satıs[[#This Row],[kod]],'kapı kodları'!$D$2:$D$42,0),2)</f>
        <v>wenge</v>
      </c>
      <c r="F1195" s="1" t="str">
        <f>INDEX('kapı kodları'!$D$2:$F$42,MATCH(Satıs[[#This Row],[kod]],'kapı kodları'!$D$2:$D$42,0),3)</f>
        <v>baklava</v>
      </c>
      <c r="G1195" s="1">
        <v>4</v>
      </c>
    </row>
    <row r="1196" spans="2:11" hidden="1" x14ac:dyDescent="0.25">
      <c r="B1196" s="15">
        <v>45485</v>
      </c>
      <c r="C1196" s="6">
        <v>45492</v>
      </c>
      <c r="D1196" s="1">
        <v>530</v>
      </c>
      <c r="E1196" s="1" t="str">
        <f>INDEX('kapı kodları'!$D$2:$F$42,MATCH(Satıs[[#This Row],[kod]],'kapı kodları'!$D$2:$D$42,0),2)</f>
        <v>wenge</v>
      </c>
      <c r="F1196" s="1" t="str">
        <f>INDEX('kapı kodları'!$D$2:$F$42,MATCH(Satıs[[#This Row],[kod]],'kapı kodları'!$D$2:$D$42,0),3)</f>
        <v>karışık çizgi</v>
      </c>
      <c r="G1196" s="1">
        <v>2</v>
      </c>
    </row>
    <row r="1197" spans="2:11" hidden="1" x14ac:dyDescent="0.25">
      <c r="B1197" s="15">
        <v>45485</v>
      </c>
      <c r="C1197" s="6">
        <v>45492</v>
      </c>
      <c r="D1197" s="1">
        <v>540</v>
      </c>
      <c r="E1197" s="1" t="e">
        <f>INDEX('kapı kodları'!$D$2:$F$42,MATCH(Satıs[[#This Row],[kod]],'kapı kodları'!$D$2:$D$42,0),2)</f>
        <v>#N/A</v>
      </c>
      <c r="F1197" s="1" t="e">
        <f>INDEX('kapı kodları'!$D$2:$F$42,MATCH(Satıs[[#This Row],[kod]],'kapı kodları'!$D$2:$D$42,0),3)</f>
        <v>#N/A</v>
      </c>
    </row>
    <row r="1198" spans="2:11" hidden="1" x14ac:dyDescent="0.25">
      <c r="B1198" s="15">
        <v>45485</v>
      </c>
      <c r="C1198" s="6">
        <v>45492</v>
      </c>
      <c r="D1198" s="1">
        <v>560</v>
      </c>
      <c r="E1198" s="1" t="str">
        <f>INDEX('kapı kodları'!$D$2:$F$42,MATCH(Satıs[[#This Row],[kod]],'kapı kodları'!$D$2:$D$42,0),2)</f>
        <v>wenge</v>
      </c>
      <c r="F1198" s="1" t="str">
        <f>INDEX('kapı kodları'!$D$2:$F$42,MATCH(Satıs[[#This Row],[kod]],'kapı kodları'!$D$2:$D$42,0),3)</f>
        <v>iki göbek</v>
      </c>
      <c r="G1198" s="1">
        <v>1</v>
      </c>
    </row>
    <row r="1199" spans="2:11" hidden="1" x14ac:dyDescent="0.25">
      <c r="B1199" s="15">
        <v>45485</v>
      </c>
      <c r="C1199" s="6">
        <v>45492</v>
      </c>
      <c r="D1199" s="1">
        <v>600</v>
      </c>
      <c r="E1199" s="1" t="str">
        <f>INDEX('kapı kodları'!$D$2:$F$42,MATCH(Satıs[[#This Row],[kod]],'kapı kodları'!$D$2:$D$42,0),2)</f>
        <v>bute beyaz</v>
      </c>
      <c r="F1199" s="1" t="str">
        <f>INDEX('kapı kodları'!$D$2:$F$42,MATCH(Satıs[[#This Row],[kod]],'kapı kodları'!$D$2:$D$42,0),3)</f>
        <v>yavru kanat</v>
      </c>
      <c r="K1199" s="1">
        <v>20</v>
      </c>
    </row>
    <row r="1200" spans="2:11" hidden="1" x14ac:dyDescent="0.25">
      <c r="B1200" s="15">
        <v>45485</v>
      </c>
      <c r="C1200" s="6">
        <v>45492</v>
      </c>
      <c r="D1200" s="1">
        <v>610</v>
      </c>
      <c r="E1200" s="1" t="str">
        <f>INDEX('kapı kodları'!$D$2:$F$42,MATCH(Satıs[[#This Row],[kod]],'kapı kodları'!$D$2:$D$42,0),2)</f>
        <v>bute beyaz</v>
      </c>
      <c r="F1200" s="1" t="str">
        <f>INDEX('kapı kodları'!$D$2:$F$42,MATCH(Satıs[[#This Row],[kod]],'kapı kodları'!$D$2:$D$42,0),3)</f>
        <v>madra</v>
      </c>
      <c r="G1200" s="1">
        <v>1</v>
      </c>
      <c r="J1200" s="1">
        <v>3</v>
      </c>
    </row>
    <row r="1201" spans="2:14" hidden="1" x14ac:dyDescent="0.25">
      <c r="B1201" s="15">
        <v>45485</v>
      </c>
      <c r="C1201" s="6">
        <v>45492</v>
      </c>
      <c r="D1201" s="1">
        <v>620</v>
      </c>
      <c r="E1201" s="1" t="str">
        <f>INDEX('kapı kodları'!$D$2:$F$42,MATCH(Satıs[[#This Row],[kod]],'kapı kodları'!$D$2:$D$42,0),2)</f>
        <v>bute beyaz</v>
      </c>
      <c r="F1201" s="1" t="str">
        <f>INDEX('kapı kodları'!$D$2:$F$42,MATCH(Satıs[[#This Row],[kod]],'kapı kodları'!$D$2:$D$42,0),3)</f>
        <v>baklava</v>
      </c>
      <c r="G1201" s="1">
        <v>9</v>
      </c>
      <c r="I1201" s="1">
        <v>4</v>
      </c>
      <c r="J1201" s="1">
        <v>1</v>
      </c>
    </row>
    <row r="1202" spans="2:14" hidden="1" x14ac:dyDescent="0.25">
      <c r="B1202" s="15">
        <v>45485</v>
      </c>
      <c r="C1202" s="6">
        <v>45492</v>
      </c>
      <c r="D1202" s="1">
        <v>630</v>
      </c>
      <c r="E1202" s="1" t="str">
        <f>INDEX('kapı kodları'!$D$2:$F$42,MATCH(Satıs[[#This Row],[kod]],'kapı kodları'!$D$2:$D$42,0),2)</f>
        <v>bute beyaz</v>
      </c>
      <c r="F1202" s="1" t="str">
        <f>INDEX('kapı kodları'!$D$2:$F$42,MATCH(Satıs[[#This Row],[kod]],'kapı kodları'!$D$2:$D$42,0),3)</f>
        <v>karışık çizgi</v>
      </c>
      <c r="G1202" s="1">
        <v>47</v>
      </c>
      <c r="I1202" s="1">
        <v>19</v>
      </c>
      <c r="J1202" s="1">
        <v>8</v>
      </c>
    </row>
    <row r="1203" spans="2:14" hidden="1" x14ac:dyDescent="0.25">
      <c r="B1203" s="15">
        <v>45485</v>
      </c>
      <c r="C1203" s="6">
        <v>45492</v>
      </c>
      <c r="D1203" s="1">
        <v>640</v>
      </c>
      <c r="E1203" s="1" t="e">
        <f>INDEX('kapı kodları'!$D$2:$F$42,MATCH(Satıs[[#This Row],[kod]],'kapı kodları'!$D$2:$D$42,0),2)</f>
        <v>#N/A</v>
      </c>
      <c r="F1203" s="1" t="e">
        <f>INDEX('kapı kodları'!$D$2:$F$42,MATCH(Satıs[[#This Row],[kod]],'kapı kodları'!$D$2:$D$42,0),3)</f>
        <v>#N/A</v>
      </c>
      <c r="G1203" s="1">
        <v>4</v>
      </c>
      <c r="J1203" s="1">
        <v>3</v>
      </c>
    </row>
    <row r="1204" spans="2:14" hidden="1" x14ac:dyDescent="0.25">
      <c r="B1204" s="15">
        <v>45485</v>
      </c>
      <c r="C1204" s="6">
        <v>45492</v>
      </c>
      <c r="D1204" s="1">
        <v>660</v>
      </c>
      <c r="E1204" s="1" t="str">
        <f>INDEX('kapı kodları'!$D$2:$F$42,MATCH(Satıs[[#This Row],[kod]],'kapı kodları'!$D$2:$D$42,0),2)</f>
        <v>bute beyaz</v>
      </c>
      <c r="F1204" s="1" t="str">
        <f>INDEX('kapı kodları'!$D$2:$F$42,MATCH(Satıs[[#This Row],[kod]],'kapı kodları'!$D$2:$D$42,0),3)</f>
        <v>iki göbek</v>
      </c>
      <c r="G1204" s="1">
        <v>192</v>
      </c>
      <c r="H1204" s="1">
        <v>17</v>
      </c>
      <c r="J1204" s="1">
        <v>60</v>
      </c>
    </row>
    <row r="1205" spans="2:14" hidden="1" x14ac:dyDescent="0.25">
      <c r="B1205" s="15">
        <v>45485</v>
      </c>
      <c r="C1205" s="6">
        <v>45492</v>
      </c>
      <c r="D1205" s="1">
        <v>700</v>
      </c>
      <c r="E1205" s="1" t="str">
        <f>INDEX('kapı kodları'!$D$2:$F$42,MATCH(Satıs[[#This Row],[kod]],'kapı kodları'!$D$2:$D$42,0),2)</f>
        <v>küp akça</v>
      </c>
      <c r="F1205" s="1" t="str">
        <f>INDEX('kapı kodları'!$D$2:$F$42,MATCH(Satıs[[#This Row],[kod]],'kapı kodları'!$D$2:$D$42,0),3)</f>
        <v>yavru kanat</v>
      </c>
      <c r="K1205" s="1">
        <v>8</v>
      </c>
    </row>
    <row r="1206" spans="2:14" hidden="1" x14ac:dyDescent="0.25">
      <c r="B1206" s="15">
        <v>45485</v>
      </c>
      <c r="C1206" s="6">
        <v>45492</v>
      </c>
      <c r="D1206" s="1">
        <v>720</v>
      </c>
      <c r="E1206" s="1" t="str">
        <f>INDEX('kapı kodları'!$D$2:$F$42,MATCH(Satıs[[#This Row],[kod]],'kapı kodları'!$D$2:$D$42,0),2)</f>
        <v>küp akça</v>
      </c>
      <c r="F1206" s="1" t="str">
        <f>INDEX('kapı kodları'!$D$2:$F$42,MATCH(Satıs[[#This Row],[kod]],'kapı kodları'!$D$2:$D$42,0),3)</f>
        <v>baklava</v>
      </c>
      <c r="G1206" s="1">
        <v>3</v>
      </c>
      <c r="J1206" s="1">
        <v>2</v>
      </c>
    </row>
    <row r="1207" spans="2:14" hidden="1" x14ac:dyDescent="0.25">
      <c r="B1207" s="15">
        <v>45485</v>
      </c>
      <c r="C1207" s="6">
        <v>45492</v>
      </c>
      <c r="D1207" s="1">
        <v>730</v>
      </c>
      <c r="E1207" s="1" t="str">
        <f>INDEX('kapı kodları'!$D$2:$F$42,MATCH(Satıs[[#This Row],[kod]],'kapı kodları'!$D$2:$D$42,0),2)</f>
        <v>küp akça</v>
      </c>
      <c r="F1207" s="1" t="str">
        <f>INDEX('kapı kodları'!$D$2:$F$42,MATCH(Satıs[[#This Row],[kod]],'kapı kodları'!$D$2:$D$42,0),3)</f>
        <v>karışık çizgi</v>
      </c>
      <c r="G1207" s="1">
        <v>22</v>
      </c>
      <c r="H1207" s="1">
        <v>3</v>
      </c>
      <c r="I1207" s="1">
        <v>4</v>
      </c>
      <c r="J1207" s="1">
        <v>6</v>
      </c>
    </row>
    <row r="1208" spans="2:14" hidden="1" x14ac:dyDescent="0.25">
      <c r="B1208" s="15">
        <v>45485</v>
      </c>
      <c r="C1208" s="6">
        <v>45492</v>
      </c>
      <c r="D1208" s="1">
        <v>740</v>
      </c>
      <c r="E1208" s="1" t="e">
        <f>INDEX('kapı kodları'!$D$2:$F$42,MATCH(Satıs[[#This Row],[kod]],'kapı kodları'!$D$2:$D$42,0),2)</f>
        <v>#N/A</v>
      </c>
      <c r="F1208" s="1" t="e">
        <f>INDEX('kapı kodları'!$D$2:$F$42,MATCH(Satıs[[#This Row],[kod]],'kapı kodları'!$D$2:$D$42,0),3)</f>
        <v>#N/A</v>
      </c>
      <c r="H1208" s="1">
        <v>1</v>
      </c>
    </row>
    <row r="1209" spans="2:14" hidden="1" x14ac:dyDescent="0.25">
      <c r="B1209" s="15">
        <v>45485</v>
      </c>
      <c r="C1209" s="6">
        <v>45492</v>
      </c>
      <c r="D1209" s="1">
        <v>760</v>
      </c>
      <c r="E1209" s="1" t="str">
        <f>INDEX('kapı kodları'!$D$2:$F$42,MATCH(Satıs[[#This Row],[kod]],'kapı kodları'!$D$2:$D$42,0),2)</f>
        <v>küp akça</v>
      </c>
      <c r="F1209" s="1" t="str">
        <f>INDEX('kapı kodları'!$D$2:$F$42,MATCH(Satıs[[#This Row],[kod]],'kapı kodları'!$D$2:$D$42,0),3)</f>
        <v>iki göbek</v>
      </c>
      <c r="G1209" s="1">
        <v>14</v>
      </c>
      <c r="H1209" s="1">
        <v>2</v>
      </c>
    </row>
    <row r="1210" spans="2:14" hidden="1" x14ac:dyDescent="0.25">
      <c r="B1210" s="15">
        <v>45485</v>
      </c>
      <c r="C1210" s="6">
        <v>45492</v>
      </c>
      <c r="D1210" s="1">
        <v>800</v>
      </c>
      <c r="E1210" s="1" t="str">
        <f>INDEX('kapı kodları'!$D$2:$F$42,MATCH(Satıs[[#This Row],[kod]],'kapı kodları'!$D$2:$D$42,0),2)</f>
        <v>ardahan gri</v>
      </c>
      <c r="F1210" s="1" t="str">
        <f>INDEX('kapı kodları'!$D$2:$F$42,MATCH(Satıs[[#This Row],[kod]],'kapı kodları'!$D$2:$D$42,0),3)</f>
        <v>yavru kanat</v>
      </c>
      <c r="K1210" s="1">
        <v>3</v>
      </c>
    </row>
    <row r="1211" spans="2:14" hidden="1" x14ac:dyDescent="0.25">
      <c r="B1211" s="15">
        <v>45485</v>
      </c>
      <c r="C1211" s="6">
        <v>45492</v>
      </c>
      <c r="D1211" s="1">
        <v>810</v>
      </c>
      <c r="E1211" s="1" t="str">
        <f>INDEX('kapı kodları'!$D$2:$F$42,MATCH(Satıs[[#This Row],[kod]],'kapı kodları'!$D$2:$D$42,0),2)</f>
        <v>ardahan gri</v>
      </c>
      <c r="F1211" s="1" t="str">
        <f>INDEX('kapı kodları'!$D$2:$F$42,MATCH(Satıs[[#This Row],[kod]],'kapı kodları'!$D$2:$D$42,0),3)</f>
        <v>madra</v>
      </c>
      <c r="G1211" s="1">
        <v>29</v>
      </c>
      <c r="H1211" s="1">
        <v>3</v>
      </c>
      <c r="I1211" s="1">
        <v>9</v>
      </c>
      <c r="J1211" s="1">
        <v>4</v>
      </c>
    </row>
    <row r="1212" spans="2:14" hidden="1" x14ac:dyDescent="0.25">
      <c r="B1212" s="15">
        <v>45485</v>
      </c>
      <c r="C1212" s="6">
        <v>45492</v>
      </c>
      <c r="D1212" s="1">
        <v>820</v>
      </c>
      <c r="E1212" s="1" t="str">
        <f>INDEX('kapı kodları'!$D$2:$F$42,MATCH(Satıs[[#This Row],[kod]],'kapı kodları'!$D$2:$D$42,0),2)</f>
        <v>ardahan gri</v>
      </c>
      <c r="F1212" s="1" t="str">
        <f>INDEX('kapı kodları'!$D$2:$F$42,MATCH(Satıs[[#This Row],[kod]],'kapı kodları'!$D$2:$D$42,0),3)</f>
        <v>baklava</v>
      </c>
      <c r="J1212" s="1">
        <v>1</v>
      </c>
    </row>
    <row r="1213" spans="2:14" hidden="1" x14ac:dyDescent="0.25">
      <c r="B1213" s="15">
        <v>45485</v>
      </c>
      <c r="C1213" s="6">
        <v>45492</v>
      </c>
      <c r="D1213" s="1">
        <v>830</v>
      </c>
      <c r="E1213" s="1" t="str">
        <f>INDEX('kapı kodları'!$D$2:$F$42,MATCH(Satıs[[#This Row],[kod]],'kapı kodları'!$D$2:$D$42,0),2)</f>
        <v>ardahan gri</v>
      </c>
      <c r="F1213" s="1" t="str">
        <f>INDEX('kapı kodları'!$D$2:$F$42,MATCH(Satıs[[#This Row],[kod]],'kapı kodları'!$D$2:$D$42,0),3)</f>
        <v>karışık çizgi</v>
      </c>
    </row>
    <row r="1214" spans="2:14" hidden="1" x14ac:dyDescent="0.25">
      <c r="B1214" s="15">
        <v>45485</v>
      </c>
      <c r="C1214" s="6">
        <v>45492</v>
      </c>
      <c r="D1214" s="1">
        <v>840</v>
      </c>
      <c r="E1214" s="1" t="e">
        <f>INDEX('kapı kodları'!$D$2:$F$42,MATCH(Satıs[[#This Row],[kod]],'kapı kodları'!$D$2:$D$42,0),2)</f>
        <v>#N/A</v>
      </c>
      <c r="F1214" s="1" t="e">
        <f>INDEX('kapı kodları'!$D$2:$F$42,MATCH(Satıs[[#This Row],[kod]],'kapı kodları'!$D$2:$D$42,0),3)</f>
        <v>#N/A</v>
      </c>
    </row>
    <row r="1215" spans="2:14" hidden="1" x14ac:dyDescent="0.25">
      <c r="B1215" s="15">
        <v>45485</v>
      </c>
      <c r="C1215" s="6">
        <v>45492</v>
      </c>
      <c r="D1215" s="1">
        <v>860</v>
      </c>
      <c r="E1215" s="1" t="str">
        <f>INDEX('kapı kodları'!$D$2:$F$42,MATCH(Satıs[[#This Row],[kod]],'kapı kodları'!$D$2:$D$42,0),2)</f>
        <v>ardahan gri</v>
      </c>
      <c r="F1215" s="1" t="str">
        <f>INDEX('kapı kodları'!$D$2:$F$42,MATCH(Satıs[[#This Row],[kod]],'kapı kodları'!$D$2:$D$42,0),3)</f>
        <v>iki göbek</v>
      </c>
      <c r="G1215" s="1">
        <v>4</v>
      </c>
      <c r="I1215" s="1">
        <v>6</v>
      </c>
    </row>
    <row r="1216" spans="2:14" hidden="1" x14ac:dyDescent="0.25">
      <c r="B1216" s="15">
        <v>45485</v>
      </c>
      <c r="C1216" s="6">
        <v>45492</v>
      </c>
      <c r="D1216" s="1">
        <v>900</v>
      </c>
      <c r="E1216" s="1" t="str">
        <f>INDEX('kapı kodları'!$D$2:$F$42,MATCH(Satıs[[#This Row],[kod]],'kapı kodları'!$D$2:$D$42,0),2)</f>
        <v>pvc gri</v>
      </c>
      <c r="F1216" s="1" t="str">
        <f>INDEX('kapı kodları'!$D$2:$F$42,MATCH(Satıs[[#This Row],[kod]],'kapı kodları'!$D$2:$D$42,0),3)</f>
        <v>yavru kanat</v>
      </c>
      <c r="K1216" s="1">
        <v>10</v>
      </c>
      <c r="N1216" s="1">
        <v>1</v>
      </c>
    </row>
    <row r="1217" spans="2:11" hidden="1" x14ac:dyDescent="0.25">
      <c r="B1217" s="15">
        <v>45485</v>
      </c>
      <c r="C1217" s="6">
        <v>45492</v>
      </c>
      <c r="D1217" s="1">
        <v>920</v>
      </c>
      <c r="E1217" s="1" t="str">
        <f>INDEX('kapı kodları'!$D$2:$F$42,MATCH(Satıs[[#This Row],[kod]],'kapı kodları'!$D$2:$D$42,0),2)</f>
        <v>pvc gri</v>
      </c>
      <c r="F1217" s="1" t="str">
        <f>INDEX('kapı kodları'!$D$2:$F$42,MATCH(Satıs[[#This Row],[kod]],'kapı kodları'!$D$2:$D$42,0),3)</f>
        <v>baklava</v>
      </c>
      <c r="G1217" s="1">
        <v>8</v>
      </c>
      <c r="I1217" s="1">
        <v>3</v>
      </c>
      <c r="J1217" s="1">
        <v>1</v>
      </c>
    </row>
    <row r="1218" spans="2:11" hidden="1" x14ac:dyDescent="0.25">
      <c r="B1218" s="15">
        <v>45485</v>
      </c>
      <c r="C1218" s="6">
        <v>45492</v>
      </c>
      <c r="D1218" s="1">
        <v>930</v>
      </c>
      <c r="E1218" s="1" t="str">
        <f>INDEX('kapı kodları'!$D$2:$F$42,MATCH(Satıs[[#This Row],[kod]],'kapı kodları'!$D$2:$D$42,0),2)</f>
        <v>pvc gri</v>
      </c>
      <c r="F1218" s="1" t="str">
        <f>INDEX('kapı kodları'!$D$2:$F$42,MATCH(Satıs[[#This Row],[kod]],'kapı kodları'!$D$2:$D$42,0),3)</f>
        <v>karışık çizgi</v>
      </c>
      <c r="G1218" s="1">
        <v>60</v>
      </c>
      <c r="H1218" s="1">
        <v>2</v>
      </c>
      <c r="I1218" s="1">
        <v>7</v>
      </c>
      <c r="J1218" s="1">
        <v>9</v>
      </c>
    </row>
    <row r="1219" spans="2:11" hidden="1" x14ac:dyDescent="0.25">
      <c r="B1219" s="15">
        <v>45485</v>
      </c>
      <c r="C1219" s="6">
        <v>45492</v>
      </c>
      <c r="D1219" s="1">
        <v>960</v>
      </c>
      <c r="E1219" s="1" t="str">
        <f>INDEX('kapı kodları'!$D$2:$F$42,MATCH(Satıs[[#This Row],[kod]],'kapı kodları'!$D$2:$D$42,0),2)</f>
        <v>pvc gri</v>
      </c>
      <c r="F1219" s="1" t="str">
        <f>INDEX('kapı kodları'!$D$2:$F$42,MATCH(Satıs[[#This Row],[kod]],'kapı kodları'!$D$2:$D$42,0),3)</f>
        <v>iki göbek</v>
      </c>
    </row>
    <row r="1220" spans="2:11" hidden="1" x14ac:dyDescent="0.25">
      <c r="B1220" s="15">
        <v>45492</v>
      </c>
      <c r="C1220" s="6">
        <v>45499</v>
      </c>
      <c r="D1220" s="1">
        <v>100</v>
      </c>
      <c r="E1220" s="1" t="str">
        <f>INDEX('kapı kodları'!$D$2:$F$42,MATCH(Satıs[[#This Row],[kod]],'kapı kodları'!$D$2:$D$42,0),2)</f>
        <v>italyan ceviz</v>
      </c>
      <c r="F1220" s="1" t="str">
        <f>INDEX('kapı kodları'!$D$2:$F$42,MATCH(Satıs[[#This Row],[kod]],'kapı kodları'!$D$2:$D$42,0),3)</f>
        <v>yavru kanat</v>
      </c>
      <c r="K1220" s="1">
        <v>7</v>
      </c>
    </row>
    <row r="1221" spans="2:11" x14ac:dyDescent="0.25">
      <c r="B1221" s="16">
        <v>45492</v>
      </c>
      <c r="C1221" s="6">
        <v>45499</v>
      </c>
      <c r="D1221" s="1">
        <v>110</v>
      </c>
      <c r="E1221" s="1" t="str">
        <f>INDEX('kapı kodları'!$D$2:$F$42,MATCH(Satıs[[#This Row],[kod]],'kapı kodları'!$D$2:$D$42,0),2)</f>
        <v>italyan ceviz</v>
      </c>
      <c r="F1221" s="1" t="str">
        <f>INDEX('kapı kodları'!$D$2:$F$42,MATCH(Satıs[[#This Row],[kod]],'kapı kodları'!$D$2:$D$42,0),3)</f>
        <v>madra</v>
      </c>
      <c r="G1221" s="1">
        <v>33</v>
      </c>
      <c r="H1221" s="1">
        <v>2</v>
      </c>
      <c r="I1221" s="1">
        <v>7</v>
      </c>
      <c r="J1221" s="1">
        <v>1</v>
      </c>
      <c r="K1221" s="1">
        <v>1</v>
      </c>
    </row>
    <row r="1222" spans="2:11" hidden="1" x14ac:dyDescent="0.25">
      <c r="B1222" s="15">
        <v>45492</v>
      </c>
      <c r="C1222" s="6">
        <v>45499</v>
      </c>
      <c r="D1222" s="1">
        <v>120</v>
      </c>
      <c r="E1222" s="1" t="str">
        <f>INDEX('kapı kodları'!$D$2:$F$42,MATCH(Satıs[[#This Row],[kod]],'kapı kodları'!$D$2:$D$42,0),2)</f>
        <v>italyan ceviz</v>
      </c>
      <c r="F1222" s="1" t="str">
        <f>INDEX('kapı kodları'!$D$2:$F$42,MATCH(Satıs[[#This Row],[kod]],'kapı kodları'!$D$2:$D$42,0),3)</f>
        <v>baklava</v>
      </c>
      <c r="G1222" s="1">
        <v>15</v>
      </c>
      <c r="I1222" s="1">
        <v>2</v>
      </c>
      <c r="J1222" s="1">
        <v>2</v>
      </c>
    </row>
    <row r="1223" spans="2:11" hidden="1" x14ac:dyDescent="0.25">
      <c r="B1223" s="16">
        <v>45492</v>
      </c>
      <c r="C1223" s="6">
        <v>45499</v>
      </c>
      <c r="D1223" s="1">
        <v>130</v>
      </c>
      <c r="E1223" s="1" t="str">
        <f>INDEX('kapı kodları'!$D$2:$F$42,MATCH(Satıs[[#This Row],[kod]],'kapı kodları'!$D$2:$D$42,0),2)</f>
        <v>italyan ceviz</v>
      </c>
      <c r="F1223" s="1" t="str">
        <f>INDEX('kapı kodları'!$D$2:$F$42,MATCH(Satıs[[#This Row],[kod]],'kapı kodları'!$D$2:$D$42,0),3)</f>
        <v>karışık çizgi</v>
      </c>
      <c r="G1223" s="1">
        <v>39</v>
      </c>
      <c r="H1223" s="1">
        <v>1</v>
      </c>
      <c r="I1223" s="1">
        <v>3</v>
      </c>
      <c r="J1223" s="1">
        <v>2</v>
      </c>
    </row>
    <row r="1224" spans="2:11" hidden="1" x14ac:dyDescent="0.25">
      <c r="B1224" s="15">
        <v>45492</v>
      </c>
      <c r="C1224" s="6">
        <v>45499</v>
      </c>
      <c r="D1224" s="1">
        <v>140</v>
      </c>
      <c r="E1224" s="1" t="e">
        <f>INDEX('kapı kodları'!$D$2:$F$42,MATCH(Satıs[[#This Row],[kod]],'kapı kodları'!$D$2:$D$42,0),2)</f>
        <v>#N/A</v>
      </c>
      <c r="F1224" s="1" t="e">
        <f>INDEX('kapı kodları'!$D$2:$F$42,MATCH(Satıs[[#This Row],[kod]],'kapı kodları'!$D$2:$D$42,0),3)</f>
        <v>#N/A</v>
      </c>
      <c r="G1224" s="1">
        <v>1</v>
      </c>
    </row>
    <row r="1225" spans="2:11" hidden="1" x14ac:dyDescent="0.25">
      <c r="B1225" s="16">
        <v>45492</v>
      </c>
      <c r="C1225" s="6">
        <v>45499</v>
      </c>
      <c r="D1225" s="1">
        <v>160</v>
      </c>
      <c r="E1225" s="1" t="str">
        <f>INDEX('kapı kodları'!$D$2:$F$42,MATCH(Satıs[[#This Row],[kod]],'kapı kodları'!$D$2:$D$42,0),2)</f>
        <v>italyan ceviz</v>
      </c>
      <c r="F1225" s="1" t="str">
        <f>INDEX('kapı kodları'!$D$2:$F$42,MATCH(Satıs[[#This Row],[kod]],'kapı kodları'!$D$2:$D$42,0),3)</f>
        <v>iki göbek</v>
      </c>
    </row>
    <row r="1226" spans="2:11" hidden="1" x14ac:dyDescent="0.25">
      <c r="B1226" s="15">
        <v>45492</v>
      </c>
      <c r="C1226" s="6">
        <v>45499</v>
      </c>
      <c r="D1226" s="1">
        <v>200</v>
      </c>
      <c r="E1226" s="1" t="str">
        <f>INDEX('kapı kodları'!$D$2:$F$42,MATCH(Satıs[[#This Row],[kod]],'kapı kodları'!$D$2:$D$42,0),2)</f>
        <v>koyu ceviz</v>
      </c>
      <c r="F1226" s="1" t="str">
        <f>INDEX('kapı kodları'!$D$2:$F$42,MATCH(Satıs[[#This Row],[kod]],'kapı kodları'!$D$2:$D$42,0),3)</f>
        <v>yavru kanat</v>
      </c>
      <c r="K1226" s="1">
        <v>1</v>
      </c>
    </row>
    <row r="1227" spans="2:11" hidden="1" x14ac:dyDescent="0.25">
      <c r="B1227" s="16">
        <v>45492</v>
      </c>
      <c r="C1227" s="6">
        <v>45499</v>
      </c>
      <c r="D1227" s="1">
        <v>220</v>
      </c>
      <c r="E1227" s="1" t="str">
        <f>INDEX('kapı kodları'!$D$2:$F$42,MATCH(Satıs[[#This Row],[kod]],'kapı kodları'!$D$2:$D$42,0),2)</f>
        <v>koyu ceviz</v>
      </c>
      <c r="F1227" s="1" t="str">
        <f>INDEX('kapı kodları'!$D$2:$F$42,MATCH(Satıs[[#This Row],[kod]],'kapı kodları'!$D$2:$D$42,0),3)</f>
        <v>baklava</v>
      </c>
    </row>
    <row r="1228" spans="2:11" hidden="1" x14ac:dyDescent="0.25">
      <c r="B1228" s="15">
        <v>45492</v>
      </c>
      <c r="C1228" s="6">
        <v>45499</v>
      </c>
      <c r="D1228" s="1">
        <v>230</v>
      </c>
      <c r="E1228" s="1" t="str">
        <f>INDEX('kapı kodları'!$D$2:$F$42,MATCH(Satıs[[#This Row],[kod]],'kapı kodları'!$D$2:$D$42,0),2)</f>
        <v>koyu ceviz</v>
      </c>
      <c r="F1228" s="1" t="str">
        <f>INDEX('kapı kodları'!$D$2:$F$42,MATCH(Satıs[[#This Row],[kod]],'kapı kodları'!$D$2:$D$42,0),3)</f>
        <v>karışık çizgi</v>
      </c>
      <c r="G1228" s="1">
        <v>15</v>
      </c>
      <c r="H1228" s="1">
        <v>4</v>
      </c>
      <c r="I1228" s="1">
        <v>4</v>
      </c>
    </row>
    <row r="1229" spans="2:11" hidden="1" x14ac:dyDescent="0.25">
      <c r="B1229" s="16">
        <v>45492</v>
      </c>
      <c r="C1229" s="6">
        <v>45499</v>
      </c>
      <c r="D1229" s="1">
        <v>240</v>
      </c>
      <c r="E1229" s="1" t="e">
        <f>INDEX('kapı kodları'!$D$2:$F$42,MATCH(Satıs[[#This Row],[kod]],'kapı kodları'!$D$2:$D$42,0),2)</f>
        <v>#N/A</v>
      </c>
      <c r="F1229" s="1" t="e">
        <f>INDEX('kapı kodları'!$D$2:$F$42,MATCH(Satıs[[#This Row],[kod]],'kapı kodları'!$D$2:$D$42,0),3)</f>
        <v>#N/A</v>
      </c>
    </row>
    <row r="1230" spans="2:11" hidden="1" x14ac:dyDescent="0.25">
      <c r="B1230" s="15">
        <v>45492</v>
      </c>
      <c r="C1230" s="6">
        <v>45499</v>
      </c>
      <c r="D1230" s="1">
        <v>260</v>
      </c>
      <c r="E1230" s="1" t="str">
        <f>INDEX('kapı kodları'!$D$2:$F$42,MATCH(Satıs[[#This Row],[kod]],'kapı kodları'!$D$2:$D$42,0),2)</f>
        <v>koyu ceviz</v>
      </c>
      <c r="F1230" s="1" t="str">
        <f>INDEX('kapı kodları'!$D$2:$F$42,MATCH(Satıs[[#This Row],[kod]],'kapı kodları'!$D$2:$D$42,0),3)</f>
        <v>iki göbek</v>
      </c>
      <c r="G1230" s="1">
        <v>10</v>
      </c>
      <c r="I1230" s="1">
        <v>3</v>
      </c>
      <c r="K1230" s="1">
        <v>2</v>
      </c>
    </row>
    <row r="1231" spans="2:11" hidden="1" x14ac:dyDescent="0.25">
      <c r="B1231" s="16">
        <v>45492</v>
      </c>
      <c r="C1231" s="6">
        <v>45499</v>
      </c>
      <c r="D1231" s="1">
        <v>300</v>
      </c>
      <c r="E1231" s="1" t="str">
        <f>INDEX('kapı kodları'!$D$2:$F$42,MATCH(Satıs[[#This Row],[kod]],'kapı kodları'!$D$2:$D$42,0),2)</f>
        <v>gold ceviz</v>
      </c>
      <c r="F1231" s="1" t="str">
        <f>INDEX('kapı kodları'!$D$2:$F$42,MATCH(Satıs[[#This Row],[kod]],'kapı kodları'!$D$2:$D$42,0),3)</f>
        <v>yavru kanat</v>
      </c>
    </row>
    <row r="1232" spans="2:11" hidden="1" x14ac:dyDescent="0.25">
      <c r="B1232" s="15">
        <v>45492</v>
      </c>
      <c r="C1232" s="6">
        <v>45499</v>
      </c>
      <c r="D1232" s="1">
        <v>310</v>
      </c>
      <c r="E1232" s="1" t="str">
        <f>INDEX('kapı kodları'!$D$2:$F$42,MATCH(Satıs[[#This Row],[kod]],'kapı kodları'!$D$2:$D$42,0),2)</f>
        <v>gold ceviz</v>
      </c>
      <c r="F1232" s="1" t="str">
        <f>INDEX('kapı kodları'!$D$2:$F$42,MATCH(Satıs[[#This Row],[kod]],'kapı kodları'!$D$2:$D$42,0),3)</f>
        <v>madra</v>
      </c>
      <c r="G1232" s="1">
        <v>4</v>
      </c>
      <c r="I1232" s="1">
        <v>1</v>
      </c>
    </row>
    <row r="1233" spans="2:11" hidden="1" x14ac:dyDescent="0.25">
      <c r="B1233" s="16">
        <v>45492</v>
      </c>
      <c r="C1233" s="6">
        <v>45499</v>
      </c>
      <c r="D1233" s="1">
        <v>320</v>
      </c>
      <c r="E1233" s="1" t="str">
        <f>INDEX('kapı kodları'!$D$2:$F$42,MATCH(Satıs[[#This Row],[kod]],'kapı kodları'!$D$2:$D$42,0),2)</f>
        <v>gold ceviz</v>
      </c>
      <c r="F1233" s="1" t="str">
        <f>INDEX('kapı kodları'!$D$2:$F$42,MATCH(Satıs[[#This Row],[kod]],'kapı kodları'!$D$2:$D$42,0),3)</f>
        <v>baklava</v>
      </c>
      <c r="G1233" s="1">
        <v>2</v>
      </c>
      <c r="H1233" s="1">
        <v>1</v>
      </c>
      <c r="J1233" s="1">
        <v>2</v>
      </c>
    </row>
    <row r="1234" spans="2:11" hidden="1" x14ac:dyDescent="0.25">
      <c r="B1234" s="15">
        <v>45492</v>
      </c>
      <c r="C1234" s="6">
        <v>45499</v>
      </c>
      <c r="D1234" s="1">
        <v>330</v>
      </c>
      <c r="E1234" s="1" t="str">
        <f>INDEX('kapı kodları'!$D$2:$F$42,MATCH(Satıs[[#This Row],[kod]],'kapı kodları'!$D$2:$D$42,0),2)</f>
        <v>gold ceviz</v>
      </c>
      <c r="F1234" s="1" t="str">
        <f>INDEX('kapı kodları'!$D$2:$F$42,MATCH(Satıs[[#This Row],[kod]],'kapı kodları'!$D$2:$D$42,0),3)</f>
        <v>karışık çizgi</v>
      </c>
      <c r="G1234" s="1">
        <v>7</v>
      </c>
      <c r="I1234" s="1">
        <v>17</v>
      </c>
    </row>
    <row r="1235" spans="2:11" hidden="1" x14ac:dyDescent="0.25">
      <c r="B1235" s="16">
        <v>45492</v>
      </c>
      <c r="C1235" s="6">
        <v>45499</v>
      </c>
      <c r="D1235" s="1">
        <v>340</v>
      </c>
      <c r="E1235" s="1" t="e">
        <f>INDEX('kapı kodları'!$D$2:$F$42,MATCH(Satıs[[#This Row],[kod]],'kapı kodları'!$D$2:$D$42,0),2)</f>
        <v>#N/A</v>
      </c>
      <c r="F1235" s="1" t="e">
        <f>INDEX('kapı kodları'!$D$2:$F$42,MATCH(Satıs[[#This Row],[kod]],'kapı kodları'!$D$2:$D$42,0),3)</f>
        <v>#N/A</v>
      </c>
    </row>
    <row r="1236" spans="2:11" hidden="1" x14ac:dyDescent="0.25">
      <c r="B1236" s="15">
        <v>45492</v>
      </c>
      <c r="C1236" s="6">
        <v>45499</v>
      </c>
      <c r="D1236" s="1">
        <v>360</v>
      </c>
      <c r="E1236" s="1" t="str">
        <f>INDEX('kapı kodları'!$D$2:$F$42,MATCH(Satıs[[#This Row],[kod]],'kapı kodları'!$D$2:$D$42,0),2)</f>
        <v>gold ceviz</v>
      </c>
      <c r="F1236" s="1" t="str">
        <f>INDEX('kapı kodları'!$D$2:$F$42,MATCH(Satıs[[#This Row],[kod]],'kapı kodları'!$D$2:$D$42,0),3)</f>
        <v>iki göbek</v>
      </c>
      <c r="G1236" s="1">
        <v>33</v>
      </c>
      <c r="I1236" s="1">
        <v>4</v>
      </c>
      <c r="K1236" s="1">
        <v>2</v>
      </c>
    </row>
    <row r="1237" spans="2:11" hidden="1" x14ac:dyDescent="0.25">
      <c r="B1237" s="16">
        <v>45492</v>
      </c>
      <c r="C1237" s="6">
        <v>45499</v>
      </c>
      <c r="D1237" s="1">
        <v>400</v>
      </c>
      <c r="E1237" s="1" t="str">
        <f>INDEX('kapı kodları'!$D$2:$F$42,MATCH(Satıs[[#This Row],[kod]],'kapı kodları'!$D$2:$D$42,0),2)</f>
        <v>ABD ceviz</v>
      </c>
      <c r="F1237" s="1" t="str">
        <f>INDEX('kapı kodları'!$D$2:$F$42,MATCH(Satıs[[#This Row],[kod]],'kapı kodları'!$D$2:$D$42,0),3)</f>
        <v>yavru kanat</v>
      </c>
    </row>
    <row r="1238" spans="2:11" hidden="1" x14ac:dyDescent="0.25">
      <c r="B1238" s="15">
        <v>45492</v>
      </c>
      <c r="C1238" s="6">
        <v>45499</v>
      </c>
      <c r="D1238" s="1">
        <v>410</v>
      </c>
      <c r="E1238" s="1" t="str">
        <f>INDEX('kapı kodları'!$D$2:$F$42,MATCH(Satıs[[#This Row],[kod]],'kapı kodları'!$D$2:$D$42,0),2)</f>
        <v>ABD ceviz</v>
      </c>
      <c r="F1238" s="1" t="str">
        <f>INDEX('kapı kodları'!$D$2:$F$42,MATCH(Satıs[[#This Row],[kod]],'kapı kodları'!$D$2:$D$42,0),3)</f>
        <v>madra</v>
      </c>
    </row>
    <row r="1239" spans="2:11" hidden="1" x14ac:dyDescent="0.25">
      <c r="B1239" s="16">
        <v>45492</v>
      </c>
      <c r="C1239" s="6">
        <v>45499</v>
      </c>
      <c r="D1239" s="1">
        <v>420</v>
      </c>
      <c r="E1239" s="1" t="str">
        <f>INDEX('kapı kodları'!$D$2:$F$42,MATCH(Satıs[[#This Row],[kod]],'kapı kodları'!$D$2:$D$42,0),2)</f>
        <v>ABD ceviz</v>
      </c>
      <c r="F1239" s="1" t="str">
        <f>INDEX('kapı kodları'!$D$2:$F$42,MATCH(Satıs[[#This Row],[kod]],'kapı kodları'!$D$2:$D$42,0),3)</f>
        <v>baklava</v>
      </c>
      <c r="G1239" s="1">
        <v>2</v>
      </c>
    </row>
    <row r="1240" spans="2:11" hidden="1" x14ac:dyDescent="0.25">
      <c r="B1240" s="15">
        <v>45492</v>
      </c>
      <c r="C1240" s="6">
        <v>45499</v>
      </c>
      <c r="D1240" s="1">
        <v>430</v>
      </c>
      <c r="E1240" s="1" t="str">
        <f>INDEX('kapı kodları'!$D$2:$F$42,MATCH(Satıs[[#This Row],[kod]],'kapı kodları'!$D$2:$D$42,0),2)</f>
        <v>ABD ceviz</v>
      </c>
      <c r="F1240" s="1" t="str">
        <f>INDEX('kapı kodları'!$D$2:$F$42,MATCH(Satıs[[#This Row],[kod]],'kapı kodları'!$D$2:$D$42,0),3)</f>
        <v>karışık çizgi</v>
      </c>
    </row>
    <row r="1241" spans="2:11" hidden="1" x14ac:dyDescent="0.25">
      <c r="B1241" s="16">
        <v>45492</v>
      </c>
      <c r="C1241" s="6">
        <v>45499</v>
      </c>
      <c r="D1241" s="1">
        <v>440</v>
      </c>
      <c r="E1241" s="1" t="e">
        <f>INDEX('kapı kodları'!$D$2:$F$42,MATCH(Satıs[[#This Row],[kod]],'kapı kodları'!$D$2:$D$42,0),2)</f>
        <v>#N/A</v>
      </c>
      <c r="F1241" s="1" t="e">
        <f>INDEX('kapı kodları'!$D$2:$F$42,MATCH(Satıs[[#This Row],[kod]],'kapı kodları'!$D$2:$D$42,0),3)</f>
        <v>#N/A</v>
      </c>
    </row>
    <row r="1242" spans="2:11" hidden="1" x14ac:dyDescent="0.25">
      <c r="B1242" s="15">
        <v>45492</v>
      </c>
      <c r="C1242" s="6">
        <v>45499</v>
      </c>
      <c r="D1242" s="1">
        <v>460</v>
      </c>
      <c r="E1242" s="1" t="str">
        <f>INDEX('kapı kodları'!$D$2:$F$42,MATCH(Satıs[[#This Row],[kod]],'kapı kodları'!$D$2:$D$42,0),2)</f>
        <v>ABD ceviz</v>
      </c>
      <c r="F1242" s="1" t="str">
        <f>INDEX('kapı kodları'!$D$2:$F$42,MATCH(Satıs[[#This Row],[kod]],'kapı kodları'!$D$2:$D$42,0),3)</f>
        <v>iki göbek</v>
      </c>
      <c r="G1242" s="1">
        <v>11</v>
      </c>
    </row>
    <row r="1243" spans="2:11" hidden="1" x14ac:dyDescent="0.25">
      <c r="B1243" s="16">
        <v>45492</v>
      </c>
      <c r="C1243" s="6">
        <v>45499</v>
      </c>
      <c r="D1243" s="1">
        <v>500</v>
      </c>
      <c r="E1243" s="1" t="str">
        <f>INDEX('kapı kodları'!$D$2:$F$42,MATCH(Satıs[[#This Row],[kod]],'kapı kodları'!$D$2:$D$42,0),2)</f>
        <v>wenge</v>
      </c>
      <c r="F1243" s="1" t="str">
        <f>INDEX('kapı kodları'!$D$2:$F$42,MATCH(Satıs[[#This Row],[kod]],'kapı kodları'!$D$2:$D$42,0),3)</f>
        <v>yavru kanat</v>
      </c>
    </row>
    <row r="1244" spans="2:11" hidden="1" x14ac:dyDescent="0.25">
      <c r="B1244" s="15">
        <v>45492</v>
      </c>
      <c r="C1244" s="6">
        <v>45499</v>
      </c>
      <c r="D1244" s="1">
        <v>520</v>
      </c>
      <c r="E1244" s="1" t="str">
        <f>INDEX('kapı kodları'!$D$2:$F$42,MATCH(Satıs[[#This Row],[kod]],'kapı kodları'!$D$2:$D$42,0),2)</f>
        <v>wenge</v>
      </c>
      <c r="F1244" s="1" t="str">
        <f>INDEX('kapı kodları'!$D$2:$F$42,MATCH(Satıs[[#This Row],[kod]],'kapı kodları'!$D$2:$D$42,0),3)</f>
        <v>baklava</v>
      </c>
    </row>
    <row r="1245" spans="2:11" hidden="1" x14ac:dyDescent="0.25">
      <c r="B1245" s="16">
        <v>45492</v>
      </c>
      <c r="C1245" s="6">
        <v>45499</v>
      </c>
      <c r="D1245" s="1">
        <v>530</v>
      </c>
      <c r="E1245" s="1" t="str">
        <f>INDEX('kapı kodları'!$D$2:$F$42,MATCH(Satıs[[#This Row],[kod]],'kapı kodları'!$D$2:$D$42,0),2)</f>
        <v>wenge</v>
      </c>
      <c r="F1245" s="1" t="str">
        <f>INDEX('kapı kodları'!$D$2:$F$42,MATCH(Satıs[[#This Row],[kod]],'kapı kodları'!$D$2:$D$42,0),3)</f>
        <v>karışık çizgi</v>
      </c>
    </row>
    <row r="1246" spans="2:11" hidden="1" x14ac:dyDescent="0.25">
      <c r="B1246" s="15">
        <v>45492</v>
      </c>
      <c r="C1246" s="6">
        <v>45499</v>
      </c>
      <c r="D1246" s="1">
        <v>540</v>
      </c>
      <c r="E1246" s="1" t="e">
        <f>INDEX('kapı kodları'!$D$2:$F$42,MATCH(Satıs[[#This Row],[kod]],'kapı kodları'!$D$2:$D$42,0),2)</f>
        <v>#N/A</v>
      </c>
      <c r="F1246" s="1" t="e">
        <f>INDEX('kapı kodları'!$D$2:$F$42,MATCH(Satıs[[#This Row],[kod]],'kapı kodları'!$D$2:$D$42,0),3)</f>
        <v>#N/A</v>
      </c>
    </row>
    <row r="1247" spans="2:11" hidden="1" x14ac:dyDescent="0.25">
      <c r="B1247" s="16">
        <v>45492</v>
      </c>
      <c r="C1247" s="6">
        <v>45499</v>
      </c>
      <c r="D1247" s="1">
        <v>560</v>
      </c>
      <c r="E1247" s="1" t="str">
        <f>INDEX('kapı kodları'!$D$2:$F$42,MATCH(Satıs[[#This Row],[kod]],'kapı kodları'!$D$2:$D$42,0),2)</f>
        <v>wenge</v>
      </c>
      <c r="F1247" s="1" t="str">
        <f>INDEX('kapı kodları'!$D$2:$F$42,MATCH(Satıs[[#This Row],[kod]],'kapı kodları'!$D$2:$D$42,0),3)</f>
        <v>iki göbek</v>
      </c>
      <c r="G1247" s="1">
        <v>14</v>
      </c>
      <c r="I1247" s="1">
        <v>1</v>
      </c>
      <c r="K1247" s="1">
        <v>1</v>
      </c>
    </row>
    <row r="1248" spans="2:11" hidden="1" x14ac:dyDescent="0.25">
      <c r="B1248" s="15">
        <v>45492</v>
      </c>
      <c r="C1248" s="6">
        <v>45499</v>
      </c>
      <c r="D1248" s="1">
        <v>600</v>
      </c>
      <c r="E1248" s="1" t="str">
        <f>INDEX('kapı kodları'!$D$2:$F$42,MATCH(Satıs[[#This Row],[kod]],'kapı kodları'!$D$2:$D$42,0),2)</f>
        <v>bute beyaz</v>
      </c>
      <c r="F1248" s="1" t="str">
        <f>INDEX('kapı kodları'!$D$2:$F$42,MATCH(Satıs[[#This Row],[kod]],'kapı kodları'!$D$2:$D$42,0),3)</f>
        <v>yavru kanat</v>
      </c>
      <c r="K1248" s="1">
        <v>30</v>
      </c>
    </row>
    <row r="1249" spans="2:11" hidden="1" x14ac:dyDescent="0.25">
      <c r="B1249" s="16">
        <v>45492</v>
      </c>
      <c r="C1249" s="6">
        <v>45499</v>
      </c>
      <c r="D1249" s="1">
        <v>610</v>
      </c>
      <c r="E1249" s="1" t="str">
        <f>INDEX('kapı kodları'!$D$2:$F$42,MATCH(Satıs[[#This Row],[kod]],'kapı kodları'!$D$2:$D$42,0),2)</f>
        <v>bute beyaz</v>
      </c>
      <c r="F1249" s="1" t="str">
        <f>INDEX('kapı kodları'!$D$2:$F$42,MATCH(Satıs[[#This Row],[kod]],'kapı kodları'!$D$2:$D$42,0),3)</f>
        <v>madra</v>
      </c>
      <c r="G1249" s="1">
        <v>3</v>
      </c>
      <c r="H1249" s="1">
        <v>4</v>
      </c>
      <c r="I1249" s="1">
        <v>1</v>
      </c>
      <c r="K1249" s="1">
        <v>4</v>
      </c>
    </row>
    <row r="1250" spans="2:11" hidden="1" x14ac:dyDescent="0.25">
      <c r="B1250" s="15">
        <v>45492</v>
      </c>
      <c r="C1250" s="6">
        <v>45499</v>
      </c>
      <c r="D1250" s="1">
        <v>620</v>
      </c>
      <c r="E1250" s="1" t="str">
        <f>INDEX('kapı kodları'!$D$2:$F$42,MATCH(Satıs[[#This Row],[kod]],'kapı kodları'!$D$2:$D$42,0),2)</f>
        <v>bute beyaz</v>
      </c>
      <c r="F1250" s="1" t="str">
        <f>INDEX('kapı kodları'!$D$2:$F$42,MATCH(Satıs[[#This Row],[kod]],'kapı kodları'!$D$2:$D$42,0),3)</f>
        <v>baklava</v>
      </c>
      <c r="G1250" s="1">
        <v>7</v>
      </c>
      <c r="I1250" s="1">
        <v>1</v>
      </c>
      <c r="J1250" s="1">
        <v>1</v>
      </c>
    </row>
    <row r="1251" spans="2:11" hidden="1" x14ac:dyDescent="0.25">
      <c r="B1251" s="16">
        <v>45492</v>
      </c>
      <c r="C1251" s="6">
        <v>45499</v>
      </c>
      <c r="D1251" s="1">
        <v>630</v>
      </c>
      <c r="E1251" s="1" t="str">
        <f>INDEX('kapı kodları'!$D$2:$F$42,MATCH(Satıs[[#This Row],[kod]],'kapı kodları'!$D$2:$D$42,0),2)</f>
        <v>bute beyaz</v>
      </c>
      <c r="F1251" s="1" t="str">
        <f>INDEX('kapı kodları'!$D$2:$F$42,MATCH(Satıs[[#This Row],[kod]],'kapı kodları'!$D$2:$D$42,0),3)</f>
        <v>karışık çizgi</v>
      </c>
      <c r="G1251" s="1">
        <v>61</v>
      </c>
      <c r="H1251" s="1">
        <v>3</v>
      </c>
      <c r="I1251" s="1">
        <v>20</v>
      </c>
      <c r="J1251" s="1">
        <v>6</v>
      </c>
      <c r="K1251" s="1">
        <v>1</v>
      </c>
    </row>
    <row r="1252" spans="2:11" hidden="1" x14ac:dyDescent="0.25">
      <c r="B1252" s="15">
        <v>45492</v>
      </c>
      <c r="C1252" s="6">
        <v>45499</v>
      </c>
      <c r="D1252" s="1">
        <v>640</v>
      </c>
      <c r="E1252" s="1" t="e">
        <f>INDEX('kapı kodları'!$D$2:$F$42,MATCH(Satıs[[#This Row],[kod]],'kapı kodları'!$D$2:$D$42,0),2)</f>
        <v>#N/A</v>
      </c>
      <c r="F1252" s="1" t="e">
        <f>INDEX('kapı kodları'!$D$2:$F$42,MATCH(Satıs[[#This Row],[kod]],'kapı kodları'!$D$2:$D$42,0),3)</f>
        <v>#N/A</v>
      </c>
    </row>
    <row r="1253" spans="2:11" hidden="1" x14ac:dyDescent="0.25">
      <c r="B1253" s="16">
        <v>45492</v>
      </c>
      <c r="C1253" s="6">
        <v>45499</v>
      </c>
      <c r="D1253" s="1">
        <v>660</v>
      </c>
      <c r="E1253" s="1" t="str">
        <f>INDEX('kapı kodları'!$D$2:$F$42,MATCH(Satıs[[#This Row],[kod]],'kapı kodları'!$D$2:$D$42,0),2)</f>
        <v>bute beyaz</v>
      </c>
      <c r="F1253" s="1" t="str">
        <f>INDEX('kapı kodları'!$D$2:$F$42,MATCH(Satıs[[#This Row],[kod]],'kapı kodları'!$D$2:$D$42,0),3)</f>
        <v>iki göbek</v>
      </c>
      <c r="G1253" s="1">
        <v>152</v>
      </c>
      <c r="H1253" s="1">
        <v>14</v>
      </c>
      <c r="I1253" s="1">
        <v>36</v>
      </c>
      <c r="J1253" s="1">
        <v>36</v>
      </c>
      <c r="K1253" s="1">
        <v>3</v>
      </c>
    </row>
    <row r="1254" spans="2:11" hidden="1" x14ac:dyDescent="0.25">
      <c r="B1254" s="15">
        <v>45492</v>
      </c>
      <c r="C1254" s="6">
        <v>45499</v>
      </c>
      <c r="D1254" s="1">
        <v>700</v>
      </c>
      <c r="E1254" s="1" t="str">
        <f>INDEX('kapı kodları'!$D$2:$F$42,MATCH(Satıs[[#This Row],[kod]],'kapı kodları'!$D$2:$D$42,0),2)</f>
        <v>küp akça</v>
      </c>
      <c r="F1254" s="1" t="str">
        <f>INDEX('kapı kodları'!$D$2:$F$42,MATCH(Satıs[[#This Row],[kod]],'kapı kodları'!$D$2:$D$42,0),3)</f>
        <v>yavru kanat</v>
      </c>
      <c r="K1254" s="1">
        <v>4</v>
      </c>
    </row>
    <row r="1255" spans="2:11" hidden="1" x14ac:dyDescent="0.25">
      <c r="B1255" s="16">
        <v>45492</v>
      </c>
      <c r="C1255" s="6">
        <v>45499</v>
      </c>
      <c r="D1255" s="1">
        <v>720</v>
      </c>
      <c r="E1255" s="1" t="str">
        <f>INDEX('kapı kodları'!$D$2:$F$42,MATCH(Satıs[[#This Row],[kod]],'kapı kodları'!$D$2:$D$42,0),2)</f>
        <v>küp akça</v>
      </c>
      <c r="F1255" s="1" t="str">
        <f>INDEX('kapı kodları'!$D$2:$F$42,MATCH(Satıs[[#This Row],[kod]],'kapı kodları'!$D$2:$D$42,0),3)</f>
        <v>baklava</v>
      </c>
      <c r="G1255" s="1">
        <v>11</v>
      </c>
      <c r="J1255" s="1">
        <v>1</v>
      </c>
    </row>
    <row r="1256" spans="2:11" hidden="1" x14ac:dyDescent="0.25">
      <c r="B1256" s="15">
        <v>45492</v>
      </c>
      <c r="C1256" s="6">
        <v>45499</v>
      </c>
      <c r="D1256" s="1">
        <v>730</v>
      </c>
      <c r="E1256" s="1" t="str">
        <f>INDEX('kapı kodları'!$D$2:$F$42,MATCH(Satıs[[#This Row],[kod]],'kapı kodları'!$D$2:$D$42,0),2)</f>
        <v>küp akça</v>
      </c>
      <c r="F1256" s="1" t="str">
        <f>INDEX('kapı kodları'!$D$2:$F$42,MATCH(Satıs[[#This Row],[kod]],'kapı kodları'!$D$2:$D$42,0),3)</f>
        <v>karışık çizgi</v>
      </c>
      <c r="G1256" s="1">
        <v>16</v>
      </c>
      <c r="H1256" s="1">
        <v>1</v>
      </c>
      <c r="I1256" s="1">
        <v>7</v>
      </c>
    </row>
    <row r="1257" spans="2:11" hidden="1" x14ac:dyDescent="0.25">
      <c r="B1257" s="16">
        <v>45492</v>
      </c>
      <c r="C1257" s="6">
        <v>45499</v>
      </c>
      <c r="D1257" s="1">
        <v>740</v>
      </c>
      <c r="E1257" s="1" t="e">
        <f>INDEX('kapı kodları'!$D$2:$F$42,MATCH(Satıs[[#This Row],[kod]],'kapı kodları'!$D$2:$D$42,0),2)</f>
        <v>#N/A</v>
      </c>
      <c r="F1257" s="1" t="e">
        <f>INDEX('kapı kodları'!$D$2:$F$42,MATCH(Satıs[[#This Row],[kod]],'kapı kodları'!$D$2:$D$42,0),3)</f>
        <v>#N/A</v>
      </c>
      <c r="G1257" s="1">
        <v>1</v>
      </c>
    </row>
    <row r="1258" spans="2:11" hidden="1" x14ac:dyDescent="0.25">
      <c r="B1258" s="15">
        <v>45492</v>
      </c>
      <c r="C1258" s="6">
        <v>45499</v>
      </c>
      <c r="D1258" s="1">
        <v>760</v>
      </c>
      <c r="E1258" s="1" t="str">
        <f>INDEX('kapı kodları'!$D$2:$F$42,MATCH(Satıs[[#This Row],[kod]],'kapı kodları'!$D$2:$D$42,0),2)</f>
        <v>küp akça</v>
      </c>
      <c r="F1258" s="1" t="str">
        <f>INDEX('kapı kodları'!$D$2:$F$42,MATCH(Satıs[[#This Row],[kod]],'kapı kodları'!$D$2:$D$42,0),3)</f>
        <v>iki göbek</v>
      </c>
      <c r="G1258" s="1">
        <v>51</v>
      </c>
      <c r="H1258" s="1">
        <v>1</v>
      </c>
      <c r="K1258" s="1">
        <v>5</v>
      </c>
    </row>
    <row r="1259" spans="2:11" hidden="1" x14ac:dyDescent="0.25">
      <c r="B1259" s="16">
        <v>45492</v>
      </c>
      <c r="C1259" s="6">
        <v>45499</v>
      </c>
      <c r="D1259" s="1">
        <v>800</v>
      </c>
      <c r="E1259" s="1" t="str">
        <f>INDEX('kapı kodları'!$D$2:$F$42,MATCH(Satıs[[#This Row],[kod]],'kapı kodları'!$D$2:$D$42,0),2)</f>
        <v>ardahan gri</v>
      </c>
      <c r="F1259" s="1" t="str">
        <f>INDEX('kapı kodları'!$D$2:$F$42,MATCH(Satıs[[#This Row],[kod]],'kapı kodları'!$D$2:$D$42,0),3)</f>
        <v>yavru kanat</v>
      </c>
      <c r="K1259" s="1">
        <v>9</v>
      </c>
    </row>
    <row r="1260" spans="2:11" hidden="1" x14ac:dyDescent="0.25">
      <c r="B1260" s="15">
        <v>45492</v>
      </c>
      <c r="C1260" s="6">
        <v>45499</v>
      </c>
      <c r="D1260" s="1">
        <v>810</v>
      </c>
      <c r="E1260" s="1" t="str">
        <f>INDEX('kapı kodları'!$D$2:$F$42,MATCH(Satıs[[#This Row],[kod]],'kapı kodları'!$D$2:$D$42,0),2)</f>
        <v>ardahan gri</v>
      </c>
      <c r="F1260" s="1" t="str">
        <f>INDEX('kapı kodları'!$D$2:$F$42,MATCH(Satıs[[#This Row],[kod]],'kapı kodları'!$D$2:$D$42,0),3)</f>
        <v>madra</v>
      </c>
      <c r="G1260" s="1">
        <v>30</v>
      </c>
      <c r="J1260" s="1">
        <v>8</v>
      </c>
    </row>
    <row r="1261" spans="2:11" hidden="1" x14ac:dyDescent="0.25">
      <c r="B1261" s="16">
        <v>45492</v>
      </c>
      <c r="C1261" s="6">
        <v>45499</v>
      </c>
      <c r="D1261" s="1">
        <v>820</v>
      </c>
      <c r="E1261" s="1" t="str">
        <f>INDEX('kapı kodları'!$D$2:$F$42,MATCH(Satıs[[#This Row],[kod]],'kapı kodları'!$D$2:$D$42,0),2)</f>
        <v>ardahan gri</v>
      </c>
      <c r="F1261" s="1" t="str">
        <f>INDEX('kapı kodları'!$D$2:$F$42,MATCH(Satıs[[#This Row],[kod]],'kapı kodları'!$D$2:$D$42,0),3)</f>
        <v>baklava</v>
      </c>
      <c r="G1261" s="1">
        <v>3</v>
      </c>
      <c r="H1261" s="1">
        <v>1</v>
      </c>
      <c r="I1261" s="1">
        <v>8</v>
      </c>
      <c r="J1261" s="1">
        <v>1</v>
      </c>
      <c r="K1261" s="1">
        <v>1</v>
      </c>
    </row>
    <row r="1262" spans="2:11" hidden="1" x14ac:dyDescent="0.25">
      <c r="B1262" s="15">
        <v>45492</v>
      </c>
      <c r="C1262" s="6">
        <v>45499</v>
      </c>
      <c r="D1262" s="1">
        <v>830</v>
      </c>
      <c r="E1262" s="1" t="str">
        <f>INDEX('kapı kodları'!$D$2:$F$42,MATCH(Satıs[[#This Row],[kod]],'kapı kodları'!$D$2:$D$42,0),2)</f>
        <v>ardahan gri</v>
      </c>
      <c r="F1262" s="1" t="str">
        <f>INDEX('kapı kodları'!$D$2:$F$42,MATCH(Satıs[[#This Row],[kod]],'kapı kodları'!$D$2:$D$42,0),3)</f>
        <v>karışık çizgi</v>
      </c>
    </row>
    <row r="1263" spans="2:11" hidden="1" x14ac:dyDescent="0.25">
      <c r="B1263" s="16">
        <v>45492</v>
      </c>
      <c r="C1263" s="6">
        <v>45499</v>
      </c>
      <c r="D1263" s="1">
        <v>840</v>
      </c>
      <c r="E1263" s="1" t="e">
        <f>INDEX('kapı kodları'!$D$2:$F$42,MATCH(Satıs[[#This Row],[kod]],'kapı kodları'!$D$2:$D$42,0),2)</f>
        <v>#N/A</v>
      </c>
      <c r="F1263" s="1" t="e">
        <f>INDEX('kapı kodları'!$D$2:$F$42,MATCH(Satıs[[#This Row],[kod]],'kapı kodları'!$D$2:$D$42,0),3)</f>
        <v>#N/A</v>
      </c>
    </row>
    <row r="1264" spans="2:11" hidden="1" x14ac:dyDescent="0.25">
      <c r="B1264" s="15">
        <v>45492</v>
      </c>
      <c r="C1264" s="6">
        <v>45499</v>
      </c>
      <c r="D1264" s="1">
        <v>860</v>
      </c>
      <c r="E1264" s="1" t="str">
        <f>INDEX('kapı kodları'!$D$2:$F$42,MATCH(Satıs[[#This Row],[kod]],'kapı kodları'!$D$2:$D$42,0),2)</f>
        <v>ardahan gri</v>
      </c>
      <c r="F1264" s="1" t="str">
        <f>INDEX('kapı kodları'!$D$2:$F$42,MATCH(Satıs[[#This Row],[kod]],'kapı kodları'!$D$2:$D$42,0),3)</f>
        <v>iki göbek</v>
      </c>
      <c r="G1264" s="1">
        <v>9</v>
      </c>
      <c r="H1264" s="1">
        <v>1</v>
      </c>
      <c r="I1264" s="1">
        <v>7</v>
      </c>
      <c r="J1264" s="1">
        <v>3</v>
      </c>
    </row>
    <row r="1265" spans="2:14" hidden="1" x14ac:dyDescent="0.25">
      <c r="B1265" s="16">
        <v>45492</v>
      </c>
      <c r="C1265" s="6">
        <v>45499</v>
      </c>
      <c r="D1265" s="1">
        <v>900</v>
      </c>
      <c r="E1265" s="1" t="str">
        <f>INDEX('kapı kodları'!$D$2:$F$42,MATCH(Satıs[[#This Row],[kod]],'kapı kodları'!$D$2:$D$42,0),2)</f>
        <v>pvc gri</v>
      </c>
      <c r="F1265" s="1" t="str">
        <f>INDEX('kapı kodları'!$D$2:$F$42,MATCH(Satıs[[#This Row],[kod]],'kapı kodları'!$D$2:$D$42,0),3)</f>
        <v>yavru kanat</v>
      </c>
      <c r="K1265" s="1">
        <v>5</v>
      </c>
      <c r="M1265" s="1">
        <v>1</v>
      </c>
      <c r="N1265" s="1">
        <v>7</v>
      </c>
    </row>
    <row r="1266" spans="2:14" hidden="1" x14ac:dyDescent="0.25">
      <c r="B1266" s="15">
        <v>45492</v>
      </c>
      <c r="C1266" s="6">
        <v>45499</v>
      </c>
      <c r="D1266" s="1">
        <v>920</v>
      </c>
      <c r="E1266" s="1" t="str">
        <f>INDEX('kapı kodları'!$D$2:$F$42,MATCH(Satıs[[#This Row],[kod]],'kapı kodları'!$D$2:$D$42,0),2)</f>
        <v>pvc gri</v>
      </c>
      <c r="F1266" s="1" t="str">
        <f>INDEX('kapı kodları'!$D$2:$F$42,MATCH(Satıs[[#This Row],[kod]],'kapı kodları'!$D$2:$D$42,0),3)</f>
        <v>baklava</v>
      </c>
      <c r="G1266" s="1">
        <v>18</v>
      </c>
      <c r="H1266" s="1">
        <v>1</v>
      </c>
      <c r="J1266" s="1">
        <v>7</v>
      </c>
    </row>
    <row r="1267" spans="2:14" hidden="1" x14ac:dyDescent="0.25">
      <c r="B1267" s="16">
        <v>45492</v>
      </c>
      <c r="C1267" s="6">
        <v>45499</v>
      </c>
      <c r="D1267" s="1">
        <v>930</v>
      </c>
      <c r="E1267" s="1" t="str">
        <f>INDEX('kapı kodları'!$D$2:$F$42,MATCH(Satıs[[#This Row],[kod]],'kapı kodları'!$D$2:$D$42,0),2)</f>
        <v>pvc gri</v>
      </c>
      <c r="F1267" s="1" t="str">
        <f>INDEX('kapı kodları'!$D$2:$F$42,MATCH(Satıs[[#This Row],[kod]],'kapı kodları'!$D$2:$D$42,0),3)</f>
        <v>karışık çizgi</v>
      </c>
      <c r="G1267" s="1">
        <v>22</v>
      </c>
      <c r="I1267" s="1">
        <v>3</v>
      </c>
      <c r="J1267" s="1">
        <v>1</v>
      </c>
      <c r="K1267" s="1">
        <v>1</v>
      </c>
    </row>
    <row r="1268" spans="2:14" hidden="1" x14ac:dyDescent="0.25">
      <c r="B1268" s="15">
        <v>45492</v>
      </c>
      <c r="C1268" s="6">
        <v>45499</v>
      </c>
      <c r="D1268" s="1">
        <v>960</v>
      </c>
      <c r="E1268" s="1" t="str">
        <f>INDEX('kapı kodları'!$D$2:$F$42,MATCH(Satıs[[#This Row],[kod]],'kapı kodları'!$D$2:$D$42,0),2)</f>
        <v>pvc gri</v>
      </c>
      <c r="F1268" s="1" t="str">
        <f>INDEX('kapı kodları'!$D$2:$F$42,MATCH(Satıs[[#This Row],[kod]],'kapı kodları'!$D$2:$D$42,0),3)</f>
        <v>iki göbek</v>
      </c>
      <c r="G1268" s="1">
        <v>5</v>
      </c>
      <c r="H1268" s="1">
        <v>2</v>
      </c>
      <c r="I1268" s="1">
        <v>2</v>
      </c>
      <c r="J1268" s="1">
        <v>3</v>
      </c>
    </row>
    <row r="1269" spans="2:14" hidden="1" x14ac:dyDescent="0.25">
      <c r="B1269" s="15">
        <v>45499</v>
      </c>
      <c r="C1269" s="6">
        <v>45506</v>
      </c>
      <c r="D1269" s="1">
        <v>100</v>
      </c>
      <c r="E1269" s="1" t="str">
        <f>INDEX('kapı kodları'!$D$2:$F$42,MATCH(Satıs[[#This Row],[kod]],'kapı kodları'!$D$2:$D$42,0),2)</f>
        <v>italyan ceviz</v>
      </c>
      <c r="F1269" s="1" t="str">
        <f>INDEX('kapı kodları'!$D$2:$F$42,MATCH(Satıs[[#This Row],[kod]],'kapı kodları'!$D$2:$D$42,0),3)</f>
        <v>yavru kanat</v>
      </c>
      <c r="K1269" s="1">
        <v>1</v>
      </c>
    </row>
    <row r="1270" spans="2:14" x14ac:dyDescent="0.25">
      <c r="B1270" s="15">
        <v>45499</v>
      </c>
      <c r="C1270" s="6">
        <v>45506</v>
      </c>
      <c r="D1270" s="1">
        <v>110</v>
      </c>
      <c r="E1270" s="1" t="str">
        <f>INDEX('kapı kodları'!$D$2:$F$42,MATCH(Satıs[[#This Row],[kod]],'kapı kodları'!$D$2:$D$42,0),2)</f>
        <v>italyan ceviz</v>
      </c>
      <c r="F1270" s="1" t="str">
        <f>INDEX('kapı kodları'!$D$2:$F$42,MATCH(Satıs[[#This Row],[kod]],'kapı kodları'!$D$2:$D$42,0),3)</f>
        <v>madra</v>
      </c>
      <c r="G1270" s="1">
        <v>54</v>
      </c>
      <c r="I1270" s="1">
        <v>2</v>
      </c>
      <c r="J1270" s="1">
        <v>7</v>
      </c>
      <c r="K1270" s="1">
        <v>4</v>
      </c>
    </row>
    <row r="1271" spans="2:14" hidden="1" x14ac:dyDescent="0.25">
      <c r="B1271" s="15">
        <v>45499</v>
      </c>
      <c r="C1271" s="6">
        <v>45506</v>
      </c>
      <c r="D1271" s="1">
        <v>120</v>
      </c>
      <c r="E1271" s="1" t="str">
        <f>INDEX('kapı kodları'!$D$2:$F$42,MATCH(Satıs[[#This Row],[kod]],'kapı kodları'!$D$2:$D$42,0),2)</f>
        <v>italyan ceviz</v>
      </c>
      <c r="F1271" s="1" t="str">
        <f>INDEX('kapı kodları'!$D$2:$F$42,MATCH(Satıs[[#This Row],[kod]],'kapı kodları'!$D$2:$D$42,0),3)</f>
        <v>baklava</v>
      </c>
      <c r="G1271" s="1">
        <v>21</v>
      </c>
      <c r="H1271" s="1">
        <v>1</v>
      </c>
      <c r="I1271" s="1">
        <v>2</v>
      </c>
      <c r="J1271" s="1">
        <v>1</v>
      </c>
    </row>
    <row r="1272" spans="2:14" hidden="1" x14ac:dyDescent="0.25">
      <c r="B1272" s="15">
        <v>45499</v>
      </c>
      <c r="C1272" s="6">
        <v>45506</v>
      </c>
      <c r="D1272" s="1">
        <v>130</v>
      </c>
      <c r="E1272" s="1" t="str">
        <f>INDEX('kapı kodları'!$D$2:$F$42,MATCH(Satıs[[#This Row],[kod]],'kapı kodları'!$D$2:$D$42,0),2)</f>
        <v>italyan ceviz</v>
      </c>
      <c r="F1272" s="1" t="str">
        <f>INDEX('kapı kodları'!$D$2:$F$42,MATCH(Satıs[[#This Row],[kod]],'kapı kodları'!$D$2:$D$42,0),3)</f>
        <v>karışık çizgi</v>
      </c>
      <c r="G1272" s="1">
        <v>8</v>
      </c>
      <c r="I1272" s="1">
        <v>6</v>
      </c>
      <c r="J1272" s="1">
        <v>1</v>
      </c>
    </row>
    <row r="1273" spans="2:14" hidden="1" x14ac:dyDescent="0.25">
      <c r="B1273" s="15">
        <v>45499</v>
      </c>
      <c r="C1273" s="6">
        <v>45506</v>
      </c>
      <c r="D1273" s="1">
        <v>140</v>
      </c>
      <c r="E1273" s="1" t="e">
        <f>INDEX('kapı kodları'!$D$2:$F$42,MATCH(Satıs[[#This Row],[kod]],'kapı kodları'!$D$2:$D$42,0),2)</f>
        <v>#N/A</v>
      </c>
      <c r="F1273" s="1" t="e">
        <f>INDEX('kapı kodları'!$D$2:$F$42,MATCH(Satıs[[#This Row],[kod]],'kapı kodları'!$D$2:$D$42,0),3)</f>
        <v>#N/A</v>
      </c>
    </row>
    <row r="1274" spans="2:14" hidden="1" x14ac:dyDescent="0.25">
      <c r="B1274" s="15">
        <v>45499</v>
      </c>
      <c r="C1274" s="6">
        <v>45506</v>
      </c>
      <c r="D1274" s="1">
        <v>160</v>
      </c>
      <c r="E1274" s="1" t="str">
        <f>INDEX('kapı kodları'!$D$2:$F$42,MATCH(Satıs[[#This Row],[kod]],'kapı kodları'!$D$2:$D$42,0),2)</f>
        <v>italyan ceviz</v>
      </c>
      <c r="F1274" s="1" t="str">
        <f>INDEX('kapı kodları'!$D$2:$F$42,MATCH(Satıs[[#This Row],[kod]],'kapı kodları'!$D$2:$D$42,0),3)</f>
        <v>iki göbek</v>
      </c>
      <c r="G1274" s="1">
        <v>9</v>
      </c>
      <c r="H1274" s="1">
        <v>1</v>
      </c>
      <c r="J1274" s="1">
        <v>3</v>
      </c>
    </row>
    <row r="1275" spans="2:14" hidden="1" x14ac:dyDescent="0.25">
      <c r="B1275" s="15">
        <v>45499</v>
      </c>
      <c r="C1275" s="6">
        <v>45506</v>
      </c>
      <c r="D1275" s="1">
        <v>200</v>
      </c>
      <c r="E1275" s="1" t="str">
        <f>INDEX('kapı kodları'!$D$2:$F$42,MATCH(Satıs[[#This Row],[kod]],'kapı kodları'!$D$2:$D$42,0),2)</f>
        <v>koyu ceviz</v>
      </c>
      <c r="F1275" s="1" t="str">
        <f>INDEX('kapı kodları'!$D$2:$F$42,MATCH(Satıs[[#This Row],[kod]],'kapı kodları'!$D$2:$D$42,0),3)</f>
        <v>yavru kanat</v>
      </c>
      <c r="K1275" s="1">
        <v>3</v>
      </c>
    </row>
    <row r="1276" spans="2:14" hidden="1" x14ac:dyDescent="0.25">
      <c r="B1276" s="15">
        <v>45499</v>
      </c>
      <c r="C1276" s="6">
        <v>45506</v>
      </c>
      <c r="D1276" s="1">
        <v>220</v>
      </c>
      <c r="E1276" s="1" t="str">
        <f>INDEX('kapı kodları'!$D$2:$F$42,MATCH(Satıs[[#This Row],[kod]],'kapı kodları'!$D$2:$D$42,0),2)</f>
        <v>koyu ceviz</v>
      </c>
      <c r="F1276" s="1" t="str">
        <f>INDEX('kapı kodları'!$D$2:$F$42,MATCH(Satıs[[#This Row],[kod]],'kapı kodları'!$D$2:$D$42,0),3)</f>
        <v>baklava</v>
      </c>
      <c r="G1276" s="1">
        <v>1</v>
      </c>
    </row>
    <row r="1277" spans="2:14" hidden="1" x14ac:dyDescent="0.25">
      <c r="B1277" s="15">
        <v>45499</v>
      </c>
      <c r="C1277" s="6">
        <v>45506</v>
      </c>
      <c r="D1277" s="1">
        <v>230</v>
      </c>
      <c r="E1277" s="1" t="str">
        <f>INDEX('kapı kodları'!$D$2:$F$42,MATCH(Satıs[[#This Row],[kod]],'kapı kodları'!$D$2:$D$42,0),2)</f>
        <v>koyu ceviz</v>
      </c>
      <c r="F1277" s="1" t="str">
        <f>INDEX('kapı kodları'!$D$2:$F$42,MATCH(Satıs[[#This Row],[kod]],'kapı kodları'!$D$2:$D$42,0),3)</f>
        <v>karışık çizgi</v>
      </c>
      <c r="G1277" s="1">
        <v>12</v>
      </c>
      <c r="I1277" s="1">
        <v>5</v>
      </c>
      <c r="J1277" s="1">
        <v>2</v>
      </c>
    </row>
    <row r="1278" spans="2:14" hidden="1" x14ac:dyDescent="0.25">
      <c r="B1278" s="15">
        <v>45499</v>
      </c>
      <c r="C1278" s="6">
        <v>45506</v>
      </c>
      <c r="D1278" s="1">
        <v>240</v>
      </c>
      <c r="E1278" s="1" t="e">
        <f>INDEX('kapı kodları'!$D$2:$F$42,MATCH(Satıs[[#This Row],[kod]],'kapı kodları'!$D$2:$D$42,0),2)</f>
        <v>#N/A</v>
      </c>
      <c r="F1278" s="1" t="e">
        <f>INDEX('kapı kodları'!$D$2:$F$42,MATCH(Satıs[[#This Row],[kod]],'kapı kodları'!$D$2:$D$42,0),3)</f>
        <v>#N/A</v>
      </c>
      <c r="G1278" s="1">
        <v>1</v>
      </c>
    </row>
    <row r="1279" spans="2:14" hidden="1" x14ac:dyDescent="0.25">
      <c r="B1279" s="15">
        <v>45499</v>
      </c>
      <c r="C1279" s="6">
        <v>45506</v>
      </c>
      <c r="D1279" s="1">
        <v>260</v>
      </c>
      <c r="E1279" s="1" t="str">
        <f>INDEX('kapı kodları'!$D$2:$F$42,MATCH(Satıs[[#This Row],[kod]],'kapı kodları'!$D$2:$D$42,0),2)</f>
        <v>koyu ceviz</v>
      </c>
      <c r="F1279" s="1" t="str">
        <f>INDEX('kapı kodları'!$D$2:$F$42,MATCH(Satıs[[#This Row],[kod]],'kapı kodları'!$D$2:$D$42,0),3)</f>
        <v>iki göbek</v>
      </c>
      <c r="G1279" s="1">
        <v>14</v>
      </c>
      <c r="H1279" s="1">
        <v>1</v>
      </c>
      <c r="I1279" s="1">
        <v>2</v>
      </c>
      <c r="J1279" s="1">
        <v>2</v>
      </c>
      <c r="K1279" s="1">
        <v>1</v>
      </c>
    </row>
    <row r="1280" spans="2:14" hidden="1" x14ac:dyDescent="0.25">
      <c r="B1280" s="15">
        <v>45499</v>
      </c>
      <c r="C1280" s="6">
        <v>45506</v>
      </c>
      <c r="D1280" s="1">
        <v>300</v>
      </c>
      <c r="E1280" s="1" t="str">
        <f>INDEX('kapı kodları'!$D$2:$F$42,MATCH(Satıs[[#This Row],[kod]],'kapı kodları'!$D$2:$D$42,0),2)</f>
        <v>gold ceviz</v>
      </c>
      <c r="F1280" s="1" t="str">
        <f>INDEX('kapı kodları'!$D$2:$F$42,MATCH(Satıs[[#This Row],[kod]],'kapı kodları'!$D$2:$D$42,0),3)</f>
        <v>yavru kanat</v>
      </c>
      <c r="K1280" s="1">
        <v>3</v>
      </c>
    </row>
    <row r="1281" spans="2:11" hidden="1" x14ac:dyDescent="0.25">
      <c r="B1281" s="15">
        <v>45499</v>
      </c>
      <c r="C1281" s="6">
        <v>45506</v>
      </c>
      <c r="D1281" s="1">
        <v>310</v>
      </c>
      <c r="E1281" s="1" t="str">
        <f>INDEX('kapı kodları'!$D$2:$F$42,MATCH(Satıs[[#This Row],[kod]],'kapı kodları'!$D$2:$D$42,0),2)</f>
        <v>gold ceviz</v>
      </c>
      <c r="F1281" s="1" t="str">
        <f>INDEX('kapı kodları'!$D$2:$F$42,MATCH(Satıs[[#This Row],[kod]],'kapı kodları'!$D$2:$D$42,0),3)</f>
        <v>madra</v>
      </c>
      <c r="G1281" s="1">
        <v>20</v>
      </c>
      <c r="H1281" s="1">
        <v>2</v>
      </c>
      <c r="J1281" s="1">
        <v>2</v>
      </c>
    </row>
    <row r="1282" spans="2:11" hidden="1" x14ac:dyDescent="0.25">
      <c r="B1282" s="15">
        <v>45499</v>
      </c>
      <c r="C1282" s="6">
        <v>45506</v>
      </c>
      <c r="D1282" s="1">
        <v>320</v>
      </c>
      <c r="E1282" s="1" t="str">
        <f>INDEX('kapı kodları'!$D$2:$F$42,MATCH(Satıs[[#This Row],[kod]],'kapı kodları'!$D$2:$D$42,0),2)</f>
        <v>gold ceviz</v>
      </c>
      <c r="F1282" s="1" t="str">
        <f>INDEX('kapı kodları'!$D$2:$F$42,MATCH(Satıs[[#This Row],[kod]],'kapı kodları'!$D$2:$D$42,0),3)</f>
        <v>baklava</v>
      </c>
      <c r="G1282" s="1">
        <v>6</v>
      </c>
    </row>
    <row r="1283" spans="2:11" hidden="1" x14ac:dyDescent="0.25">
      <c r="B1283" s="15">
        <v>45499</v>
      </c>
      <c r="C1283" s="6">
        <v>45506</v>
      </c>
      <c r="D1283" s="1">
        <v>330</v>
      </c>
      <c r="E1283" s="1" t="str">
        <f>INDEX('kapı kodları'!$D$2:$F$42,MATCH(Satıs[[#This Row],[kod]],'kapı kodları'!$D$2:$D$42,0),2)</f>
        <v>gold ceviz</v>
      </c>
      <c r="F1283" s="1" t="str">
        <f>INDEX('kapı kodları'!$D$2:$F$42,MATCH(Satıs[[#This Row],[kod]],'kapı kodları'!$D$2:$D$42,0),3)</f>
        <v>karışık çizgi</v>
      </c>
      <c r="G1283" s="1">
        <v>1</v>
      </c>
      <c r="H1283" s="1">
        <v>1</v>
      </c>
    </row>
    <row r="1284" spans="2:11" hidden="1" x14ac:dyDescent="0.25">
      <c r="B1284" s="15">
        <v>45499</v>
      </c>
      <c r="C1284" s="6">
        <v>45506</v>
      </c>
      <c r="D1284" s="1">
        <v>340</v>
      </c>
      <c r="E1284" s="1" t="e">
        <f>INDEX('kapı kodları'!$D$2:$F$42,MATCH(Satıs[[#This Row],[kod]],'kapı kodları'!$D$2:$D$42,0),2)</f>
        <v>#N/A</v>
      </c>
      <c r="F1284" s="1" t="e">
        <f>INDEX('kapı kodları'!$D$2:$F$42,MATCH(Satıs[[#This Row],[kod]],'kapı kodları'!$D$2:$D$42,0),3)</f>
        <v>#N/A</v>
      </c>
    </row>
    <row r="1285" spans="2:11" hidden="1" x14ac:dyDescent="0.25">
      <c r="B1285" s="15">
        <v>45499</v>
      </c>
      <c r="C1285" s="6">
        <v>45506</v>
      </c>
      <c r="D1285" s="1">
        <v>360</v>
      </c>
      <c r="E1285" s="1" t="str">
        <f>INDEX('kapı kodları'!$D$2:$F$42,MATCH(Satıs[[#This Row],[kod]],'kapı kodları'!$D$2:$D$42,0),2)</f>
        <v>gold ceviz</v>
      </c>
      <c r="F1285" s="1" t="str">
        <f>INDEX('kapı kodları'!$D$2:$F$42,MATCH(Satıs[[#This Row],[kod]],'kapı kodları'!$D$2:$D$42,0),3)</f>
        <v>iki göbek</v>
      </c>
      <c r="G1285" s="1">
        <v>29</v>
      </c>
      <c r="H1285" s="1">
        <v>1</v>
      </c>
      <c r="I1285" s="1">
        <v>3</v>
      </c>
      <c r="J1285" s="1">
        <v>3</v>
      </c>
      <c r="K1285" s="1">
        <v>1</v>
      </c>
    </row>
    <row r="1286" spans="2:11" hidden="1" x14ac:dyDescent="0.25">
      <c r="B1286" s="15">
        <v>45499</v>
      </c>
      <c r="C1286" s="6">
        <v>45506</v>
      </c>
      <c r="D1286" s="1">
        <v>400</v>
      </c>
      <c r="E1286" s="1" t="str">
        <f>INDEX('kapı kodları'!$D$2:$F$42,MATCH(Satıs[[#This Row],[kod]],'kapı kodları'!$D$2:$D$42,0),2)</f>
        <v>ABD ceviz</v>
      </c>
      <c r="F1286" s="1" t="str">
        <f>INDEX('kapı kodları'!$D$2:$F$42,MATCH(Satıs[[#This Row],[kod]],'kapı kodları'!$D$2:$D$42,0),3)</f>
        <v>yavru kanat</v>
      </c>
      <c r="K1286" s="1">
        <v>2</v>
      </c>
    </row>
    <row r="1287" spans="2:11" hidden="1" x14ac:dyDescent="0.25">
      <c r="B1287" s="15">
        <v>45499</v>
      </c>
      <c r="C1287" s="6">
        <v>45506</v>
      </c>
      <c r="D1287" s="1">
        <v>410</v>
      </c>
      <c r="E1287" s="1" t="str">
        <f>INDEX('kapı kodları'!$D$2:$F$42,MATCH(Satıs[[#This Row],[kod]],'kapı kodları'!$D$2:$D$42,0),2)</f>
        <v>ABD ceviz</v>
      </c>
      <c r="F1287" s="1" t="str">
        <f>INDEX('kapı kodları'!$D$2:$F$42,MATCH(Satıs[[#This Row],[kod]],'kapı kodları'!$D$2:$D$42,0),3)</f>
        <v>madra</v>
      </c>
      <c r="H1287" s="1">
        <v>1</v>
      </c>
    </row>
    <row r="1288" spans="2:11" hidden="1" x14ac:dyDescent="0.25">
      <c r="B1288" s="15">
        <v>45499</v>
      </c>
      <c r="C1288" s="6">
        <v>45506</v>
      </c>
      <c r="D1288" s="1">
        <v>420</v>
      </c>
      <c r="E1288" s="1" t="str">
        <f>INDEX('kapı kodları'!$D$2:$F$42,MATCH(Satıs[[#This Row],[kod]],'kapı kodları'!$D$2:$D$42,0),2)</f>
        <v>ABD ceviz</v>
      </c>
      <c r="F1288" s="1" t="str">
        <f>INDEX('kapı kodları'!$D$2:$F$42,MATCH(Satıs[[#This Row],[kod]],'kapı kodları'!$D$2:$D$42,0),3)</f>
        <v>baklava</v>
      </c>
      <c r="G1288" s="1">
        <v>1</v>
      </c>
    </row>
    <row r="1289" spans="2:11" hidden="1" x14ac:dyDescent="0.25">
      <c r="B1289" s="15">
        <v>45499</v>
      </c>
      <c r="C1289" s="6">
        <v>45506</v>
      </c>
      <c r="D1289" s="1">
        <v>430</v>
      </c>
      <c r="E1289" s="1" t="str">
        <f>INDEX('kapı kodları'!$D$2:$F$42,MATCH(Satıs[[#This Row],[kod]],'kapı kodları'!$D$2:$D$42,0),2)</f>
        <v>ABD ceviz</v>
      </c>
      <c r="F1289" s="1" t="str">
        <f>INDEX('kapı kodları'!$D$2:$F$42,MATCH(Satıs[[#This Row],[kod]],'kapı kodları'!$D$2:$D$42,0),3)</f>
        <v>karışık çizgi</v>
      </c>
      <c r="G1289" s="1">
        <v>1</v>
      </c>
    </row>
    <row r="1290" spans="2:11" hidden="1" x14ac:dyDescent="0.25">
      <c r="B1290" s="15">
        <v>45499</v>
      </c>
      <c r="C1290" s="6">
        <v>45506</v>
      </c>
      <c r="D1290" s="1">
        <v>440</v>
      </c>
      <c r="E1290" s="1" t="e">
        <f>INDEX('kapı kodları'!$D$2:$F$42,MATCH(Satıs[[#This Row],[kod]],'kapı kodları'!$D$2:$D$42,0),2)</f>
        <v>#N/A</v>
      </c>
      <c r="F1290" s="1" t="e">
        <f>INDEX('kapı kodları'!$D$2:$F$42,MATCH(Satıs[[#This Row],[kod]],'kapı kodları'!$D$2:$D$42,0),3)</f>
        <v>#N/A</v>
      </c>
    </row>
    <row r="1291" spans="2:11" hidden="1" x14ac:dyDescent="0.25">
      <c r="B1291" s="15">
        <v>45499</v>
      </c>
      <c r="C1291" s="6">
        <v>45506</v>
      </c>
      <c r="D1291" s="1">
        <v>460</v>
      </c>
      <c r="E1291" s="1" t="str">
        <f>INDEX('kapı kodları'!$D$2:$F$42,MATCH(Satıs[[#This Row],[kod]],'kapı kodları'!$D$2:$D$42,0),2)</f>
        <v>ABD ceviz</v>
      </c>
      <c r="F1291" s="1" t="str">
        <f>INDEX('kapı kodları'!$D$2:$F$42,MATCH(Satıs[[#This Row],[kod]],'kapı kodları'!$D$2:$D$42,0),3)</f>
        <v>iki göbek</v>
      </c>
      <c r="G1291" s="1">
        <v>15</v>
      </c>
      <c r="H1291" s="1">
        <v>2</v>
      </c>
      <c r="J1291" s="1">
        <v>1</v>
      </c>
    </row>
    <row r="1292" spans="2:11" hidden="1" x14ac:dyDescent="0.25">
      <c r="B1292" s="15">
        <v>45499</v>
      </c>
      <c r="C1292" s="6">
        <v>45506</v>
      </c>
      <c r="D1292" s="1">
        <v>500</v>
      </c>
      <c r="E1292" s="1" t="str">
        <f>INDEX('kapı kodları'!$D$2:$F$42,MATCH(Satıs[[#This Row],[kod]],'kapı kodları'!$D$2:$D$42,0),2)</f>
        <v>wenge</v>
      </c>
      <c r="F1292" s="1" t="str">
        <f>INDEX('kapı kodları'!$D$2:$F$42,MATCH(Satıs[[#This Row],[kod]],'kapı kodları'!$D$2:$D$42,0),3)</f>
        <v>yavru kanat</v>
      </c>
    </row>
    <row r="1293" spans="2:11" hidden="1" x14ac:dyDescent="0.25">
      <c r="B1293" s="15">
        <v>45499</v>
      </c>
      <c r="C1293" s="6">
        <v>45506</v>
      </c>
      <c r="D1293" s="1">
        <v>520</v>
      </c>
      <c r="E1293" s="1" t="str">
        <f>INDEX('kapı kodları'!$D$2:$F$42,MATCH(Satıs[[#This Row],[kod]],'kapı kodları'!$D$2:$D$42,0),2)</f>
        <v>wenge</v>
      </c>
      <c r="F1293" s="1" t="str">
        <f>INDEX('kapı kodları'!$D$2:$F$42,MATCH(Satıs[[#This Row],[kod]],'kapı kodları'!$D$2:$D$42,0),3)</f>
        <v>baklava</v>
      </c>
      <c r="I1293" s="1">
        <v>2</v>
      </c>
    </row>
    <row r="1294" spans="2:11" hidden="1" x14ac:dyDescent="0.25">
      <c r="B1294" s="15">
        <v>45499</v>
      </c>
      <c r="C1294" s="6">
        <v>45506</v>
      </c>
      <c r="D1294" s="1">
        <v>530</v>
      </c>
      <c r="E1294" s="1" t="str">
        <f>INDEX('kapı kodları'!$D$2:$F$42,MATCH(Satıs[[#This Row],[kod]],'kapı kodları'!$D$2:$D$42,0),2)</f>
        <v>wenge</v>
      </c>
      <c r="F1294" s="1" t="str">
        <f>INDEX('kapı kodları'!$D$2:$F$42,MATCH(Satıs[[#This Row],[kod]],'kapı kodları'!$D$2:$D$42,0),3)</f>
        <v>karışık çizgi</v>
      </c>
    </row>
    <row r="1295" spans="2:11" hidden="1" x14ac:dyDescent="0.25">
      <c r="B1295" s="15">
        <v>45499</v>
      </c>
      <c r="C1295" s="6">
        <v>45506</v>
      </c>
      <c r="D1295" s="1">
        <v>540</v>
      </c>
      <c r="E1295" s="1" t="e">
        <f>INDEX('kapı kodları'!$D$2:$F$42,MATCH(Satıs[[#This Row],[kod]],'kapı kodları'!$D$2:$D$42,0),2)</f>
        <v>#N/A</v>
      </c>
      <c r="F1295" s="1" t="e">
        <f>INDEX('kapı kodları'!$D$2:$F$42,MATCH(Satıs[[#This Row],[kod]],'kapı kodları'!$D$2:$D$42,0),3)</f>
        <v>#N/A</v>
      </c>
    </row>
    <row r="1296" spans="2:11" hidden="1" x14ac:dyDescent="0.25">
      <c r="B1296" s="15">
        <v>45499</v>
      </c>
      <c r="C1296" s="6">
        <v>45506</v>
      </c>
      <c r="D1296" s="1">
        <v>560</v>
      </c>
      <c r="E1296" s="1" t="str">
        <f>INDEX('kapı kodları'!$D$2:$F$42,MATCH(Satıs[[#This Row],[kod]],'kapı kodları'!$D$2:$D$42,0),2)</f>
        <v>wenge</v>
      </c>
      <c r="F1296" s="1" t="str">
        <f>INDEX('kapı kodları'!$D$2:$F$42,MATCH(Satıs[[#This Row],[kod]],'kapı kodları'!$D$2:$D$42,0),3)</f>
        <v>iki göbek</v>
      </c>
      <c r="G1296" s="1">
        <v>11</v>
      </c>
      <c r="I1296" s="1">
        <v>2</v>
      </c>
    </row>
    <row r="1297" spans="2:11" hidden="1" x14ac:dyDescent="0.25">
      <c r="B1297" s="15">
        <v>45499</v>
      </c>
      <c r="C1297" s="6">
        <v>45506</v>
      </c>
      <c r="D1297" s="1">
        <v>600</v>
      </c>
      <c r="E1297" s="1" t="str">
        <f>INDEX('kapı kodları'!$D$2:$F$42,MATCH(Satıs[[#This Row],[kod]],'kapı kodları'!$D$2:$D$42,0),2)</f>
        <v>bute beyaz</v>
      </c>
      <c r="F1297" s="1" t="str">
        <f>INDEX('kapı kodları'!$D$2:$F$42,MATCH(Satıs[[#This Row],[kod]],'kapı kodları'!$D$2:$D$42,0),3)</f>
        <v>yavru kanat</v>
      </c>
      <c r="G1297" s="1">
        <v>10</v>
      </c>
      <c r="K1297" s="1">
        <v>17</v>
      </c>
    </row>
    <row r="1298" spans="2:11" hidden="1" x14ac:dyDescent="0.25">
      <c r="B1298" s="15">
        <v>45499</v>
      </c>
      <c r="C1298" s="6">
        <v>45506</v>
      </c>
      <c r="D1298" s="1">
        <v>610</v>
      </c>
      <c r="E1298" s="1" t="str">
        <f>INDEX('kapı kodları'!$D$2:$F$42,MATCH(Satıs[[#This Row],[kod]],'kapı kodları'!$D$2:$D$42,0),2)</f>
        <v>bute beyaz</v>
      </c>
      <c r="F1298" s="1" t="str">
        <f>INDEX('kapı kodları'!$D$2:$F$42,MATCH(Satıs[[#This Row],[kod]],'kapı kodları'!$D$2:$D$42,0),3)</f>
        <v>madra</v>
      </c>
      <c r="H1298" s="1">
        <v>1</v>
      </c>
      <c r="I1298" s="1">
        <v>1</v>
      </c>
      <c r="J1298" s="1">
        <v>1</v>
      </c>
      <c r="K1298" s="1">
        <v>1</v>
      </c>
    </row>
    <row r="1299" spans="2:11" hidden="1" x14ac:dyDescent="0.25">
      <c r="B1299" s="15">
        <v>45499</v>
      </c>
      <c r="C1299" s="6">
        <v>45506</v>
      </c>
      <c r="D1299" s="1">
        <v>620</v>
      </c>
      <c r="E1299" s="1" t="str">
        <f>INDEX('kapı kodları'!$D$2:$F$42,MATCH(Satıs[[#This Row],[kod]],'kapı kodları'!$D$2:$D$42,0),2)</f>
        <v>bute beyaz</v>
      </c>
      <c r="F1299" s="1" t="str">
        <f>INDEX('kapı kodları'!$D$2:$F$42,MATCH(Satıs[[#This Row],[kod]],'kapı kodları'!$D$2:$D$42,0),3)</f>
        <v>baklava</v>
      </c>
      <c r="G1299" s="1">
        <v>14</v>
      </c>
      <c r="H1299" s="1">
        <v>1</v>
      </c>
      <c r="J1299" s="1">
        <v>4</v>
      </c>
    </row>
    <row r="1300" spans="2:11" hidden="1" x14ac:dyDescent="0.25">
      <c r="B1300" s="15">
        <v>45499</v>
      </c>
      <c r="C1300" s="6">
        <v>45506</v>
      </c>
      <c r="D1300" s="1">
        <v>630</v>
      </c>
      <c r="E1300" s="1" t="str">
        <f>INDEX('kapı kodları'!$D$2:$F$42,MATCH(Satıs[[#This Row],[kod]],'kapı kodları'!$D$2:$D$42,0),2)</f>
        <v>bute beyaz</v>
      </c>
      <c r="F1300" s="1" t="str">
        <f>INDEX('kapı kodları'!$D$2:$F$42,MATCH(Satıs[[#This Row],[kod]],'kapı kodları'!$D$2:$D$42,0),3)</f>
        <v>karışık çizgi</v>
      </c>
      <c r="G1300" s="1">
        <v>28</v>
      </c>
      <c r="H1300" s="1">
        <v>2</v>
      </c>
      <c r="I1300" s="1">
        <v>10</v>
      </c>
      <c r="J1300" s="1">
        <v>6</v>
      </c>
    </row>
    <row r="1301" spans="2:11" hidden="1" x14ac:dyDescent="0.25">
      <c r="B1301" s="15">
        <v>45499</v>
      </c>
      <c r="C1301" s="6">
        <v>45506</v>
      </c>
      <c r="D1301" s="1">
        <v>640</v>
      </c>
      <c r="E1301" s="1" t="e">
        <f>INDEX('kapı kodları'!$D$2:$F$42,MATCH(Satıs[[#This Row],[kod]],'kapı kodları'!$D$2:$D$42,0),2)</f>
        <v>#N/A</v>
      </c>
      <c r="F1301" s="1" t="e">
        <f>INDEX('kapı kodları'!$D$2:$F$42,MATCH(Satıs[[#This Row],[kod]],'kapı kodları'!$D$2:$D$42,0),3)</f>
        <v>#N/A</v>
      </c>
    </row>
    <row r="1302" spans="2:11" hidden="1" x14ac:dyDescent="0.25">
      <c r="B1302" s="15">
        <v>45499</v>
      </c>
      <c r="C1302" s="6">
        <v>45506</v>
      </c>
      <c r="D1302" s="1">
        <v>660</v>
      </c>
      <c r="E1302" s="1" t="str">
        <f>INDEX('kapı kodları'!$D$2:$F$42,MATCH(Satıs[[#This Row],[kod]],'kapı kodları'!$D$2:$D$42,0),2)</f>
        <v>bute beyaz</v>
      </c>
      <c r="F1302" s="1" t="str">
        <f>INDEX('kapı kodları'!$D$2:$F$42,MATCH(Satıs[[#This Row],[kod]],'kapı kodları'!$D$2:$D$42,0),3)</f>
        <v>iki göbek</v>
      </c>
      <c r="G1302" s="1">
        <v>102</v>
      </c>
      <c r="H1302" s="1">
        <v>5</v>
      </c>
      <c r="I1302" s="1">
        <v>31</v>
      </c>
      <c r="J1302" s="1">
        <v>27</v>
      </c>
      <c r="K1302" s="1">
        <v>2</v>
      </c>
    </row>
    <row r="1303" spans="2:11" hidden="1" x14ac:dyDescent="0.25">
      <c r="B1303" s="15">
        <v>45499</v>
      </c>
      <c r="C1303" s="6">
        <v>45506</v>
      </c>
      <c r="D1303" s="1">
        <v>700</v>
      </c>
      <c r="E1303" s="1" t="str">
        <f>INDEX('kapı kodları'!$D$2:$F$42,MATCH(Satıs[[#This Row],[kod]],'kapı kodları'!$D$2:$D$42,0),2)</f>
        <v>küp akça</v>
      </c>
      <c r="F1303" s="1" t="str">
        <f>INDEX('kapı kodları'!$D$2:$F$42,MATCH(Satıs[[#This Row],[kod]],'kapı kodları'!$D$2:$D$42,0),3)</f>
        <v>yavru kanat</v>
      </c>
      <c r="K1303" s="1">
        <v>2</v>
      </c>
    </row>
    <row r="1304" spans="2:11" hidden="1" x14ac:dyDescent="0.25">
      <c r="B1304" s="15">
        <v>45499</v>
      </c>
      <c r="C1304" s="6">
        <v>45506</v>
      </c>
      <c r="D1304" s="1">
        <v>720</v>
      </c>
      <c r="E1304" s="1" t="str">
        <f>INDEX('kapı kodları'!$D$2:$F$42,MATCH(Satıs[[#This Row],[kod]],'kapı kodları'!$D$2:$D$42,0),2)</f>
        <v>küp akça</v>
      </c>
      <c r="F1304" s="1" t="str">
        <f>INDEX('kapı kodları'!$D$2:$F$42,MATCH(Satıs[[#This Row],[kod]],'kapı kodları'!$D$2:$D$42,0),3)</f>
        <v>baklava</v>
      </c>
      <c r="G1304" s="1">
        <v>33</v>
      </c>
      <c r="H1304" s="1">
        <v>3</v>
      </c>
      <c r="I1304" s="1">
        <v>3</v>
      </c>
      <c r="J1304" s="1">
        <v>2</v>
      </c>
    </row>
    <row r="1305" spans="2:11" hidden="1" x14ac:dyDescent="0.25">
      <c r="B1305" s="15">
        <v>45499</v>
      </c>
      <c r="C1305" s="6">
        <v>45506</v>
      </c>
      <c r="D1305" s="1">
        <v>730</v>
      </c>
      <c r="E1305" s="1" t="str">
        <f>INDEX('kapı kodları'!$D$2:$F$42,MATCH(Satıs[[#This Row],[kod]],'kapı kodları'!$D$2:$D$42,0),2)</f>
        <v>küp akça</v>
      </c>
      <c r="F1305" s="1" t="str">
        <f>INDEX('kapı kodları'!$D$2:$F$42,MATCH(Satıs[[#This Row],[kod]],'kapı kodları'!$D$2:$D$42,0),3)</f>
        <v>karışık çizgi</v>
      </c>
      <c r="G1305" s="1">
        <v>53</v>
      </c>
      <c r="H1305" s="1">
        <v>5</v>
      </c>
      <c r="I1305" s="1">
        <v>13</v>
      </c>
      <c r="J1305" s="1">
        <v>2</v>
      </c>
      <c r="K1305" s="1">
        <v>2</v>
      </c>
    </row>
    <row r="1306" spans="2:11" hidden="1" x14ac:dyDescent="0.25">
      <c r="B1306" s="15">
        <v>45499</v>
      </c>
      <c r="C1306" s="6">
        <v>45506</v>
      </c>
      <c r="D1306" s="1">
        <v>740</v>
      </c>
      <c r="E1306" s="1" t="e">
        <f>INDEX('kapı kodları'!$D$2:$F$42,MATCH(Satıs[[#This Row],[kod]],'kapı kodları'!$D$2:$D$42,0),2)</f>
        <v>#N/A</v>
      </c>
      <c r="F1306" s="1" t="e">
        <f>INDEX('kapı kodları'!$D$2:$F$42,MATCH(Satıs[[#This Row],[kod]],'kapı kodları'!$D$2:$D$42,0),3)</f>
        <v>#N/A</v>
      </c>
      <c r="H1306" s="1">
        <v>2</v>
      </c>
    </row>
    <row r="1307" spans="2:11" hidden="1" x14ac:dyDescent="0.25">
      <c r="B1307" s="15">
        <v>45499</v>
      </c>
      <c r="C1307" s="6">
        <v>45506</v>
      </c>
      <c r="D1307" s="1">
        <v>760</v>
      </c>
      <c r="E1307" s="1" t="str">
        <f>INDEX('kapı kodları'!$D$2:$F$42,MATCH(Satıs[[#This Row],[kod]],'kapı kodları'!$D$2:$D$42,0),2)</f>
        <v>küp akça</v>
      </c>
      <c r="F1307" s="1" t="str">
        <f>INDEX('kapı kodları'!$D$2:$F$42,MATCH(Satıs[[#This Row],[kod]],'kapı kodları'!$D$2:$D$42,0),3)</f>
        <v>iki göbek</v>
      </c>
      <c r="G1307" s="1">
        <v>6</v>
      </c>
      <c r="H1307" s="1">
        <v>3</v>
      </c>
    </row>
    <row r="1308" spans="2:11" hidden="1" x14ac:dyDescent="0.25">
      <c r="B1308" s="15">
        <v>45499</v>
      </c>
      <c r="C1308" s="6">
        <v>45506</v>
      </c>
      <c r="D1308" s="1">
        <v>800</v>
      </c>
      <c r="E1308" s="1" t="str">
        <f>INDEX('kapı kodları'!$D$2:$F$42,MATCH(Satıs[[#This Row],[kod]],'kapı kodları'!$D$2:$D$42,0),2)</f>
        <v>ardahan gri</v>
      </c>
      <c r="F1308" s="1" t="str">
        <f>INDEX('kapı kodları'!$D$2:$F$42,MATCH(Satıs[[#This Row],[kod]],'kapı kodları'!$D$2:$D$42,0),3)</f>
        <v>yavru kanat</v>
      </c>
      <c r="K1308" s="1">
        <v>21</v>
      </c>
    </row>
    <row r="1309" spans="2:11" hidden="1" x14ac:dyDescent="0.25">
      <c r="B1309" s="15">
        <v>45499</v>
      </c>
      <c r="C1309" s="6">
        <v>45506</v>
      </c>
      <c r="D1309" s="1">
        <v>810</v>
      </c>
      <c r="E1309" s="1" t="str">
        <f>INDEX('kapı kodları'!$D$2:$F$42,MATCH(Satıs[[#This Row],[kod]],'kapı kodları'!$D$2:$D$42,0),2)</f>
        <v>ardahan gri</v>
      </c>
      <c r="F1309" s="1" t="str">
        <f>INDEX('kapı kodları'!$D$2:$F$42,MATCH(Satıs[[#This Row],[kod]],'kapı kodları'!$D$2:$D$42,0),3)</f>
        <v>madra</v>
      </c>
      <c r="I1309" s="1">
        <v>2</v>
      </c>
      <c r="J1309" s="1">
        <v>5</v>
      </c>
    </row>
    <row r="1310" spans="2:11" hidden="1" x14ac:dyDescent="0.25">
      <c r="B1310" s="15">
        <v>45499</v>
      </c>
      <c r="C1310" s="6">
        <v>45506</v>
      </c>
      <c r="D1310" s="1">
        <v>820</v>
      </c>
      <c r="E1310" s="1" t="str">
        <f>INDEX('kapı kodları'!$D$2:$F$42,MATCH(Satıs[[#This Row],[kod]],'kapı kodları'!$D$2:$D$42,0),2)</f>
        <v>ardahan gri</v>
      </c>
      <c r="F1310" s="1" t="str">
        <f>INDEX('kapı kodları'!$D$2:$F$42,MATCH(Satıs[[#This Row],[kod]],'kapı kodları'!$D$2:$D$42,0),3)</f>
        <v>baklava</v>
      </c>
      <c r="G1310" s="1">
        <v>1</v>
      </c>
    </row>
    <row r="1311" spans="2:11" hidden="1" x14ac:dyDescent="0.25">
      <c r="B1311" s="15">
        <v>45499</v>
      </c>
      <c r="C1311" s="6">
        <v>45506</v>
      </c>
      <c r="D1311" s="1">
        <v>830</v>
      </c>
      <c r="E1311" s="1" t="str">
        <f>INDEX('kapı kodları'!$D$2:$F$42,MATCH(Satıs[[#This Row],[kod]],'kapı kodları'!$D$2:$D$42,0),2)</f>
        <v>ardahan gri</v>
      </c>
      <c r="F1311" s="1" t="str">
        <f>INDEX('kapı kodları'!$D$2:$F$42,MATCH(Satıs[[#This Row],[kod]],'kapı kodları'!$D$2:$D$42,0),3)</f>
        <v>karışık çizgi</v>
      </c>
      <c r="G1311" s="1">
        <v>80</v>
      </c>
      <c r="H1311" s="1">
        <v>14</v>
      </c>
      <c r="I1311" s="1">
        <v>12</v>
      </c>
      <c r="J1311" s="1">
        <v>2</v>
      </c>
    </row>
    <row r="1312" spans="2:11" hidden="1" x14ac:dyDescent="0.25">
      <c r="B1312" s="15">
        <v>45499</v>
      </c>
      <c r="C1312" s="6">
        <v>45506</v>
      </c>
      <c r="D1312" s="1">
        <v>840</v>
      </c>
      <c r="E1312" s="1" t="e">
        <f>INDEX('kapı kodları'!$D$2:$F$42,MATCH(Satıs[[#This Row],[kod]],'kapı kodları'!$D$2:$D$42,0),2)</f>
        <v>#N/A</v>
      </c>
      <c r="F1312" s="1" t="e">
        <f>INDEX('kapı kodları'!$D$2:$F$42,MATCH(Satıs[[#This Row],[kod]],'kapı kodları'!$D$2:$D$42,0),3)</f>
        <v>#N/A</v>
      </c>
    </row>
    <row r="1313" spans="2:14" hidden="1" x14ac:dyDescent="0.25">
      <c r="B1313" s="15">
        <v>45499</v>
      </c>
      <c r="C1313" s="6">
        <v>45506</v>
      </c>
      <c r="D1313" s="1">
        <v>860</v>
      </c>
      <c r="E1313" s="1" t="str">
        <f>INDEX('kapı kodları'!$D$2:$F$42,MATCH(Satıs[[#This Row],[kod]],'kapı kodları'!$D$2:$D$42,0),2)</f>
        <v>ardahan gri</v>
      </c>
      <c r="F1313" s="1" t="str">
        <f>INDEX('kapı kodları'!$D$2:$F$42,MATCH(Satıs[[#This Row],[kod]],'kapı kodları'!$D$2:$D$42,0),3)</f>
        <v>iki göbek</v>
      </c>
      <c r="G1313" s="1">
        <v>74</v>
      </c>
      <c r="H1313" s="1">
        <v>6</v>
      </c>
      <c r="I1313" s="1">
        <v>35</v>
      </c>
      <c r="J1313" s="1">
        <v>4</v>
      </c>
      <c r="K1313" s="1">
        <v>4</v>
      </c>
    </row>
    <row r="1314" spans="2:14" hidden="1" x14ac:dyDescent="0.25">
      <c r="B1314" s="15">
        <v>45499</v>
      </c>
      <c r="C1314" s="6">
        <v>45506</v>
      </c>
      <c r="D1314" s="1">
        <v>900</v>
      </c>
      <c r="E1314" s="1" t="str">
        <f>INDEX('kapı kodları'!$D$2:$F$42,MATCH(Satıs[[#This Row],[kod]],'kapı kodları'!$D$2:$D$42,0),2)</f>
        <v>pvc gri</v>
      </c>
      <c r="F1314" s="1" t="str">
        <f>INDEX('kapı kodları'!$D$2:$F$42,MATCH(Satıs[[#This Row],[kod]],'kapı kodları'!$D$2:$D$42,0),3)</f>
        <v>yavru kanat</v>
      </c>
      <c r="K1314" s="1">
        <v>8</v>
      </c>
      <c r="M1314" s="1">
        <v>2</v>
      </c>
      <c r="N1314" s="1">
        <v>1</v>
      </c>
    </row>
    <row r="1315" spans="2:14" hidden="1" x14ac:dyDescent="0.25">
      <c r="B1315" s="15">
        <v>45499</v>
      </c>
      <c r="C1315" s="6">
        <v>45506</v>
      </c>
      <c r="D1315" s="1">
        <v>920</v>
      </c>
      <c r="E1315" s="1" t="str">
        <f>INDEX('kapı kodları'!$D$2:$F$42,MATCH(Satıs[[#This Row],[kod]],'kapı kodları'!$D$2:$D$42,0),2)</f>
        <v>pvc gri</v>
      </c>
      <c r="F1315" s="1" t="str">
        <f>INDEX('kapı kodları'!$D$2:$F$42,MATCH(Satıs[[#This Row],[kod]],'kapı kodları'!$D$2:$D$42,0),3)</f>
        <v>baklava</v>
      </c>
      <c r="G1315" s="1">
        <v>7</v>
      </c>
    </row>
    <row r="1316" spans="2:14" hidden="1" x14ac:dyDescent="0.25">
      <c r="B1316" s="15">
        <v>45499</v>
      </c>
      <c r="C1316" s="6">
        <v>45506</v>
      </c>
      <c r="D1316" s="1">
        <v>930</v>
      </c>
      <c r="E1316" s="1" t="str">
        <f>INDEX('kapı kodları'!$D$2:$F$42,MATCH(Satıs[[#This Row],[kod]],'kapı kodları'!$D$2:$D$42,0),2)</f>
        <v>pvc gri</v>
      </c>
      <c r="F1316" s="1" t="str">
        <f>INDEX('kapı kodları'!$D$2:$F$42,MATCH(Satıs[[#This Row],[kod]],'kapı kodları'!$D$2:$D$42,0),3)</f>
        <v>karışık çizgi</v>
      </c>
      <c r="I1316" s="1">
        <v>1</v>
      </c>
      <c r="J1316" s="1">
        <v>1</v>
      </c>
    </row>
    <row r="1317" spans="2:14" hidden="1" x14ac:dyDescent="0.25">
      <c r="B1317" s="15">
        <v>45499</v>
      </c>
      <c r="C1317" s="6">
        <v>45506</v>
      </c>
      <c r="D1317" s="1">
        <v>960</v>
      </c>
      <c r="E1317" s="1" t="str">
        <f>INDEX('kapı kodları'!$D$2:$F$42,MATCH(Satıs[[#This Row],[kod]],'kapı kodları'!$D$2:$D$42,0),2)</f>
        <v>pvc gri</v>
      </c>
      <c r="F1317" s="1" t="str">
        <f>INDEX('kapı kodları'!$D$2:$F$42,MATCH(Satıs[[#This Row],[kod]],'kapı kodları'!$D$2:$D$42,0),3)</f>
        <v>iki göbek</v>
      </c>
      <c r="G1317" s="1">
        <v>74</v>
      </c>
      <c r="H1317" s="1">
        <v>5</v>
      </c>
      <c r="I1317" s="1">
        <v>15</v>
      </c>
      <c r="J1317" s="1">
        <v>6</v>
      </c>
    </row>
    <row r="1318" spans="2:14" hidden="1" x14ac:dyDescent="0.25">
      <c r="B1318" s="15">
        <v>45506</v>
      </c>
      <c r="C1318" s="6">
        <v>45513</v>
      </c>
      <c r="D1318" s="1">
        <v>100</v>
      </c>
      <c r="E1318" s="1" t="str">
        <f>INDEX('kapı kodları'!$D$2:$F$42,MATCH(Satıs[[#This Row],[kod]],'kapı kodları'!$D$2:$D$42,0),2)</f>
        <v>italyan ceviz</v>
      </c>
      <c r="F1318" s="1" t="str">
        <f>INDEX('kapı kodları'!$D$2:$F$42,MATCH(Satıs[[#This Row],[kod]],'kapı kodları'!$D$2:$D$42,0),3)</f>
        <v>yavru kanat</v>
      </c>
      <c r="K1318" s="1">
        <v>14</v>
      </c>
    </row>
    <row r="1319" spans="2:14" x14ac:dyDescent="0.25">
      <c r="B1319" s="15">
        <v>45506</v>
      </c>
      <c r="C1319" s="6">
        <v>45513</v>
      </c>
      <c r="D1319" s="1">
        <v>110</v>
      </c>
      <c r="E1319" s="1" t="str">
        <f>INDEX('kapı kodları'!$D$2:$F$42,MATCH(Satıs[[#This Row],[kod]],'kapı kodları'!$D$2:$D$42,0),2)</f>
        <v>italyan ceviz</v>
      </c>
      <c r="F1319" s="1" t="str">
        <f>INDEX('kapı kodları'!$D$2:$F$42,MATCH(Satıs[[#This Row],[kod]],'kapı kodları'!$D$2:$D$42,0),3)</f>
        <v>madra</v>
      </c>
      <c r="G1319" s="1">
        <v>67</v>
      </c>
      <c r="H1319" s="1">
        <v>1</v>
      </c>
      <c r="I1319" s="1">
        <v>32</v>
      </c>
      <c r="J1319" s="1">
        <v>9</v>
      </c>
    </row>
    <row r="1320" spans="2:14" hidden="1" x14ac:dyDescent="0.25">
      <c r="B1320" s="15">
        <v>45506</v>
      </c>
      <c r="C1320" s="6">
        <v>45513</v>
      </c>
      <c r="D1320" s="1">
        <v>120</v>
      </c>
      <c r="E1320" s="1" t="str">
        <f>INDEX('kapı kodları'!$D$2:$F$42,MATCH(Satıs[[#This Row],[kod]],'kapı kodları'!$D$2:$D$42,0),2)</f>
        <v>italyan ceviz</v>
      </c>
      <c r="F1320" s="1" t="str">
        <f>INDEX('kapı kodları'!$D$2:$F$42,MATCH(Satıs[[#This Row],[kod]],'kapı kodları'!$D$2:$D$42,0),3)</f>
        <v>baklava</v>
      </c>
      <c r="G1320" s="1">
        <v>12</v>
      </c>
      <c r="I1320" s="1">
        <v>2</v>
      </c>
      <c r="J1320" s="1">
        <v>1</v>
      </c>
    </row>
    <row r="1321" spans="2:14" hidden="1" x14ac:dyDescent="0.25">
      <c r="B1321" s="15">
        <v>45506</v>
      </c>
      <c r="C1321" s="6">
        <v>45513</v>
      </c>
      <c r="D1321" s="1">
        <v>130</v>
      </c>
      <c r="E1321" s="1" t="str">
        <f>INDEX('kapı kodları'!$D$2:$F$42,MATCH(Satıs[[#This Row],[kod]],'kapı kodları'!$D$2:$D$42,0),2)</f>
        <v>italyan ceviz</v>
      </c>
      <c r="F1321" s="1" t="str">
        <f>INDEX('kapı kodları'!$D$2:$F$42,MATCH(Satıs[[#This Row],[kod]],'kapı kodları'!$D$2:$D$42,0),3)</f>
        <v>karışık çizgi</v>
      </c>
      <c r="G1321" s="1">
        <v>6</v>
      </c>
      <c r="H1321" s="1">
        <v>1</v>
      </c>
      <c r="I1321" s="1">
        <v>8</v>
      </c>
    </row>
    <row r="1322" spans="2:14" hidden="1" x14ac:dyDescent="0.25">
      <c r="B1322" s="15">
        <v>45506</v>
      </c>
      <c r="C1322" s="6">
        <v>45513</v>
      </c>
      <c r="D1322" s="1">
        <v>140</v>
      </c>
      <c r="E1322" s="1" t="e">
        <f>INDEX('kapı kodları'!$D$2:$F$42,MATCH(Satıs[[#This Row],[kod]],'kapı kodları'!$D$2:$D$42,0),2)</f>
        <v>#N/A</v>
      </c>
      <c r="F1322" s="1" t="e">
        <f>INDEX('kapı kodları'!$D$2:$F$42,MATCH(Satıs[[#This Row],[kod]],'kapı kodları'!$D$2:$D$42,0),3)</f>
        <v>#N/A</v>
      </c>
    </row>
    <row r="1323" spans="2:14" hidden="1" x14ac:dyDescent="0.25">
      <c r="B1323" s="15">
        <v>45506</v>
      </c>
      <c r="C1323" s="6">
        <v>45513</v>
      </c>
      <c r="D1323" s="1">
        <v>160</v>
      </c>
      <c r="E1323" s="1" t="str">
        <f>INDEX('kapı kodları'!$D$2:$F$42,MATCH(Satıs[[#This Row],[kod]],'kapı kodları'!$D$2:$D$42,0),2)</f>
        <v>italyan ceviz</v>
      </c>
      <c r="F1323" s="1" t="str">
        <f>INDEX('kapı kodları'!$D$2:$F$42,MATCH(Satıs[[#This Row],[kod]],'kapı kodları'!$D$2:$D$42,0),3)</f>
        <v>iki göbek</v>
      </c>
      <c r="I1323" s="1">
        <v>1</v>
      </c>
      <c r="J1323" s="1">
        <v>1</v>
      </c>
    </row>
    <row r="1324" spans="2:14" hidden="1" x14ac:dyDescent="0.25">
      <c r="B1324" s="15">
        <v>45506</v>
      </c>
      <c r="C1324" s="6">
        <v>45513</v>
      </c>
      <c r="D1324" s="1">
        <v>200</v>
      </c>
      <c r="E1324" s="1" t="str">
        <f>INDEX('kapı kodları'!$D$2:$F$42,MATCH(Satıs[[#This Row],[kod]],'kapı kodları'!$D$2:$D$42,0),2)</f>
        <v>koyu ceviz</v>
      </c>
      <c r="F1324" s="1" t="str">
        <f>INDEX('kapı kodları'!$D$2:$F$42,MATCH(Satıs[[#This Row],[kod]],'kapı kodları'!$D$2:$D$42,0),3)</f>
        <v>yavru kanat</v>
      </c>
    </row>
    <row r="1325" spans="2:14" hidden="1" x14ac:dyDescent="0.25">
      <c r="B1325" s="15">
        <v>45506</v>
      </c>
      <c r="C1325" s="6">
        <v>45513</v>
      </c>
      <c r="D1325" s="1">
        <v>220</v>
      </c>
      <c r="E1325" s="1" t="str">
        <f>INDEX('kapı kodları'!$D$2:$F$42,MATCH(Satıs[[#This Row],[kod]],'kapı kodları'!$D$2:$D$42,0),2)</f>
        <v>koyu ceviz</v>
      </c>
      <c r="F1325" s="1" t="str">
        <f>INDEX('kapı kodları'!$D$2:$F$42,MATCH(Satıs[[#This Row],[kod]],'kapı kodları'!$D$2:$D$42,0),3)</f>
        <v>baklava</v>
      </c>
      <c r="G1325" s="1">
        <v>10</v>
      </c>
    </row>
    <row r="1326" spans="2:14" hidden="1" x14ac:dyDescent="0.25">
      <c r="B1326" s="15">
        <v>45506</v>
      </c>
      <c r="C1326" s="6">
        <v>45513</v>
      </c>
      <c r="D1326" s="1">
        <v>230</v>
      </c>
      <c r="E1326" s="1" t="str">
        <f>INDEX('kapı kodları'!$D$2:$F$42,MATCH(Satıs[[#This Row],[kod]],'kapı kodları'!$D$2:$D$42,0),2)</f>
        <v>koyu ceviz</v>
      </c>
      <c r="F1326" s="1" t="str">
        <f>INDEX('kapı kodları'!$D$2:$F$42,MATCH(Satıs[[#This Row],[kod]],'kapı kodları'!$D$2:$D$42,0),3)</f>
        <v>karışık çizgi</v>
      </c>
      <c r="G1326" s="1">
        <v>8</v>
      </c>
      <c r="I1326" s="1">
        <v>3</v>
      </c>
      <c r="J1326" s="1">
        <v>3</v>
      </c>
    </row>
    <row r="1327" spans="2:14" hidden="1" x14ac:dyDescent="0.25">
      <c r="B1327" s="15">
        <v>45506</v>
      </c>
      <c r="C1327" s="6">
        <v>45513</v>
      </c>
      <c r="D1327" s="1">
        <v>240</v>
      </c>
      <c r="E1327" s="1" t="e">
        <f>INDEX('kapı kodları'!$D$2:$F$42,MATCH(Satıs[[#This Row],[kod]],'kapı kodları'!$D$2:$D$42,0),2)</f>
        <v>#N/A</v>
      </c>
      <c r="F1327" s="1" t="e">
        <f>INDEX('kapı kodları'!$D$2:$F$42,MATCH(Satıs[[#This Row],[kod]],'kapı kodları'!$D$2:$D$42,0),3)</f>
        <v>#N/A</v>
      </c>
    </row>
    <row r="1328" spans="2:14" hidden="1" x14ac:dyDescent="0.25">
      <c r="B1328" s="15">
        <v>45506</v>
      </c>
      <c r="C1328" s="6">
        <v>45513</v>
      </c>
      <c r="D1328" s="1">
        <v>260</v>
      </c>
      <c r="E1328" s="1" t="str">
        <f>INDEX('kapı kodları'!$D$2:$F$42,MATCH(Satıs[[#This Row],[kod]],'kapı kodları'!$D$2:$D$42,0),2)</f>
        <v>koyu ceviz</v>
      </c>
      <c r="F1328" s="1" t="str">
        <f>INDEX('kapı kodları'!$D$2:$F$42,MATCH(Satıs[[#This Row],[kod]],'kapı kodları'!$D$2:$D$42,0),3)</f>
        <v>iki göbek</v>
      </c>
      <c r="G1328" s="1">
        <v>22</v>
      </c>
      <c r="H1328" s="1">
        <v>2</v>
      </c>
    </row>
    <row r="1329" spans="2:11" hidden="1" x14ac:dyDescent="0.25">
      <c r="B1329" s="15">
        <v>45506</v>
      </c>
      <c r="C1329" s="6">
        <v>45513</v>
      </c>
      <c r="D1329" s="1">
        <v>300</v>
      </c>
      <c r="E1329" s="1" t="str">
        <f>INDEX('kapı kodları'!$D$2:$F$42,MATCH(Satıs[[#This Row],[kod]],'kapı kodları'!$D$2:$D$42,0),2)</f>
        <v>gold ceviz</v>
      </c>
      <c r="F1329" s="1" t="str">
        <f>INDEX('kapı kodları'!$D$2:$F$42,MATCH(Satıs[[#This Row],[kod]],'kapı kodları'!$D$2:$D$42,0),3)</f>
        <v>yavru kanat</v>
      </c>
      <c r="K1329" s="1">
        <v>3</v>
      </c>
    </row>
    <row r="1330" spans="2:11" hidden="1" x14ac:dyDescent="0.25">
      <c r="B1330" s="15">
        <v>45506</v>
      </c>
      <c r="C1330" s="6">
        <v>45513</v>
      </c>
      <c r="D1330" s="1">
        <v>310</v>
      </c>
      <c r="E1330" s="1" t="str">
        <f>INDEX('kapı kodları'!$D$2:$F$42,MATCH(Satıs[[#This Row],[kod]],'kapı kodları'!$D$2:$D$42,0),2)</f>
        <v>gold ceviz</v>
      </c>
      <c r="F1330" s="1" t="str">
        <f>INDEX('kapı kodları'!$D$2:$F$42,MATCH(Satıs[[#This Row],[kod]],'kapı kodları'!$D$2:$D$42,0),3)</f>
        <v>madra</v>
      </c>
      <c r="G1330" s="1">
        <v>13</v>
      </c>
      <c r="H1330" s="1">
        <v>1</v>
      </c>
      <c r="I1330" s="1">
        <v>4</v>
      </c>
    </row>
    <row r="1331" spans="2:11" hidden="1" x14ac:dyDescent="0.25">
      <c r="B1331" s="15">
        <v>45506</v>
      </c>
      <c r="C1331" s="6">
        <v>45513</v>
      </c>
      <c r="D1331" s="1">
        <v>320</v>
      </c>
      <c r="E1331" s="1" t="str">
        <f>INDEX('kapı kodları'!$D$2:$F$42,MATCH(Satıs[[#This Row],[kod]],'kapı kodları'!$D$2:$D$42,0),2)</f>
        <v>gold ceviz</v>
      </c>
      <c r="F1331" s="1" t="str">
        <f>INDEX('kapı kodları'!$D$2:$F$42,MATCH(Satıs[[#This Row],[kod]],'kapı kodları'!$D$2:$D$42,0),3)</f>
        <v>baklava</v>
      </c>
      <c r="G1331" s="1">
        <v>3</v>
      </c>
      <c r="J1331" s="1">
        <v>1</v>
      </c>
    </row>
    <row r="1332" spans="2:11" hidden="1" x14ac:dyDescent="0.25">
      <c r="B1332" s="15">
        <v>45506</v>
      </c>
      <c r="C1332" s="6">
        <v>45513</v>
      </c>
      <c r="D1332" s="1">
        <v>330</v>
      </c>
      <c r="E1332" s="1" t="str">
        <f>INDEX('kapı kodları'!$D$2:$F$42,MATCH(Satıs[[#This Row],[kod]],'kapı kodları'!$D$2:$D$42,0),2)</f>
        <v>gold ceviz</v>
      </c>
      <c r="F1332" s="1" t="str">
        <f>INDEX('kapı kodları'!$D$2:$F$42,MATCH(Satıs[[#This Row],[kod]],'kapı kodları'!$D$2:$D$42,0),3)</f>
        <v>karışık çizgi</v>
      </c>
    </row>
    <row r="1333" spans="2:11" hidden="1" x14ac:dyDescent="0.25">
      <c r="B1333" s="15">
        <v>45506</v>
      </c>
      <c r="C1333" s="6">
        <v>45513</v>
      </c>
      <c r="D1333" s="1">
        <v>340</v>
      </c>
      <c r="E1333" s="1" t="e">
        <f>INDEX('kapı kodları'!$D$2:$F$42,MATCH(Satıs[[#This Row],[kod]],'kapı kodları'!$D$2:$D$42,0),2)</f>
        <v>#N/A</v>
      </c>
      <c r="F1333" s="1" t="e">
        <f>INDEX('kapı kodları'!$D$2:$F$42,MATCH(Satıs[[#This Row],[kod]],'kapı kodları'!$D$2:$D$42,0),3)</f>
        <v>#N/A</v>
      </c>
    </row>
    <row r="1334" spans="2:11" hidden="1" x14ac:dyDescent="0.25">
      <c r="B1334" s="15">
        <v>45506</v>
      </c>
      <c r="C1334" s="6">
        <v>45513</v>
      </c>
      <c r="D1334" s="1">
        <v>360</v>
      </c>
      <c r="E1334" s="1" t="str">
        <f>INDEX('kapı kodları'!$D$2:$F$42,MATCH(Satıs[[#This Row],[kod]],'kapı kodları'!$D$2:$D$42,0),2)</f>
        <v>gold ceviz</v>
      </c>
      <c r="F1334" s="1" t="str">
        <f>INDEX('kapı kodları'!$D$2:$F$42,MATCH(Satıs[[#This Row],[kod]],'kapı kodları'!$D$2:$D$42,0),3)</f>
        <v>iki göbek</v>
      </c>
      <c r="G1334" s="1">
        <v>30</v>
      </c>
      <c r="I1334" s="1">
        <v>3</v>
      </c>
      <c r="J1334" s="1">
        <v>3</v>
      </c>
      <c r="K1334" s="1">
        <v>1</v>
      </c>
    </row>
    <row r="1335" spans="2:11" hidden="1" x14ac:dyDescent="0.25">
      <c r="B1335" s="15">
        <v>45506</v>
      </c>
      <c r="C1335" s="6">
        <v>45513</v>
      </c>
      <c r="D1335" s="1">
        <v>400</v>
      </c>
      <c r="E1335" s="1" t="str">
        <f>INDEX('kapı kodları'!$D$2:$F$42,MATCH(Satıs[[#This Row],[kod]],'kapı kodları'!$D$2:$D$42,0),2)</f>
        <v>ABD ceviz</v>
      </c>
      <c r="F1335" s="1" t="str">
        <f>INDEX('kapı kodları'!$D$2:$F$42,MATCH(Satıs[[#This Row],[kod]],'kapı kodları'!$D$2:$D$42,0),3)</f>
        <v>yavru kanat</v>
      </c>
      <c r="K1335" s="1">
        <v>1</v>
      </c>
    </row>
    <row r="1336" spans="2:11" hidden="1" x14ac:dyDescent="0.25">
      <c r="B1336" s="15">
        <v>45506</v>
      </c>
      <c r="C1336" s="6">
        <v>45513</v>
      </c>
      <c r="D1336" s="1">
        <v>410</v>
      </c>
      <c r="E1336" s="1" t="str">
        <f>INDEX('kapı kodları'!$D$2:$F$42,MATCH(Satıs[[#This Row],[kod]],'kapı kodları'!$D$2:$D$42,0),2)</f>
        <v>ABD ceviz</v>
      </c>
      <c r="F1336" s="1" t="str">
        <f>INDEX('kapı kodları'!$D$2:$F$42,MATCH(Satıs[[#This Row],[kod]],'kapı kodları'!$D$2:$D$42,0),3)</f>
        <v>madra</v>
      </c>
    </row>
    <row r="1337" spans="2:11" hidden="1" x14ac:dyDescent="0.25">
      <c r="B1337" s="15">
        <v>45506</v>
      </c>
      <c r="C1337" s="6">
        <v>45513</v>
      </c>
      <c r="D1337" s="1">
        <v>420</v>
      </c>
      <c r="E1337" s="1" t="str">
        <f>INDEX('kapı kodları'!$D$2:$F$42,MATCH(Satıs[[#This Row],[kod]],'kapı kodları'!$D$2:$D$42,0),2)</f>
        <v>ABD ceviz</v>
      </c>
      <c r="F1337" s="1" t="str">
        <f>INDEX('kapı kodları'!$D$2:$F$42,MATCH(Satıs[[#This Row],[kod]],'kapı kodları'!$D$2:$D$42,0),3)</f>
        <v>baklava</v>
      </c>
      <c r="G1337" s="1">
        <v>7</v>
      </c>
    </row>
    <row r="1338" spans="2:11" hidden="1" x14ac:dyDescent="0.25">
      <c r="B1338" s="15">
        <v>45506</v>
      </c>
      <c r="C1338" s="6">
        <v>45513</v>
      </c>
      <c r="D1338" s="1">
        <v>430</v>
      </c>
      <c r="E1338" s="1" t="str">
        <f>INDEX('kapı kodları'!$D$2:$F$42,MATCH(Satıs[[#This Row],[kod]],'kapı kodları'!$D$2:$D$42,0),2)</f>
        <v>ABD ceviz</v>
      </c>
      <c r="F1338" s="1" t="str">
        <f>INDEX('kapı kodları'!$D$2:$F$42,MATCH(Satıs[[#This Row],[kod]],'kapı kodları'!$D$2:$D$42,0),3)</f>
        <v>karışık çizgi</v>
      </c>
      <c r="G1338" s="1">
        <v>2</v>
      </c>
    </row>
    <row r="1339" spans="2:11" hidden="1" x14ac:dyDescent="0.25">
      <c r="B1339" s="15">
        <v>45506</v>
      </c>
      <c r="C1339" s="6">
        <v>45513</v>
      </c>
      <c r="D1339" s="1">
        <v>440</v>
      </c>
      <c r="E1339" s="1" t="e">
        <f>INDEX('kapı kodları'!$D$2:$F$42,MATCH(Satıs[[#This Row],[kod]],'kapı kodları'!$D$2:$D$42,0),2)</f>
        <v>#N/A</v>
      </c>
      <c r="F1339" s="1" t="e">
        <f>INDEX('kapı kodları'!$D$2:$F$42,MATCH(Satıs[[#This Row],[kod]],'kapı kodları'!$D$2:$D$42,0),3)</f>
        <v>#N/A</v>
      </c>
    </row>
    <row r="1340" spans="2:11" hidden="1" x14ac:dyDescent="0.25">
      <c r="B1340" s="15">
        <v>45506</v>
      </c>
      <c r="C1340" s="6">
        <v>45513</v>
      </c>
      <c r="D1340" s="1">
        <v>460</v>
      </c>
      <c r="E1340" s="1" t="str">
        <f>INDEX('kapı kodları'!$D$2:$F$42,MATCH(Satıs[[#This Row],[kod]],'kapı kodları'!$D$2:$D$42,0),2)</f>
        <v>ABD ceviz</v>
      </c>
      <c r="F1340" s="1" t="str">
        <f>INDEX('kapı kodları'!$D$2:$F$42,MATCH(Satıs[[#This Row],[kod]],'kapı kodları'!$D$2:$D$42,0),3)</f>
        <v>iki göbek</v>
      </c>
      <c r="G1340" s="1">
        <v>14</v>
      </c>
      <c r="J1340" s="1">
        <v>2</v>
      </c>
    </row>
    <row r="1341" spans="2:11" hidden="1" x14ac:dyDescent="0.25">
      <c r="B1341" s="15">
        <v>45506</v>
      </c>
      <c r="C1341" s="6">
        <v>45513</v>
      </c>
      <c r="D1341" s="1">
        <v>500</v>
      </c>
      <c r="E1341" s="1" t="str">
        <f>INDEX('kapı kodları'!$D$2:$F$42,MATCH(Satıs[[#This Row],[kod]],'kapı kodları'!$D$2:$D$42,0),2)</f>
        <v>wenge</v>
      </c>
      <c r="F1341" s="1" t="str">
        <f>INDEX('kapı kodları'!$D$2:$F$42,MATCH(Satıs[[#This Row],[kod]],'kapı kodları'!$D$2:$D$42,0),3)</f>
        <v>yavru kanat</v>
      </c>
    </row>
    <row r="1342" spans="2:11" hidden="1" x14ac:dyDescent="0.25">
      <c r="B1342" s="15">
        <v>45506</v>
      </c>
      <c r="C1342" s="6">
        <v>45513</v>
      </c>
      <c r="D1342" s="1">
        <v>520</v>
      </c>
      <c r="E1342" s="1" t="str">
        <f>INDEX('kapı kodları'!$D$2:$F$42,MATCH(Satıs[[#This Row],[kod]],'kapı kodları'!$D$2:$D$42,0),2)</f>
        <v>wenge</v>
      </c>
      <c r="F1342" s="1" t="str">
        <f>INDEX('kapı kodları'!$D$2:$F$42,MATCH(Satıs[[#This Row],[kod]],'kapı kodları'!$D$2:$D$42,0),3)</f>
        <v>baklava</v>
      </c>
      <c r="G1342" s="1">
        <v>3</v>
      </c>
      <c r="I1342" s="1">
        <v>3</v>
      </c>
    </row>
    <row r="1343" spans="2:11" hidden="1" x14ac:dyDescent="0.25">
      <c r="B1343" s="15">
        <v>45506</v>
      </c>
      <c r="C1343" s="6">
        <v>45513</v>
      </c>
      <c r="D1343" s="1">
        <v>530</v>
      </c>
      <c r="E1343" s="1" t="str">
        <f>INDEX('kapı kodları'!$D$2:$F$42,MATCH(Satıs[[#This Row],[kod]],'kapı kodları'!$D$2:$D$42,0),2)</f>
        <v>wenge</v>
      </c>
      <c r="F1343" s="1" t="str">
        <f>INDEX('kapı kodları'!$D$2:$F$42,MATCH(Satıs[[#This Row],[kod]],'kapı kodları'!$D$2:$D$42,0),3)</f>
        <v>karışık çizgi</v>
      </c>
      <c r="G1343" s="1">
        <v>3</v>
      </c>
    </row>
    <row r="1344" spans="2:11" hidden="1" x14ac:dyDescent="0.25">
      <c r="B1344" s="15">
        <v>45506</v>
      </c>
      <c r="C1344" s="6">
        <v>45513</v>
      </c>
      <c r="D1344" s="1">
        <v>540</v>
      </c>
      <c r="E1344" s="1" t="e">
        <f>INDEX('kapı kodları'!$D$2:$F$42,MATCH(Satıs[[#This Row],[kod]],'kapı kodları'!$D$2:$D$42,0),2)</f>
        <v>#N/A</v>
      </c>
      <c r="F1344" s="1" t="e">
        <f>INDEX('kapı kodları'!$D$2:$F$42,MATCH(Satıs[[#This Row],[kod]],'kapı kodları'!$D$2:$D$42,0),3)</f>
        <v>#N/A</v>
      </c>
    </row>
    <row r="1345" spans="2:11" hidden="1" x14ac:dyDescent="0.25">
      <c r="B1345" s="15">
        <v>45506</v>
      </c>
      <c r="C1345" s="6">
        <v>45513</v>
      </c>
      <c r="D1345" s="1">
        <v>560</v>
      </c>
      <c r="E1345" s="1" t="str">
        <f>INDEX('kapı kodları'!$D$2:$F$42,MATCH(Satıs[[#This Row],[kod]],'kapı kodları'!$D$2:$D$42,0),2)</f>
        <v>wenge</v>
      </c>
      <c r="F1345" s="1" t="str">
        <f>INDEX('kapı kodları'!$D$2:$F$42,MATCH(Satıs[[#This Row],[kod]],'kapı kodları'!$D$2:$D$42,0),3)</f>
        <v>iki göbek</v>
      </c>
      <c r="G1345" s="1">
        <v>4</v>
      </c>
    </row>
    <row r="1346" spans="2:11" hidden="1" x14ac:dyDescent="0.25">
      <c r="B1346" s="15">
        <v>45506</v>
      </c>
      <c r="C1346" s="6">
        <v>45513</v>
      </c>
      <c r="D1346" s="1">
        <v>600</v>
      </c>
      <c r="E1346" s="1" t="str">
        <f>INDEX('kapı kodları'!$D$2:$F$42,MATCH(Satıs[[#This Row],[kod]],'kapı kodları'!$D$2:$D$42,0),2)</f>
        <v>bute beyaz</v>
      </c>
      <c r="F1346" s="1" t="str">
        <f>INDEX('kapı kodları'!$D$2:$F$42,MATCH(Satıs[[#This Row],[kod]],'kapı kodları'!$D$2:$D$42,0),3)</f>
        <v>yavru kanat</v>
      </c>
      <c r="K1346" s="1">
        <v>19</v>
      </c>
    </row>
    <row r="1347" spans="2:11" hidden="1" x14ac:dyDescent="0.25">
      <c r="B1347" s="15">
        <v>45506</v>
      </c>
      <c r="C1347" s="6">
        <v>45513</v>
      </c>
      <c r="D1347" s="1">
        <v>610</v>
      </c>
      <c r="E1347" s="1" t="str">
        <f>INDEX('kapı kodları'!$D$2:$F$42,MATCH(Satıs[[#This Row],[kod]],'kapı kodları'!$D$2:$D$42,0),2)</f>
        <v>bute beyaz</v>
      </c>
      <c r="F1347" s="1" t="str">
        <f>INDEX('kapı kodları'!$D$2:$F$42,MATCH(Satıs[[#This Row],[kod]],'kapı kodları'!$D$2:$D$42,0),3)</f>
        <v>madra</v>
      </c>
      <c r="G1347" s="1">
        <v>12</v>
      </c>
      <c r="I1347" s="1">
        <v>8</v>
      </c>
      <c r="J1347" s="1">
        <v>1</v>
      </c>
    </row>
    <row r="1348" spans="2:11" hidden="1" x14ac:dyDescent="0.25">
      <c r="B1348" s="15">
        <v>45506</v>
      </c>
      <c r="C1348" s="6">
        <v>45513</v>
      </c>
      <c r="D1348" s="1">
        <v>620</v>
      </c>
      <c r="E1348" s="1" t="str">
        <f>INDEX('kapı kodları'!$D$2:$F$42,MATCH(Satıs[[#This Row],[kod]],'kapı kodları'!$D$2:$D$42,0),2)</f>
        <v>bute beyaz</v>
      </c>
      <c r="F1348" s="1" t="str">
        <f>INDEX('kapı kodları'!$D$2:$F$42,MATCH(Satıs[[#This Row],[kod]],'kapı kodları'!$D$2:$D$42,0),3)</f>
        <v>baklava</v>
      </c>
      <c r="G1348" s="1">
        <v>2</v>
      </c>
    </row>
    <row r="1349" spans="2:11" hidden="1" x14ac:dyDescent="0.25">
      <c r="B1349" s="15">
        <v>45506</v>
      </c>
      <c r="C1349" s="6">
        <v>45513</v>
      </c>
      <c r="D1349" s="1">
        <v>630</v>
      </c>
      <c r="E1349" s="1" t="str">
        <f>INDEX('kapı kodları'!$D$2:$F$42,MATCH(Satıs[[#This Row],[kod]],'kapı kodları'!$D$2:$D$42,0),2)</f>
        <v>bute beyaz</v>
      </c>
      <c r="F1349" s="1" t="str">
        <f>INDEX('kapı kodları'!$D$2:$F$42,MATCH(Satıs[[#This Row],[kod]],'kapı kodları'!$D$2:$D$42,0),3)</f>
        <v>karışık çizgi</v>
      </c>
      <c r="G1349" s="1">
        <v>43</v>
      </c>
      <c r="H1349" s="1">
        <v>1</v>
      </c>
      <c r="I1349" s="1">
        <v>11</v>
      </c>
      <c r="J1349" s="1">
        <v>6</v>
      </c>
    </row>
    <row r="1350" spans="2:11" hidden="1" x14ac:dyDescent="0.25">
      <c r="B1350" s="15">
        <v>45506</v>
      </c>
      <c r="C1350" s="6">
        <v>45513</v>
      </c>
      <c r="D1350" s="1">
        <v>640</v>
      </c>
      <c r="E1350" s="1" t="e">
        <f>INDEX('kapı kodları'!$D$2:$F$42,MATCH(Satıs[[#This Row],[kod]],'kapı kodları'!$D$2:$D$42,0),2)</f>
        <v>#N/A</v>
      </c>
      <c r="F1350" s="1" t="e">
        <f>INDEX('kapı kodları'!$D$2:$F$42,MATCH(Satıs[[#This Row],[kod]],'kapı kodları'!$D$2:$D$42,0),3)</f>
        <v>#N/A</v>
      </c>
    </row>
    <row r="1351" spans="2:11" hidden="1" x14ac:dyDescent="0.25">
      <c r="B1351" s="15">
        <v>45506</v>
      </c>
      <c r="C1351" s="6">
        <v>45513</v>
      </c>
      <c r="D1351" s="1">
        <v>660</v>
      </c>
      <c r="E1351" s="1" t="str">
        <f>INDEX('kapı kodları'!$D$2:$F$42,MATCH(Satıs[[#This Row],[kod]],'kapı kodları'!$D$2:$D$42,0),2)</f>
        <v>bute beyaz</v>
      </c>
      <c r="F1351" s="1" t="str">
        <f>INDEX('kapı kodları'!$D$2:$F$42,MATCH(Satıs[[#This Row],[kod]],'kapı kodları'!$D$2:$D$42,0),3)</f>
        <v>iki göbek</v>
      </c>
      <c r="G1351" s="1">
        <v>98</v>
      </c>
      <c r="H1351" s="1">
        <v>5</v>
      </c>
      <c r="I1351" s="1">
        <v>32</v>
      </c>
      <c r="J1351" s="1">
        <v>25</v>
      </c>
      <c r="K1351" s="1">
        <v>11</v>
      </c>
    </row>
    <row r="1352" spans="2:11" hidden="1" x14ac:dyDescent="0.25">
      <c r="B1352" s="15">
        <v>45506</v>
      </c>
      <c r="C1352" s="6">
        <v>45513</v>
      </c>
      <c r="D1352" s="1">
        <v>700</v>
      </c>
      <c r="E1352" s="1" t="str">
        <f>INDEX('kapı kodları'!$D$2:$F$42,MATCH(Satıs[[#This Row],[kod]],'kapı kodları'!$D$2:$D$42,0),2)</f>
        <v>küp akça</v>
      </c>
      <c r="F1352" s="1" t="str">
        <f>INDEX('kapı kodları'!$D$2:$F$42,MATCH(Satıs[[#This Row],[kod]],'kapı kodları'!$D$2:$D$42,0),3)</f>
        <v>yavru kanat</v>
      </c>
      <c r="K1352" s="1">
        <v>8</v>
      </c>
    </row>
    <row r="1353" spans="2:11" hidden="1" x14ac:dyDescent="0.25">
      <c r="B1353" s="15">
        <v>45506</v>
      </c>
      <c r="C1353" s="6">
        <v>45513</v>
      </c>
      <c r="D1353" s="1">
        <v>720</v>
      </c>
      <c r="E1353" s="1" t="str">
        <f>INDEX('kapı kodları'!$D$2:$F$42,MATCH(Satıs[[#This Row],[kod]],'kapı kodları'!$D$2:$D$42,0),2)</f>
        <v>küp akça</v>
      </c>
      <c r="F1353" s="1" t="str">
        <f>INDEX('kapı kodları'!$D$2:$F$42,MATCH(Satıs[[#This Row],[kod]],'kapı kodları'!$D$2:$D$42,0),3)</f>
        <v>baklava</v>
      </c>
      <c r="G1353" s="1">
        <v>2</v>
      </c>
      <c r="J1353" s="1">
        <v>1</v>
      </c>
    </row>
    <row r="1354" spans="2:11" hidden="1" x14ac:dyDescent="0.25">
      <c r="B1354" s="15">
        <v>45506</v>
      </c>
      <c r="C1354" s="6">
        <v>45513</v>
      </c>
      <c r="D1354" s="1">
        <v>730</v>
      </c>
      <c r="E1354" s="1" t="str">
        <f>INDEX('kapı kodları'!$D$2:$F$42,MATCH(Satıs[[#This Row],[kod]],'kapı kodları'!$D$2:$D$42,0),2)</f>
        <v>küp akça</v>
      </c>
      <c r="F1354" s="1" t="str">
        <f>INDEX('kapı kodları'!$D$2:$F$42,MATCH(Satıs[[#This Row],[kod]],'kapı kodları'!$D$2:$D$42,0),3)</f>
        <v>karışık çizgi</v>
      </c>
      <c r="G1354" s="1">
        <v>46</v>
      </c>
      <c r="I1354" s="1">
        <v>9</v>
      </c>
      <c r="K1354" s="1">
        <v>4</v>
      </c>
    </row>
    <row r="1355" spans="2:11" hidden="1" x14ac:dyDescent="0.25">
      <c r="B1355" s="15">
        <v>45506</v>
      </c>
      <c r="C1355" s="6">
        <v>45513</v>
      </c>
      <c r="D1355" s="1">
        <v>740</v>
      </c>
      <c r="E1355" s="1" t="e">
        <f>INDEX('kapı kodları'!$D$2:$F$42,MATCH(Satıs[[#This Row],[kod]],'kapı kodları'!$D$2:$D$42,0),2)</f>
        <v>#N/A</v>
      </c>
      <c r="F1355" s="1" t="e">
        <f>INDEX('kapı kodları'!$D$2:$F$42,MATCH(Satıs[[#This Row],[kod]],'kapı kodları'!$D$2:$D$42,0),3)</f>
        <v>#N/A</v>
      </c>
    </row>
    <row r="1356" spans="2:11" hidden="1" x14ac:dyDescent="0.25">
      <c r="B1356" s="15">
        <v>45506</v>
      </c>
      <c r="C1356" s="6">
        <v>45513</v>
      </c>
      <c r="D1356" s="1">
        <v>760</v>
      </c>
      <c r="E1356" s="1" t="str">
        <f>INDEX('kapı kodları'!$D$2:$F$42,MATCH(Satıs[[#This Row],[kod]],'kapı kodları'!$D$2:$D$42,0),2)</f>
        <v>küp akça</v>
      </c>
      <c r="F1356" s="1" t="str">
        <f>INDEX('kapı kodları'!$D$2:$F$42,MATCH(Satıs[[#This Row],[kod]],'kapı kodları'!$D$2:$D$42,0),3)</f>
        <v>iki göbek</v>
      </c>
      <c r="G1356" s="1">
        <v>90</v>
      </c>
      <c r="H1356" s="1">
        <v>7</v>
      </c>
      <c r="I1356" s="1">
        <v>19</v>
      </c>
      <c r="J1356" s="1">
        <v>17</v>
      </c>
    </row>
    <row r="1357" spans="2:11" hidden="1" x14ac:dyDescent="0.25">
      <c r="B1357" s="15">
        <v>45506</v>
      </c>
      <c r="C1357" s="6">
        <v>45513</v>
      </c>
      <c r="D1357" s="1">
        <v>800</v>
      </c>
      <c r="E1357" s="1" t="str">
        <f>INDEX('kapı kodları'!$D$2:$F$42,MATCH(Satıs[[#This Row],[kod]],'kapı kodları'!$D$2:$D$42,0),2)</f>
        <v>ardahan gri</v>
      </c>
      <c r="F1357" s="1" t="str">
        <f>INDEX('kapı kodları'!$D$2:$F$42,MATCH(Satıs[[#This Row],[kod]],'kapı kodları'!$D$2:$D$42,0),3)</f>
        <v>yavru kanat</v>
      </c>
      <c r="K1357" s="1">
        <v>7</v>
      </c>
    </row>
    <row r="1358" spans="2:11" hidden="1" x14ac:dyDescent="0.25">
      <c r="B1358" s="15">
        <v>45506</v>
      </c>
      <c r="C1358" s="6">
        <v>45513</v>
      </c>
      <c r="D1358" s="1">
        <v>810</v>
      </c>
      <c r="E1358" s="1" t="str">
        <f>INDEX('kapı kodları'!$D$2:$F$42,MATCH(Satıs[[#This Row],[kod]],'kapı kodları'!$D$2:$D$42,0),2)</f>
        <v>ardahan gri</v>
      </c>
      <c r="F1358" s="1" t="str">
        <f>INDEX('kapı kodları'!$D$2:$F$42,MATCH(Satıs[[#This Row],[kod]],'kapı kodları'!$D$2:$D$42,0),3)</f>
        <v>madra</v>
      </c>
      <c r="I1358" s="1">
        <v>1</v>
      </c>
    </row>
    <row r="1359" spans="2:11" hidden="1" x14ac:dyDescent="0.25">
      <c r="B1359" s="15">
        <v>45506</v>
      </c>
      <c r="C1359" s="6">
        <v>45513</v>
      </c>
      <c r="D1359" s="1">
        <v>820</v>
      </c>
      <c r="E1359" s="1" t="str">
        <f>INDEX('kapı kodları'!$D$2:$F$42,MATCH(Satıs[[#This Row],[kod]],'kapı kodları'!$D$2:$D$42,0),2)</f>
        <v>ardahan gri</v>
      </c>
      <c r="F1359" s="1" t="str">
        <f>INDEX('kapı kodları'!$D$2:$F$42,MATCH(Satıs[[#This Row],[kod]],'kapı kodları'!$D$2:$D$42,0),3)</f>
        <v>baklava</v>
      </c>
      <c r="I1359" s="1">
        <v>1</v>
      </c>
      <c r="K1359" s="1">
        <v>1</v>
      </c>
    </row>
    <row r="1360" spans="2:11" hidden="1" x14ac:dyDescent="0.25">
      <c r="B1360" s="15">
        <v>45506</v>
      </c>
      <c r="C1360" s="6">
        <v>45513</v>
      </c>
      <c r="D1360" s="1">
        <v>830</v>
      </c>
      <c r="E1360" s="1" t="str">
        <f>INDEX('kapı kodları'!$D$2:$F$42,MATCH(Satıs[[#This Row],[kod]],'kapı kodları'!$D$2:$D$42,0),2)</f>
        <v>ardahan gri</v>
      </c>
      <c r="F1360" s="1" t="str">
        <f>INDEX('kapı kodları'!$D$2:$F$42,MATCH(Satıs[[#This Row],[kod]],'kapı kodları'!$D$2:$D$42,0),3)</f>
        <v>karışık çizgi</v>
      </c>
      <c r="G1360" s="1">
        <v>81</v>
      </c>
      <c r="H1360" s="1">
        <v>1</v>
      </c>
      <c r="I1360" s="1">
        <v>20</v>
      </c>
      <c r="J1360" s="1">
        <v>1</v>
      </c>
      <c r="K1360" s="1">
        <v>4</v>
      </c>
    </row>
    <row r="1361" spans="2:14" hidden="1" x14ac:dyDescent="0.25">
      <c r="B1361" s="15">
        <v>45506</v>
      </c>
      <c r="C1361" s="6">
        <v>45513</v>
      </c>
      <c r="D1361" s="1">
        <v>840</v>
      </c>
      <c r="E1361" s="1" t="e">
        <f>INDEX('kapı kodları'!$D$2:$F$42,MATCH(Satıs[[#This Row],[kod]],'kapı kodları'!$D$2:$D$42,0),2)</f>
        <v>#N/A</v>
      </c>
      <c r="F1361" s="1" t="e">
        <f>INDEX('kapı kodları'!$D$2:$F$42,MATCH(Satıs[[#This Row],[kod]],'kapı kodları'!$D$2:$D$42,0),3)</f>
        <v>#N/A</v>
      </c>
    </row>
    <row r="1362" spans="2:14" hidden="1" x14ac:dyDescent="0.25">
      <c r="B1362" s="15">
        <v>45506</v>
      </c>
      <c r="C1362" s="6">
        <v>45513</v>
      </c>
      <c r="D1362" s="1">
        <v>860</v>
      </c>
      <c r="E1362" s="1" t="str">
        <f>INDEX('kapı kodları'!$D$2:$F$42,MATCH(Satıs[[#This Row],[kod]],'kapı kodları'!$D$2:$D$42,0),2)</f>
        <v>ardahan gri</v>
      </c>
      <c r="F1362" s="1" t="str">
        <f>INDEX('kapı kodları'!$D$2:$F$42,MATCH(Satıs[[#This Row],[kod]],'kapı kodları'!$D$2:$D$42,0),3)</f>
        <v>iki göbek</v>
      </c>
      <c r="G1362" s="1">
        <v>116</v>
      </c>
      <c r="H1362" s="1">
        <v>5</v>
      </c>
      <c r="I1362" s="1">
        <v>12</v>
      </c>
      <c r="J1362" s="1">
        <v>6</v>
      </c>
      <c r="K1362" s="1">
        <v>1</v>
      </c>
    </row>
    <row r="1363" spans="2:14" hidden="1" x14ac:dyDescent="0.25">
      <c r="B1363" s="15">
        <v>45506</v>
      </c>
      <c r="C1363" s="6">
        <v>45513</v>
      </c>
      <c r="D1363" s="1">
        <v>900</v>
      </c>
      <c r="E1363" s="1" t="str">
        <f>INDEX('kapı kodları'!$D$2:$F$42,MATCH(Satıs[[#This Row],[kod]],'kapı kodları'!$D$2:$D$42,0),2)</f>
        <v>pvc gri</v>
      </c>
      <c r="F1363" s="1" t="str">
        <f>INDEX('kapı kodları'!$D$2:$F$42,MATCH(Satıs[[#This Row],[kod]],'kapı kodları'!$D$2:$D$42,0),3)</f>
        <v>yavru kanat</v>
      </c>
      <c r="K1363" s="1">
        <v>2</v>
      </c>
      <c r="N1363" s="1">
        <v>1</v>
      </c>
    </row>
    <row r="1364" spans="2:14" hidden="1" x14ac:dyDescent="0.25">
      <c r="B1364" s="15">
        <v>45506</v>
      </c>
      <c r="C1364" s="6">
        <v>45513</v>
      </c>
      <c r="D1364" s="1">
        <v>920</v>
      </c>
      <c r="E1364" s="1" t="str">
        <f>INDEX('kapı kodları'!$D$2:$F$42,MATCH(Satıs[[#This Row],[kod]],'kapı kodları'!$D$2:$D$42,0),2)</f>
        <v>pvc gri</v>
      </c>
      <c r="F1364" s="1" t="str">
        <f>INDEX('kapı kodları'!$D$2:$F$42,MATCH(Satıs[[#This Row],[kod]],'kapı kodları'!$D$2:$D$42,0),3)</f>
        <v>baklava</v>
      </c>
    </row>
    <row r="1365" spans="2:14" hidden="1" x14ac:dyDescent="0.25">
      <c r="B1365" s="15">
        <v>45506</v>
      </c>
      <c r="C1365" s="6">
        <v>45513</v>
      </c>
      <c r="D1365" s="1">
        <v>930</v>
      </c>
      <c r="E1365" s="1" t="str">
        <f>INDEX('kapı kodları'!$D$2:$F$42,MATCH(Satıs[[#This Row],[kod]],'kapı kodları'!$D$2:$D$42,0),2)</f>
        <v>pvc gri</v>
      </c>
      <c r="F1365" s="1" t="str">
        <f>INDEX('kapı kodları'!$D$2:$F$42,MATCH(Satıs[[#This Row],[kod]],'kapı kodları'!$D$2:$D$42,0),3)</f>
        <v>karışık çizgi</v>
      </c>
      <c r="G1365" s="1">
        <v>38</v>
      </c>
      <c r="H1365" s="1">
        <v>2</v>
      </c>
      <c r="I1365" s="1">
        <v>9</v>
      </c>
    </row>
    <row r="1366" spans="2:14" hidden="1" x14ac:dyDescent="0.25">
      <c r="B1366" s="15">
        <v>45506</v>
      </c>
      <c r="C1366" s="6">
        <v>45513</v>
      </c>
      <c r="D1366" s="1">
        <v>960</v>
      </c>
      <c r="E1366" s="1" t="str">
        <f>INDEX('kapı kodları'!$D$2:$F$42,MATCH(Satıs[[#This Row],[kod]],'kapı kodları'!$D$2:$D$42,0),2)</f>
        <v>pvc gri</v>
      </c>
      <c r="F1366" s="1" t="str">
        <f>INDEX('kapı kodları'!$D$2:$F$42,MATCH(Satıs[[#This Row],[kod]],'kapı kodları'!$D$2:$D$42,0),3)</f>
        <v>iki göbek</v>
      </c>
      <c r="G1366" s="1">
        <v>35</v>
      </c>
      <c r="H1366" s="1">
        <v>2</v>
      </c>
      <c r="I1366" s="1">
        <v>5</v>
      </c>
      <c r="J1366" s="1">
        <v>2</v>
      </c>
    </row>
    <row r="1367" spans="2:14" hidden="1" x14ac:dyDescent="0.25">
      <c r="B1367" s="15">
        <v>45513</v>
      </c>
      <c r="C1367" s="6">
        <v>45520</v>
      </c>
      <c r="D1367" s="1">
        <v>100</v>
      </c>
      <c r="E1367" s="1" t="str">
        <f>INDEX('kapı kodları'!$D$2:$F$42,MATCH(Satıs[[#This Row],[kod]],'kapı kodları'!$D$2:$D$42,0),2)</f>
        <v>italyan ceviz</v>
      </c>
      <c r="F1367" s="1" t="str">
        <f>INDEX('kapı kodları'!$D$2:$F$42,MATCH(Satıs[[#This Row],[kod]],'kapı kodları'!$D$2:$D$42,0),3)</f>
        <v>yavru kanat</v>
      </c>
      <c r="K1367" s="1">
        <v>10</v>
      </c>
    </row>
    <row r="1368" spans="2:14" x14ac:dyDescent="0.25">
      <c r="B1368" s="15">
        <v>45513</v>
      </c>
      <c r="C1368" s="6">
        <v>45520</v>
      </c>
      <c r="D1368" s="1">
        <v>110</v>
      </c>
      <c r="E1368" s="1" t="str">
        <f>INDEX('kapı kodları'!$D$2:$F$42,MATCH(Satıs[[#This Row],[kod]],'kapı kodları'!$D$2:$D$42,0),2)</f>
        <v>italyan ceviz</v>
      </c>
      <c r="F1368" s="1" t="str">
        <f>INDEX('kapı kodları'!$D$2:$F$42,MATCH(Satıs[[#This Row],[kod]],'kapı kodları'!$D$2:$D$42,0),3)</f>
        <v>madra</v>
      </c>
      <c r="G1368" s="1">
        <v>48</v>
      </c>
      <c r="H1368" s="1">
        <v>2</v>
      </c>
      <c r="I1368" s="1">
        <v>4</v>
      </c>
      <c r="J1368" s="1">
        <v>2</v>
      </c>
    </row>
    <row r="1369" spans="2:14" hidden="1" x14ac:dyDescent="0.25">
      <c r="B1369" s="15">
        <v>45513</v>
      </c>
      <c r="C1369" s="6">
        <v>45520</v>
      </c>
      <c r="D1369" s="1">
        <v>120</v>
      </c>
      <c r="E1369" s="1" t="str">
        <f>INDEX('kapı kodları'!$D$2:$F$42,MATCH(Satıs[[#This Row],[kod]],'kapı kodları'!$D$2:$D$42,0),2)</f>
        <v>italyan ceviz</v>
      </c>
      <c r="F1369" s="1" t="str">
        <f>INDEX('kapı kodları'!$D$2:$F$42,MATCH(Satıs[[#This Row],[kod]],'kapı kodları'!$D$2:$D$42,0),3)</f>
        <v>baklava</v>
      </c>
      <c r="G1369" s="1">
        <v>20</v>
      </c>
      <c r="I1369" s="1">
        <v>11</v>
      </c>
    </row>
    <row r="1370" spans="2:14" hidden="1" x14ac:dyDescent="0.25">
      <c r="B1370" s="15">
        <v>45513</v>
      </c>
      <c r="C1370" s="6">
        <v>45520</v>
      </c>
      <c r="D1370" s="1">
        <v>130</v>
      </c>
      <c r="E1370" s="1" t="str">
        <f>INDEX('kapı kodları'!$D$2:$F$42,MATCH(Satıs[[#This Row],[kod]],'kapı kodları'!$D$2:$D$42,0),2)</f>
        <v>italyan ceviz</v>
      </c>
      <c r="F1370" s="1" t="str">
        <f>INDEX('kapı kodları'!$D$2:$F$42,MATCH(Satıs[[#This Row],[kod]],'kapı kodları'!$D$2:$D$42,0),3)</f>
        <v>karışık çizgi</v>
      </c>
      <c r="I1370" s="1">
        <v>3</v>
      </c>
    </row>
    <row r="1371" spans="2:14" hidden="1" x14ac:dyDescent="0.25">
      <c r="B1371" s="15">
        <v>45513</v>
      </c>
      <c r="C1371" s="6">
        <v>45520</v>
      </c>
      <c r="D1371" s="1">
        <v>140</v>
      </c>
      <c r="E1371" s="1" t="e">
        <f>INDEX('kapı kodları'!$D$2:$F$42,MATCH(Satıs[[#This Row],[kod]],'kapı kodları'!$D$2:$D$42,0),2)</f>
        <v>#N/A</v>
      </c>
      <c r="F1371" s="1" t="e">
        <f>INDEX('kapı kodları'!$D$2:$F$42,MATCH(Satıs[[#This Row],[kod]],'kapı kodları'!$D$2:$D$42,0),3)</f>
        <v>#N/A</v>
      </c>
    </row>
    <row r="1372" spans="2:14" hidden="1" x14ac:dyDescent="0.25">
      <c r="B1372" s="15">
        <v>45513</v>
      </c>
      <c r="C1372" s="6">
        <v>45520</v>
      </c>
      <c r="D1372" s="1">
        <v>160</v>
      </c>
      <c r="E1372" s="1" t="str">
        <f>INDEX('kapı kodları'!$D$2:$F$42,MATCH(Satıs[[#This Row],[kod]],'kapı kodları'!$D$2:$D$42,0),2)</f>
        <v>italyan ceviz</v>
      </c>
      <c r="F1372" s="1" t="str">
        <f>INDEX('kapı kodları'!$D$2:$F$42,MATCH(Satıs[[#This Row],[kod]],'kapı kodları'!$D$2:$D$42,0),3)</f>
        <v>iki göbek</v>
      </c>
      <c r="I1372" s="1">
        <v>1</v>
      </c>
      <c r="J1372" s="1">
        <v>1</v>
      </c>
    </row>
    <row r="1373" spans="2:14" hidden="1" x14ac:dyDescent="0.25">
      <c r="B1373" s="15">
        <v>45513</v>
      </c>
      <c r="C1373" s="6">
        <v>45520</v>
      </c>
      <c r="D1373" s="1">
        <v>200</v>
      </c>
      <c r="E1373" s="1" t="str">
        <f>INDEX('kapı kodları'!$D$2:$F$42,MATCH(Satıs[[#This Row],[kod]],'kapı kodları'!$D$2:$D$42,0),2)</f>
        <v>koyu ceviz</v>
      </c>
      <c r="F1373" s="1" t="str">
        <f>INDEX('kapı kodları'!$D$2:$F$42,MATCH(Satıs[[#This Row],[kod]],'kapı kodları'!$D$2:$D$42,0),3)</f>
        <v>yavru kanat</v>
      </c>
      <c r="K1373" s="1">
        <v>3</v>
      </c>
    </row>
    <row r="1374" spans="2:14" hidden="1" x14ac:dyDescent="0.25">
      <c r="B1374" s="15">
        <v>45513</v>
      </c>
      <c r="C1374" s="6">
        <v>45520</v>
      </c>
      <c r="D1374" s="1">
        <v>220</v>
      </c>
      <c r="E1374" s="1" t="str">
        <f>INDEX('kapı kodları'!$D$2:$F$42,MATCH(Satıs[[#This Row],[kod]],'kapı kodları'!$D$2:$D$42,0),2)</f>
        <v>koyu ceviz</v>
      </c>
      <c r="F1374" s="1" t="str">
        <f>INDEX('kapı kodları'!$D$2:$F$42,MATCH(Satıs[[#This Row],[kod]],'kapı kodları'!$D$2:$D$42,0),3)</f>
        <v>baklava</v>
      </c>
      <c r="G1374" s="1">
        <v>14</v>
      </c>
      <c r="I1374" s="1">
        <v>1</v>
      </c>
    </row>
    <row r="1375" spans="2:14" hidden="1" x14ac:dyDescent="0.25">
      <c r="B1375" s="15">
        <v>45513</v>
      </c>
      <c r="C1375" s="6">
        <v>45520</v>
      </c>
      <c r="D1375" s="1">
        <v>230</v>
      </c>
      <c r="E1375" s="1" t="str">
        <f>INDEX('kapı kodları'!$D$2:$F$42,MATCH(Satıs[[#This Row],[kod]],'kapı kodları'!$D$2:$D$42,0),2)</f>
        <v>koyu ceviz</v>
      </c>
      <c r="F1375" s="1" t="str">
        <f>INDEX('kapı kodları'!$D$2:$F$42,MATCH(Satıs[[#This Row],[kod]],'kapı kodları'!$D$2:$D$42,0),3)</f>
        <v>karışık çizgi</v>
      </c>
      <c r="G1375" s="1">
        <v>3</v>
      </c>
      <c r="I1375" s="1">
        <v>1</v>
      </c>
    </row>
    <row r="1376" spans="2:14" hidden="1" x14ac:dyDescent="0.25">
      <c r="B1376" s="15">
        <v>45513</v>
      </c>
      <c r="C1376" s="6">
        <v>45520</v>
      </c>
      <c r="D1376" s="1">
        <v>240</v>
      </c>
      <c r="E1376" s="1" t="e">
        <f>INDEX('kapı kodları'!$D$2:$F$42,MATCH(Satıs[[#This Row],[kod]],'kapı kodları'!$D$2:$D$42,0),2)</f>
        <v>#N/A</v>
      </c>
      <c r="F1376" s="1" t="e">
        <f>INDEX('kapı kodları'!$D$2:$F$42,MATCH(Satıs[[#This Row],[kod]],'kapı kodları'!$D$2:$D$42,0),3)</f>
        <v>#N/A</v>
      </c>
    </row>
    <row r="1377" spans="2:11" hidden="1" x14ac:dyDescent="0.25">
      <c r="B1377" s="15">
        <v>45513</v>
      </c>
      <c r="C1377" s="6">
        <v>45520</v>
      </c>
      <c r="D1377" s="1">
        <v>260</v>
      </c>
      <c r="E1377" s="1" t="str">
        <f>INDEX('kapı kodları'!$D$2:$F$42,MATCH(Satıs[[#This Row],[kod]],'kapı kodları'!$D$2:$D$42,0),2)</f>
        <v>koyu ceviz</v>
      </c>
      <c r="F1377" s="1" t="str">
        <f>INDEX('kapı kodları'!$D$2:$F$42,MATCH(Satıs[[#This Row],[kod]],'kapı kodları'!$D$2:$D$42,0),3)</f>
        <v>iki göbek</v>
      </c>
      <c r="G1377" s="1">
        <v>30</v>
      </c>
      <c r="H1377" s="1">
        <v>2</v>
      </c>
      <c r="I1377" s="1">
        <v>4</v>
      </c>
      <c r="J1377" s="1">
        <v>3</v>
      </c>
      <c r="K1377" s="1">
        <v>2</v>
      </c>
    </row>
    <row r="1378" spans="2:11" hidden="1" x14ac:dyDescent="0.25">
      <c r="B1378" s="15">
        <v>45513</v>
      </c>
      <c r="C1378" s="6">
        <v>45520</v>
      </c>
      <c r="D1378" s="1">
        <v>300</v>
      </c>
      <c r="E1378" s="1" t="str">
        <f>INDEX('kapı kodları'!$D$2:$F$42,MATCH(Satıs[[#This Row],[kod]],'kapı kodları'!$D$2:$D$42,0),2)</f>
        <v>gold ceviz</v>
      </c>
      <c r="F1378" s="1" t="str">
        <f>INDEX('kapı kodları'!$D$2:$F$42,MATCH(Satıs[[#This Row],[kod]],'kapı kodları'!$D$2:$D$42,0),3)</f>
        <v>yavru kanat</v>
      </c>
    </row>
    <row r="1379" spans="2:11" hidden="1" x14ac:dyDescent="0.25">
      <c r="B1379" s="15">
        <v>45513</v>
      </c>
      <c r="C1379" s="6">
        <v>45520</v>
      </c>
      <c r="D1379" s="1">
        <v>310</v>
      </c>
      <c r="E1379" s="1" t="str">
        <f>INDEX('kapı kodları'!$D$2:$F$42,MATCH(Satıs[[#This Row],[kod]],'kapı kodları'!$D$2:$D$42,0),2)</f>
        <v>gold ceviz</v>
      </c>
      <c r="F1379" s="1" t="str">
        <f>INDEX('kapı kodları'!$D$2:$F$42,MATCH(Satıs[[#This Row],[kod]],'kapı kodları'!$D$2:$D$42,0),3)</f>
        <v>madra</v>
      </c>
      <c r="G1379" s="1">
        <v>8</v>
      </c>
      <c r="I1379" s="1">
        <v>2</v>
      </c>
    </row>
    <row r="1380" spans="2:11" hidden="1" x14ac:dyDescent="0.25">
      <c r="B1380" s="15">
        <v>45513</v>
      </c>
      <c r="C1380" s="6">
        <v>45520</v>
      </c>
      <c r="D1380" s="1">
        <v>320</v>
      </c>
      <c r="E1380" s="1" t="str">
        <f>INDEX('kapı kodları'!$D$2:$F$42,MATCH(Satıs[[#This Row],[kod]],'kapı kodları'!$D$2:$D$42,0),2)</f>
        <v>gold ceviz</v>
      </c>
      <c r="F1380" s="1" t="str">
        <f>INDEX('kapı kodları'!$D$2:$F$42,MATCH(Satıs[[#This Row],[kod]],'kapı kodları'!$D$2:$D$42,0),3)</f>
        <v>baklava</v>
      </c>
      <c r="G1380" s="1">
        <v>10</v>
      </c>
    </row>
    <row r="1381" spans="2:11" hidden="1" x14ac:dyDescent="0.25">
      <c r="B1381" s="15">
        <v>45513</v>
      </c>
      <c r="C1381" s="6">
        <v>45520</v>
      </c>
      <c r="D1381" s="1">
        <v>330</v>
      </c>
      <c r="E1381" s="1" t="str">
        <f>INDEX('kapı kodları'!$D$2:$F$42,MATCH(Satıs[[#This Row],[kod]],'kapı kodları'!$D$2:$D$42,0),2)</f>
        <v>gold ceviz</v>
      </c>
      <c r="F1381" s="1" t="str">
        <f>INDEX('kapı kodları'!$D$2:$F$42,MATCH(Satıs[[#This Row],[kod]],'kapı kodları'!$D$2:$D$42,0),3)</f>
        <v>karışık çizgi</v>
      </c>
    </row>
    <row r="1382" spans="2:11" hidden="1" x14ac:dyDescent="0.25">
      <c r="B1382" s="15">
        <v>45513</v>
      </c>
      <c r="C1382" s="6">
        <v>45520</v>
      </c>
      <c r="D1382" s="1">
        <v>340</v>
      </c>
      <c r="E1382" s="1" t="e">
        <f>INDEX('kapı kodları'!$D$2:$F$42,MATCH(Satıs[[#This Row],[kod]],'kapı kodları'!$D$2:$D$42,0),2)</f>
        <v>#N/A</v>
      </c>
      <c r="F1382" s="1" t="e">
        <f>INDEX('kapı kodları'!$D$2:$F$42,MATCH(Satıs[[#This Row],[kod]],'kapı kodları'!$D$2:$D$42,0),3)</f>
        <v>#N/A</v>
      </c>
    </row>
    <row r="1383" spans="2:11" hidden="1" x14ac:dyDescent="0.25">
      <c r="B1383" s="15">
        <v>45513</v>
      </c>
      <c r="C1383" s="6">
        <v>45520</v>
      </c>
      <c r="D1383" s="1">
        <v>360</v>
      </c>
      <c r="E1383" s="1" t="str">
        <f>INDEX('kapı kodları'!$D$2:$F$42,MATCH(Satıs[[#This Row],[kod]],'kapı kodları'!$D$2:$D$42,0),2)</f>
        <v>gold ceviz</v>
      </c>
      <c r="F1383" s="1" t="str">
        <f>INDEX('kapı kodları'!$D$2:$F$42,MATCH(Satıs[[#This Row],[kod]],'kapı kodları'!$D$2:$D$42,0),3)</f>
        <v>iki göbek</v>
      </c>
      <c r="G1383" s="1">
        <v>24</v>
      </c>
      <c r="I1383" s="1">
        <v>8</v>
      </c>
      <c r="J1383" s="1">
        <v>3</v>
      </c>
    </row>
    <row r="1384" spans="2:11" hidden="1" x14ac:dyDescent="0.25">
      <c r="B1384" s="15">
        <v>45513</v>
      </c>
      <c r="C1384" s="6">
        <v>45520</v>
      </c>
      <c r="D1384" s="1">
        <v>400</v>
      </c>
      <c r="E1384" s="1" t="str">
        <f>INDEX('kapı kodları'!$D$2:$F$42,MATCH(Satıs[[#This Row],[kod]],'kapı kodları'!$D$2:$D$42,0),2)</f>
        <v>ABD ceviz</v>
      </c>
      <c r="F1384" s="1" t="str">
        <f>INDEX('kapı kodları'!$D$2:$F$42,MATCH(Satıs[[#This Row],[kod]],'kapı kodları'!$D$2:$D$42,0),3)</f>
        <v>yavru kanat</v>
      </c>
      <c r="K1384" s="1">
        <v>6</v>
      </c>
    </row>
    <row r="1385" spans="2:11" hidden="1" x14ac:dyDescent="0.25">
      <c r="B1385" s="15">
        <v>45513</v>
      </c>
      <c r="C1385" s="6">
        <v>45520</v>
      </c>
      <c r="D1385" s="1">
        <v>410</v>
      </c>
      <c r="E1385" s="1" t="str">
        <f>INDEX('kapı kodları'!$D$2:$F$42,MATCH(Satıs[[#This Row],[kod]],'kapı kodları'!$D$2:$D$42,0),2)</f>
        <v>ABD ceviz</v>
      </c>
      <c r="F1385" s="1" t="str">
        <f>INDEX('kapı kodları'!$D$2:$F$42,MATCH(Satıs[[#This Row],[kod]],'kapı kodları'!$D$2:$D$42,0),3)</f>
        <v>madra</v>
      </c>
      <c r="G1385" s="1">
        <v>1</v>
      </c>
    </row>
    <row r="1386" spans="2:11" hidden="1" x14ac:dyDescent="0.25">
      <c r="B1386" s="15">
        <v>45513</v>
      </c>
      <c r="C1386" s="6">
        <v>45520</v>
      </c>
      <c r="D1386" s="1">
        <v>420</v>
      </c>
      <c r="E1386" s="1" t="str">
        <f>INDEX('kapı kodları'!$D$2:$F$42,MATCH(Satıs[[#This Row],[kod]],'kapı kodları'!$D$2:$D$42,0),2)</f>
        <v>ABD ceviz</v>
      </c>
      <c r="F1386" s="1" t="str">
        <f>INDEX('kapı kodları'!$D$2:$F$42,MATCH(Satıs[[#This Row],[kod]],'kapı kodları'!$D$2:$D$42,0),3)</f>
        <v>baklava</v>
      </c>
      <c r="G1386" s="1">
        <v>9</v>
      </c>
      <c r="H1386" s="1">
        <v>1</v>
      </c>
      <c r="I1386" s="1">
        <v>1</v>
      </c>
    </row>
    <row r="1387" spans="2:11" hidden="1" x14ac:dyDescent="0.25">
      <c r="B1387" s="15">
        <v>45513</v>
      </c>
      <c r="C1387" s="6">
        <v>45520</v>
      </c>
      <c r="D1387" s="1">
        <v>430</v>
      </c>
      <c r="E1387" s="1" t="str">
        <f>INDEX('kapı kodları'!$D$2:$F$42,MATCH(Satıs[[#This Row],[kod]],'kapı kodları'!$D$2:$D$42,0),2)</f>
        <v>ABD ceviz</v>
      </c>
      <c r="F1387" s="1" t="str">
        <f>INDEX('kapı kodları'!$D$2:$F$42,MATCH(Satıs[[#This Row],[kod]],'kapı kodları'!$D$2:$D$42,0),3)</f>
        <v>karışık çizgi</v>
      </c>
      <c r="G1387" s="1">
        <v>1</v>
      </c>
      <c r="I1387" s="1">
        <v>4</v>
      </c>
    </row>
    <row r="1388" spans="2:11" hidden="1" x14ac:dyDescent="0.25">
      <c r="B1388" s="15">
        <v>45513</v>
      </c>
      <c r="C1388" s="6">
        <v>45520</v>
      </c>
      <c r="D1388" s="1">
        <v>440</v>
      </c>
      <c r="E1388" s="1" t="e">
        <f>INDEX('kapı kodları'!$D$2:$F$42,MATCH(Satıs[[#This Row],[kod]],'kapı kodları'!$D$2:$D$42,0),2)</f>
        <v>#N/A</v>
      </c>
      <c r="F1388" s="1" t="e">
        <f>INDEX('kapı kodları'!$D$2:$F$42,MATCH(Satıs[[#This Row],[kod]],'kapı kodları'!$D$2:$D$42,0),3)</f>
        <v>#N/A</v>
      </c>
      <c r="G1388" s="1">
        <v>3</v>
      </c>
    </row>
    <row r="1389" spans="2:11" hidden="1" x14ac:dyDescent="0.25">
      <c r="B1389" s="15">
        <v>45513</v>
      </c>
      <c r="C1389" s="6">
        <v>45520</v>
      </c>
      <c r="D1389" s="1">
        <v>460</v>
      </c>
      <c r="E1389" s="1" t="str">
        <f>INDEX('kapı kodları'!$D$2:$F$42,MATCH(Satıs[[#This Row],[kod]],'kapı kodları'!$D$2:$D$42,0),2)</f>
        <v>ABD ceviz</v>
      </c>
      <c r="F1389" s="1" t="str">
        <f>INDEX('kapı kodları'!$D$2:$F$42,MATCH(Satıs[[#This Row],[kod]],'kapı kodları'!$D$2:$D$42,0),3)</f>
        <v>iki göbek</v>
      </c>
      <c r="G1389" s="1">
        <v>16</v>
      </c>
      <c r="H1389" s="1">
        <v>2</v>
      </c>
      <c r="I1389" s="1">
        <v>1</v>
      </c>
      <c r="J1389" s="1">
        <v>4</v>
      </c>
      <c r="K1389" s="1">
        <v>1</v>
      </c>
    </row>
    <row r="1390" spans="2:11" hidden="1" x14ac:dyDescent="0.25">
      <c r="B1390" s="15">
        <v>45513</v>
      </c>
      <c r="C1390" s="6">
        <v>45520</v>
      </c>
      <c r="D1390" s="1">
        <v>500</v>
      </c>
      <c r="E1390" s="1" t="str">
        <f>INDEX('kapı kodları'!$D$2:$F$42,MATCH(Satıs[[#This Row],[kod]],'kapı kodları'!$D$2:$D$42,0),2)</f>
        <v>wenge</v>
      </c>
      <c r="F1390" s="1" t="str">
        <f>INDEX('kapı kodları'!$D$2:$F$42,MATCH(Satıs[[#This Row],[kod]],'kapı kodları'!$D$2:$D$42,0),3)</f>
        <v>yavru kanat</v>
      </c>
      <c r="K1390" s="1">
        <v>1</v>
      </c>
    </row>
    <row r="1391" spans="2:11" hidden="1" x14ac:dyDescent="0.25">
      <c r="B1391" s="15">
        <v>45513</v>
      </c>
      <c r="C1391" s="6">
        <v>45520</v>
      </c>
      <c r="D1391" s="1">
        <v>520</v>
      </c>
      <c r="E1391" s="1" t="str">
        <f>INDEX('kapı kodları'!$D$2:$F$42,MATCH(Satıs[[#This Row],[kod]],'kapı kodları'!$D$2:$D$42,0),2)</f>
        <v>wenge</v>
      </c>
      <c r="F1391" s="1" t="str">
        <f>INDEX('kapı kodları'!$D$2:$F$42,MATCH(Satıs[[#This Row],[kod]],'kapı kodları'!$D$2:$D$42,0),3)</f>
        <v>baklava</v>
      </c>
      <c r="G1391" s="1">
        <v>16</v>
      </c>
      <c r="H1391" s="1">
        <v>1</v>
      </c>
      <c r="I1391" s="1">
        <v>2</v>
      </c>
    </row>
    <row r="1392" spans="2:11" hidden="1" x14ac:dyDescent="0.25">
      <c r="B1392" s="15">
        <v>45513</v>
      </c>
      <c r="C1392" s="6">
        <v>45520</v>
      </c>
      <c r="D1392" s="1">
        <v>530</v>
      </c>
      <c r="E1392" s="1" t="str">
        <f>INDEX('kapı kodları'!$D$2:$F$42,MATCH(Satıs[[#This Row],[kod]],'kapı kodları'!$D$2:$D$42,0),2)</f>
        <v>wenge</v>
      </c>
      <c r="F1392" s="1" t="str">
        <f>INDEX('kapı kodları'!$D$2:$F$42,MATCH(Satıs[[#This Row],[kod]],'kapı kodları'!$D$2:$D$42,0),3)</f>
        <v>karışık çizgi</v>
      </c>
      <c r="G1392" s="1">
        <v>2</v>
      </c>
      <c r="I1392" s="1">
        <v>1</v>
      </c>
    </row>
    <row r="1393" spans="2:11" hidden="1" x14ac:dyDescent="0.25">
      <c r="B1393" s="15">
        <v>45513</v>
      </c>
      <c r="C1393" s="6">
        <v>45520</v>
      </c>
      <c r="D1393" s="1">
        <v>540</v>
      </c>
      <c r="E1393" s="1" t="e">
        <f>INDEX('kapı kodları'!$D$2:$F$42,MATCH(Satıs[[#This Row],[kod]],'kapı kodları'!$D$2:$D$42,0),2)</f>
        <v>#N/A</v>
      </c>
      <c r="F1393" s="1" t="e">
        <f>INDEX('kapı kodları'!$D$2:$F$42,MATCH(Satıs[[#This Row],[kod]],'kapı kodları'!$D$2:$D$42,0),3)</f>
        <v>#N/A</v>
      </c>
    </row>
    <row r="1394" spans="2:11" hidden="1" x14ac:dyDescent="0.25">
      <c r="B1394" s="15">
        <v>45513</v>
      </c>
      <c r="C1394" s="6">
        <v>45520</v>
      </c>
      <c r="D1394" s="1">
        <v>560</v>
      </c>
      <c r="E1394" s="1" t="str">
        <f>INDEX('kapı kodları'!$D$2:$F$42,MATCH(Satıs[[#This Row],[kod]],'kapı kodları'!$D$2:$D$42,0),2)</f>
        <v>wenge</v>
      </c>
      <c r="F1394" s="1" t="str">
        <f>INDEX('kapı kodları'!$D$2:$F$42,MATCH(Satıs[[#This Row],[kod]],'kapı kodları'!$D$2:$D$42,0),3)</f>
        <v>iki göbek</v>
      </c>
      <c r="G1394" s="1">
        <v>13</v>
      </c>
    </row>
    <row r="1395" spans="2:11" hidden="1" x14ac:dyDescent="0.25">
      <c r="B1395" s="15">
        <v>45513</v>
      </c>
      <c r="C1395" s="6">
        <v>45520</v>
      </c>
      <c r="D1395" s="1">
        <v>600</v>
      </c>
      <c r="E1395" s="1" t="str">
        <f>INDEX('kapı kodları'!$D$2:$F$42,MATCH(Satıs[[#This Row],[kod]],'kapı kodları'!$D$2:$D$42,0),2)</f>
        <v>bute beyaz</v>
      </c>
      <c r="F1395" s="1" t="str">
        <f>INDEX('kapı kodları'!$D$2:$F$42,MATCH(Satıs[[#This Row],[kod]],'kapı kodları'!$D$2:$D$42,0),3)</f>
        <v>yavru kanat</v>
      </c>
      <c r="K1395" s="1">
        <v>19</v>
      </c>
    </row>
    <row r="1396" spans="2:11" hidden="1" x14ac:dyDescent="0.25">
      <c r="B1396" s="15">
        <v>45513</v>
      </c>
      <c r="C1396" s="6">
        <v>45520</v>
      </c>
      <c r="D1396" s="1">
        <v>610</v>
      </c>
      <c r="E1396" s="1" t="str">
        <f>INDEX('kapı kodları'!$D$2:$F$42,MATCH(Satıs[[#This Row],[kod]],'kapı kodları'!$D$2:$D$42,0),2)</f>
        <v>bute beyaz</v>
      </c>
      <c r="F1396" s="1" t="str">
        <f>INDEX('kapı kodları'!$D$2:$F$42,MATCH(Satıs[[#This Row],[kod]],'kapı kodları'!$D$2:$D$42,0),3)</f>
        <v>madra</v>
      </c>
      <c r="G1396" s="1">
        <v>2</v>
      </c>
      <c r="I1396" s="1">
        <v>1</v>
      </c>
      <c r="J1396" s="1">
        <v>1</v>
      </c>
      <c r="K1396" s="1">
        <v>1</v>
      </c>
    </row>
    <row r="1397" spans="2:11" hidden="1" x14ac:dyDescent="0.25">
      <c r="B1397" s="15">
        <v>45513</v>
      </c>
      <c r="C1397" s="6">
        <v>45520</v>
      </c>
      <c r="D1397" s="1">
        <v>620</v>
      </c>
      <c r="E1397" s="1" t="str">
        <f>INDEX('kapı kodları'!$D$2:$F$42,MATCH(Satıs[[#This Row],[kod]],'kapı kodları'!$D$2:$D$42,0),2)</f>
        <v>bute beyaz</v>
      </c>
      <c r="F1397" s="1" t="str">
        <f>INDEX('kapı kodları'!$D$2:$F$42,MATCH(Satıs[[#This Row],[kod]],'kapı kodları'!$D$2:$D$42,0),3)</f>
        <v>baklava</v>
      </c>
      <c r="G1397" s="1">
        <v>12</v>
      </c>
    </row>
    <row r="1398" spans="2:11" hidden="1" x14ac:dyDescent="0.25">
      <c r="B1398" s="15">
        <v>45513</v>
      </c>
      <c r="C1398" s="6">
        <v>45520</v>
      </c>
      <c r="D1398" s="1">
        <v>630</v>
      </c>
      <c r="E1398" s="1" t="str">
        <f>INDEX('kapı kodları'!$D$2:$F$42,MATCH(Satıs[[#This Row],[kod]],'kapı kodları'!$D$2:$D$42,0),2)</f>
        <v>bute beyaz</v>
      </c>
      <c r="F1398" s="1" t="str">
        <f>INDEX('kapı kodları'!$D$2:$F$42,MATCH(Satıs[[#This Row],[kod]],'kapı kodları'!$D$2:$D$42,0),3)</f>
        <v>karışık çizgi</v>
      </c>
      <c r="G1398" s="1">
        <v>49</v>
      </c>
      <c r="H1398" s="1">
        <v>11</v>
      </c>
      <c r="I1398" s="1">
        <v>14</v>
      </c>
      <c r="J1398" s="1">
        <v>1</v>
      </c>
      <c r="K1398" s="1">
        <v>2</v>
      </c>
    </row>
    <row r="1399" spans="2:11" hidden="1" x14ac:dyDescent="0.25">
      <c r="B1399" s="15">
        <v>45513</v>
      </c>
      <c r="C1399" s="6">
        <v>45520</v>
      </c>
      <c r="D1399" s="1">
        <v>640</v>
      </c>
      <c r="E1399" s="1" t="e">
        <f>INDEX('kapı kodları'!$D$2:$F$42,MATCH(Satıs[[#This Row],[kod]],'kapı kodları'!$D$2:$D$42,0),2)</f>
        <v>#N/A</v>
      </c>
      <c r="F1399" s="1" t="e">
        <f>INDEX('kapı kodları'!$D$2:$F$42,MATCH(Satıs[[#This Row],[kod]],'kapı kodları'!$D$2:$D$42,0),3)</f>
        <v>#N/A</v>
      </c>
    </row>
    <row r="1400" spans="2:11" hidden="1" x14ac:dyDescent="0.25">
      <c r="B1400" s="15">
        <v>45513</v>
      </c>
      <c r="C1400" s="6">
        <v>45520</v>
      </c>
      <c r="D1400" s="1">
        <v>660</v>
      </c>
      <c r="E1400" s="1" t="str">
        <f>INDEX('kapı kodları'!$D$2:$F$42,MATCH(Satıs[[#This Row],[kod]],'kapı kodları'!$D$2:$D$42,0),2)</f>
        <v>bute beyaz</v>
      </c>
      <c r="F1400" s="1" t="str">
        <f>INDEX('kapı kodları'!$D$2:$F$42,MATCH(Satıs[[#This Row],[kod]],'kapı kodları'!$D$2:$D$42,0),3)</f>
        <v>iki göbek</v>
      </c>
      <c r="G1400" s="1">
        <v>110</v>
      </c>
      <c r="I1400" s="1">
        <v>17</v>
      </c>
      <c r="J1400" s="1">
        <v>24</v>
      </c>
      <c r="K1400" s="1">
        <v>1</v>
      </c>
    </row>
    <row r="1401" spans="2:11" hidden="1" x14ac:dyDescent="0.25">
      <c r="B1401" s="15">
        <v>45513</v>
      </c>
      <c r="C1401" s="6">
        <v>45520</v>
      </c>
      <c r="D1401" s="1">
        <v>700</v>
      </c>
      <c r="E1401" s="1" t="str">
        <f>INDEX('kapı kodları'!$D$2:$F$42,MATCH(Satıs[[#This Row],[kod]],'kapı kodları'!$D$2:$D$42,0),2)</f>
        <v>küp akça</v>
      </c>
      <c r="F1401" s="1" t="str">
        <f>INDEX('kapı kodları'!$D$2:$F$42,MATCH(Satıs[[#This Row],[kod]],'kapı kodları'!$D$2:$D$42,0),3)</f>
        <v>yavru kanat</v>
      </c>
      <c r="K1401" s="1">
        <v>4</v>
      </c>
    </row>
    <row r="1402" spans="2:11" hidden="1" x14ac:dyDescent="0.25">
      <c r="B1402" s="15">
        <v>45513</v>
      </c>
      <c r="C1402" s="6">
        <v>45520</v>
      </c>
      <c r="D1402" s="1">
        <v>720</v>
      </c>
      <c r="E1402" s="1" t="str">
        <f>INDEX('kapı kodları'!$D$2:$F$42,MATCH(Satıs[[#This Row],[kod]],'kapı kodları'!$D$2:$D$42,0),2)</f>
        <v>küp akça</v>
      </c>
      <c r="F1402" s="1" t="str">
        <f>INDEX('kapı kodları'!$D$2:$F$42,MATCH(Satıs[[#This Row],[kod]],'kapı kodları'!$D$2:$D$42,0),3)</f>
        <v>baklava</v>
      </c>
      <c r="G1402" s="1">
        <v>11</v>
      </c>
      <c r="H1402" s="1">
        <v>3</v>
      </c>
      <c r="I1402" s="1">
        <v>1</v>
      </c>
      <c r="J1402" s="1">
        <v>1</v>
      </c>
    </row>
    <row r="1403" spans="2:11" hidden="1" x14ac:dyDescent="0.25">
      <c r="B1403" s="15">
        <v>45513</v>
      </c>
      <c r="C1403" s="6">
        <v>45520</v>
      </c>
      <c r="D1403" s="1">
        <v>730</v>
      </c>
      <c r="E1403" s="1" t="str">
        <f>INDEX('kapı kodları'!$D$2:$F$42,MATCH(Satıs[[#This Row],[kod]],'kapı kodları'!$D$2:$D$42,0),2)</f>
        <v>küp akça</v>
      </c>
      <c r="F1403" s="1" t="str">
        <f>INDEX('kapı kodları'!$D$2:$F$42,MATCH(Satıs[[#This Row],[kod]],'kapı kodları'!$D$2:$D$42,0),3)</f>
        <v>karışık çizgi</v>
      </c>
      <c r="G1403" s="1">
        <v>59</v>
      </c>
      <c r="H1403" s="1">
        <v>1</v>
      </c>
      <c r="I1403" s="1">
        <v>9</v>
      </c>
      <c r="J1403" s="1">
        <v>7</v>
      </c>
    </row>
    <row r="1404" spans="2:11" hidden="1" x14ac:dyDescent="0.25">
      <c r="B1404" s="15">
        <v>45513</v>
      </c>
      <c r="C1404" s="6">
        <v>45520</v>
      </c>
      <c r="D1404" s="1">
        <v>740</v>
      </c>
      <c r="E1404" s="1" t="e">
        <f>INDEX('kapı kodları'!$D$2:$F$42,MATCH(Satıs[[#This Row],[kod]],'kapı kodları'!$D$2:$D$42,0),2)</f>
        <v>#N/A</v>
      </c>
      <c r="F1404" s="1" t="e">
        <f>INDEX('kapı kodları'!$D$2:$F$42,MATCH(Satıs[[#This Row],[kod]],'kapı kodları'!$D$2:$D$42,0),3)</f>
        <v>#N/A</v>
      </c>
    </row>
    <row r="1405" spans="2:11" hidden="1" x14ac:dyDescent="0.25">
      <c r="B1405" s="15">
        <v>45513</v>
      </c>
      <c r="C1405" s="6">
        <v>45520</v>
      </c>
      <c r="D1405" s="1">
        <v>760</v>
      </c>
      <c r="E1405" s="1" t="str">
        <f>INDEX('kapı kodları'!$D$2:$F$42,MATCH(Satıs[[#This Row],[kod]],'kapı kodları'!$D$2:$D$42,0),2)</f>
        <v>küp akça</v>
      </c>
      <c r="F1405" s="1" t="str">
        <f>INDEX('kapı kodları'!$D$2:$F$42,MATCH(Satıs[[#This Row],[kod]],'kapı kodları'!$D$2:$D$42,0),3)</f>
        <v>iki göbek</v>
      </c>
      <c r="G1405" s="1">
        <v>95</v>
      </c>
      <c r="H1405" s="1">
        <v>6</v>
      </c>
      <c r="I1405" s="1">
        <v>14</v>
      </c>
      <c r="J1405" s="1">
        <v>8</v>
      </c>
      <c r="K1405" s="1">
        <v>2</v>
      </c>
    </row>
    <row r="1406" spans="2:11" hidden="1" x14ac:dyDescent="0.25">
      <c r="B1406" s="15">
        <v>45513</v>
      </c>
      <c r="C1406" s="6">
        <v>45520</v>
      </c>
      <c r="D1406" s="1">
        <v>800</v>
      </c>
      <c r="E1406" s="1" t="str">
        <f>INDEX('kapı kodları'!$D$2:$F$42,MATCH(Satıs[[#This Row],[kod]],'kapı kodları'!$D$2:$D$42,0),2)</f>
        <v>ardahan gri</v>
      </c>
      <c r="F1406" s="1" t="str">
        <f>INDEX('kapı kodları'!$D$2:$F$42,MATCH(Satıs[[#This Row],[kod]],'kapı kodları'!$D$2:$D$42,0),3)</f>
        <v>yavru kanat</v>
      </c>
      <c r="K1406" s="1">
        <v>11</v>
      </c>
    </row>
    <row r="1407" spans="2:11" hidden="1" x14ac:dyDescent="0.25">
      <c r="B1407" s="15">
        <v>45513</v>
      </c>
      <c r="C1407" s="6">
        <v>45520</v>
      </c>
      <c r="D1407" s="1">
        <v>810</v>
      </c>
      <c r="E1407" s="1" t="str">
        <f>INDEX('kapı kodları'!$D$2:$F$42,MATCH(Satıs[[#This Row],[kod]],'kapı kodları'!$D$2:$D$42,0),2)</f>
        <v>ardahan gri</v>
      </c>
      <c r="F1407" s="1" t="str">
        <f>INDEX('kapı kodları'!$D$2:$F$42,MATCH(Satıs[[#This Row],[kod]],'kapı kodları'!$D$2:$D$42,0),3)</f>
        <v>madra</v>
      </c>
    </row>
    <row r="1408" spans="2:11" hidden="1" x14ac:dyDescent="0.25">
      <c r="B1408" s="15">
        <v>45513</v>
      </c>
      <c r="C1408" s="6">
        <v>45520</v>
      </c>
      <c r="D1408" s="1">
        <v>820</v>
      </c>
      <c r="E1408" s="1" t="str">
        <f>INDEX('kapı kodları'!$D$2:$F$42,MATCH(Satıs[[#This Row],[kod]],'kapı kodları'!$D$2:$D$42,0),2)</f>
        <v>ardahan gri</v>
      </c>
      <c r="F1408" s="1" t="str">
        <f>INDEX('kapı kodları'!$D$2:$F$42,MATCH(Satıs[[#This Row],[kod]],'kapı kodları'!$D$2:$D$42,0),3)</f>
        <v>baklava</v>
      </c>
    </row>
    <row r="1409" spans="2:13" hidden="1" x14ac:dyDescent="0.25">
      <c r="B1409" s="15">
        <v>45513</v>
      </c>
      <c r="C1409" s="6">
        <v>45520</v>
      </c>
      <c r="D1409" s="1">
        <v>830</v>
      </c>
      <c r="E1409" s="1" t="str">
        <f>INDEX('kapı kodları'!$D$2:$F$42,MATCH(Satıs[[#This Row],[kod]],'kapı kodları'!$D$2:$D$42,0),2)</f>
        <v>ardahan gri</v>
      </c>
      <c r="F1409" s="1" t="str">
        <f>INDEX('kapı kodları'!$D$2:$F$42,MATCH(Satıs[[#This Row],[kod]],'kapı kodları'!$D$2:$D$42,0),3)</f>
        <v>karışık çizgi</v>
      </c>
      <c r="G1409" s="1">
        <v>47</v>
      </c>
      <c r="I1409" s="1">
        <v>1</v>
      </c>
      <c r="J1409" s="1">
        <v>7</v>
      </c>
      <c r="K1409" s="1">
        <v>1</v>
      </c>
    </row>
    <row r="1410" spans="2:13" hidden="1" x14ac:dyDescent="0.25">
      <c r="B1410" s="15">
        <v>45513</v>
      </c>
      <c r="C1410" s="6">
        <v>45520</v>
      </c>
      <c r="D1410" s="1">
        <v>840</v>
      </c>
      <c r="E1410" s="1" t="e">
        <f>INDEX('kapı kodları'!$D$2:$F$42,MATCH(Satıs[[#This Row],[kod]],'kapı kodları'!$D$2:$D$42,0),2)</f>
        <v>#N/A</v>
      </c>
      <c r="F1410" s="1" t="e">
        <f>INDEX('kapı kodları'!$D$2:$F$42,MATCH(Satıs[[#This Row],[kod]],'kapı kodları'!$D$2:$D$42,0),3)</f>
        <v>#N/A</v>
      </c>
    </row>
    <row r="1411" spans="2:13" hidden="1" x14ac:dyDescent="0.25">
      <c r="B1411" s="15">
        <v>45513</v>
      </c>
      <c r="C1411" s="6">
        <v>45520</v>
      </c>
      <c r="D1411" s="1">
        <v>860</v>
      </c>
      <c r="E1411" s="1" t="str">
        <f>INDEX('kapı kodları'!$D$2:$F$42,MATCH(Satıs[[#This Row],[kod]],'kapı kodları'!$D$2:$D$42,0),2)</f>
        <v>ardahan gri</v>
      </c>
      <c r="F1411" s="1" t="str">
        <f>INDEX('kapı kodları'!$D$2:$F$42,MATCH(Satıs[[#This Row],[kod]],'kapı kodları'!$D$2:$D$42,0),3)</f>
        <v>iki göbek</v>
      </c>
      <c r="G1411" s="1">
        <v>67</v>
      </c>
      <c r="H1411" s="1">
        <v>1</v>
      </c>
      <c r="I1411" s="1">
        <v>13</v>
      </c>
      <c r="J1411" s="1">
        <v>6</v>
      </c>
    </row>
    <row r="1412" spans="2:13" hidden="1" x14ac:dyDescent="0.25">
      <c r="B1412" s="15">
        <v>45513</v>
      </c>
      <c r="C1412" s="6">
        <v>45520</v>
      </c>
      <c r="D1412" s="1">
        <v>900</v>
      </c>
      <c r="E1412" s="1" t="str">
        <f>INDEX('kapı kodları'!$D$2:$F$42,MATCH(Satıs[[#This Row],[kod]],'kapı kodları'!$D$2:$D$42,0),2)</f>
        <v>pvc gri</v>
      </c>
      <c r="F1412" s="1" t="str">
        <f>INDEX('kapı kodları'!$D$2:$F$42,MATCH(Satıs[[#This Row],[kod]],'kapı kodları'!$D$2:$D$42,0),3)</f>
        <v>yavru kanat</v>
      </c>
      <c r="K1412" s="1">
        <v>4</v>
      </c>
      <c r="M1412" s="1">
        <v>1</v>
      </c>
    </row>
    <row r="1413" spans="2:13" hidden="1" x14ac:dyDescent="0.25">
      <c r="B1413" s="15">
        <v>45513</v>
      </c>
      <c r="C1413" s="6">
        <v>45520</v>
      </c>
      <c r="D1413" s="1">
        <v>920</v>
      </c>
      <c r="E1413" s="1" t="str">
        <f>INDEX('kapı kodları'!$D$2:$F$42,MATCH(Satıs[[#This Row],[kod]],'kapı kodları'!$D$2:$D$42,0),2)</f>
        <v>pvc gri</v>
      </c>
      <c r="F1413" s="1" t="str">
        <f>INDEX('kapı kodları'!$D$2:$F$42,MATCH(Satıs[[#This Row],[kod]],'kapı kodları'!$D$2:$D$42,0),3)</f>
        <v>baklava</v>
      </c>
    </row>
    <row r="1414" spans="2:13" hidden="1" x14ac:dyDescent="0.25">
      <c r="B1414" s="15">
        <v>45513</v>
      </c>
      <c r="C1414" s="6">
        <v>45520</v>
      </c>
      <c r="D1414" s="1">
        <v>930</v>
      </c>
      <c r="E1414" s="1" t="str">
        <f>INDEX('kapı kodları'!$D$2:$F$42,MATCH(Satıs[[#This Row],[kod]],'kapı kodları'!$D$2:$D$42,0),2)</f>
        <v>pvc gri</v>
      </c>
      <c r="F1414" s="1" t="str">
        <f>INDEX('kapı kodları'!$D$2:$F$42,MATCH(Satıs[[#This Row],[kod]],'kapı kodları'!$D$2:$D$42,0),3)</f>
        <v>karışık çizgi</v>
      </c>
      <c r="G1414" s="1">
        <v>14</v>
      </c>
      <c r="I1414" s="1">
        <v>4</v>
      </c>
      <c r="J1414" s="1">
        <v>1</v>
      </c>
      <c r="K1414" s="1">
        <v>1</v>
      </c>
    </row>
    <row r="1415" spans="2:13" hidden="1" x14ac:dyDescent="0.25">
      <c r="B1415" s="15">
        <v>45513</v>
      </c>
      <c r="C1415" s="6">
        <v>45520</v>
      </c>
      <c r="D1415" s="1">
        <v>960</v>
      </c>
      <c r="E1415" s="1" t="str">
        <f>INDEX('kapı kodları'!$D$2:$F$42,MATCH(Satıs[[#This Row],[kod]],'kapı kodları'!$D$2:$D$42,0),2)</f>
        <v>pvc gri</v>
      </c>
      <c r="F1415" s="1" t="str">
        <f>INDEX('kapı kodları'!$D$2:$F$42,MATCH(Satıs[[#This Row],[kod]],'kapı kodları'!$D$2:$D$42,0),3)</f>
        <v>iki göbek</v>
      </c>
      <c r="G1415" s="1">
        <v>40</v>
      </c>
      <c r="H1415" s="1">
        <v>2</v>
      </c>
      <c r="I1415" s="1">
        <v>2</v>
      </c>
      <c r="J1415" s="1">
        <v>3</v>
      </c>
    </row>
    <row r="1416" spans="2:13" hidden="1" x14ac:dyDescent="0.25">
      <c r="B1416" s="15">
        <v>45520</v>
      </c>
      <c r="C1416" s="6">
        <v>45527</v>
      </c>
      <c r="D1416" s="1">
        <v>100</v>
      </c>
      <c r="E1416" s="1" t="str">
        <f>INDEX('kapı kodları'!$D$2:$F$42,MATCH(Satıs[[#This Row],[kod]],'kapı kodları'!$D$2:$D$42,0),2)</f>
        <v>italyan ceviz</v>
      </c>
      <c r="F1416" s="1" t="str">
        <f>INDEX('kapı kodları'!$D$2:$F$42,MATCH(Satıs[[#This Row],[kod]],'kapı kodları'!$D$2:$D$42,0),3)</f>
        <v>yavru kanat</v>
      </c>
    </row>
    <row r="1417" spans="2:13" x14ac:dyDescent="0.25">
      <c r="B1417" s="15">
        <v>45520</v>
      </c>
      <c r="C1417" s="6">
        <v>45527</v>
      </c>
      <c r="D1417" s="1">
        <v>110</v>
      </c>
      <c r="E1417" s="1" t="str">
        <f>INDEX('kapı kodları'!$D$2:$F$42,MATCH(Satıs[[#This Row],[kod]],'kapı kodları'!$D$2:$D$42,0),2)</f>
        <v>italyan ceviz</v>
      </c>
      <c r="F1417" s="1" t="str">
        <f>INDEX('kapı kodları'!$D$2:$F$42,MATCH(Satıs[[#This Row],[kod]],'kapı kodları'!$D$2:$D$42,0),3)</f>
        <v>madra</v>
      </c>
      <c r="G1417" s="1">
        <v>41</v>
      </c>
      <c r="H1417" s="1">
        <v>1</v>
      </c>
      <c r="I1417" s="1">
        <v>14</v>
      </c>
    </row>
    <row r="1418" spans="2:13" hidden="1" x14ac:dyDescent="0.25">
      <c r="B1418" s="15">
        <v>45520</v>
      </c>
      <c r="C1418" s="6">
        <v>45527</v>
      </c>
      <c r="D1418" s="1">
        <v>120</v>
      </c>
      <c r="E1418" s="1" t="str">
        <f>INDEX('kapı kodları'!$D$2:$F$42,MATCH(Satıs[[#This Row],[kod]],'kapı kodları'!$D$2:$D$42,0),2)</f>
        <v>italyan ceviz</v>
      </c>
      <c r="F1418" s="1" t="str">
        <f>INDEX('kapı kodları'!$D$2:$F$42,MATCH(Satıs[[#This Row],[kod]],'kapı kodları'!$D$2:$D$42,0),3)</f>
        <v>baklava</v>
      </c>
      <c r="I1418" s="1">
        <v>1</v>
      </c>
      <c r="K1418" s="1">
        <v>1</v>
      </c>
    </row>
    <row r="1419" spans="2:13" hidden="1" x14ac:dyDescent="0.25">
      <c r="B1419" s="15">
        <v>45520</v>
      </c>
      <c r="C1419" s="6">
        <v>45527</v>
      </c>
      <c r="D1419" s="1">
        <v>130</v>
      </c>
      <c r="E1419" s="1" t="str">
        <f>INDEX('kapı kodları'!$D$2:$F$42,MATCH(Satıs[[#This Row],[kod]],'kapı kodları'!$D$2:$D$42,0),2)</f>
        <v>italyan ceviz</v>
      </c>
      <c r="F1419" s="1" t="str">
        <f>INDEX('kapı kodları'!$D$2:$F$42,MATCH(Satıs[[#This Row],[kod]],'kapı kodları'!$D$2:$D$42,0),3)</f>
        <v>karışık çizgi</v>
      </c>
    </row>
    <row r="1420" spans="2:13" hidden="1" x14ac:dyDescent="0.25">
      <c r="B1420" s="15">
        <v>45520</v>
      </c>
      <c r="C1420" s="6">
        <v>45527</v>
      </c>
      <c r="D1420" s="1">
        <v>140</v>
      </c>
      <c r="E1420" s="1" t="e">
        <f>INDEX('kapı kodları'!$D$2:$F$42,MATCH(Satıs[[#This Row],[kod]],'kapı kodları'!$D$2:$D$42,0),2)</f>
        <v>#N/A</v>
      </c>
      <c r="F1420" s="1" t="e">
        <f>INDEX('kapı kodları'!$D$2:$F$42,MATCH(Satıs[[#This Row],[kod]],'kapı kodları'!$D$2:$D$42,0),3)</f>
        <v>#N/A</v>
      </c>
    </row>
    <row r="1421" spans="2:13" hidden="1" x14ac:dyDescent="0.25">
      <c r="B1421" s="15">
        <v>45520</v>
      </c>
      <c r="C1421" s="6">
        <v>45527</v>
      </c>
      <c r="D1421" s="1">
        <v>160</v>
      </c>
      <c r="E1421" s="1" t="str">
        <f>INDEX('kapı kodları'!$D$2:$F$42,MATCH(Satıs[[#This Row],[kod]],'kapı kodları'!$D$2:$D$42,0),2)</f>
        <v>italyan ceviz</v>
      </c>
      <c r="F1421" s="1" t="str">
        <f>INDEX('kapı kodları'!$D$2:$F$42,MATCH(Satıs[[#This Row],[kod]],'kapı kodları'!$D$2:$D$42,0),3)</f>
        <v>iki göbek</v>
      </c>
      <c r="I1421" s="1">
        <v>1</v>
      </c>
      <c r="J1421" s="1">
        <v>3</v>
      </c>
    </row>
    <row r="1422" spans="2:13" hidden="1" x14ac:dyDescent="0.25">
      <c r="B1422" s="15">
        <v>45520</v>
      </c>
      <c r="C1422" s="6">
        <v>45527</v>
      </c>
      <c r="D1422" s="1">
        <v>200</v>
      </c>
      <c r="E1422" s="1" t="str">
        <f>INDEX('kapı kodları'!$D$2:$F$42,MATCH(Satıs[[#This Row],[kod]],'kapı kodları'!$D$2:$D$42,0),2)</f>
        <v>koyu ceviz</v>
      </c>
      <c r="F1422" s="1" t="str">
        <f>INDEX('kapı kodları'!$D$2:$F$42,MATCH(Satıs[[#This Row],[kod]],'kapı kodları'!$D$2:$D$42,0),3)</f>
        <v>yavru kanat</v>
      </c>
      <c r="K1422" s="1">
        <v>4</v>
      </c>
    </row>
    <row r="1423" spans="2:13" hidden="1" x14ac:dyDescent="0.25">
      <c r="B1423" s="15">
        <v>45520</v>
      </c>
      <c r="C1423" s="6">
        <v>45527</v>
      </c>
      <c r="D1423" s="1">
        <v>220</v>
      </c>
      <c r="E1423" s="1" t="str">
        <f>INDEX('kapı kodları'!$D$2:$F$42,MATCH(Satıs[[#This Row],[kod]],'kapı kodları'!$D$2:$D$42,0),2)</f>
        <v>koyu ceviz</v>
      </c>
      <c r="F1423" s="1" t="str">
        <f>INDEX('kapı kodları'!$D$2:$F$42,MATCH(Satıs[[#This Row],[kod]],'kapı kodları'!$D$2:$D$42,0),3)</f>
        <v>baklava</v>
      </c>
      <c r="G1423" s="1">
        <v>2</v>
      </c>
    </row>
    <row r="1424" spans="2:13" hidden="1" x14ac:dyDescent="0.25">
      <c r="B1424" s="15">
        <v>45520</v>
      </c>
      <c r="C1424" s="6">
        <v>45527</v>
      </c>
      <c r="D1424" s="1">
        <v>230</v>
      </c>
      <c r="E1424" s="1" t="str">
        <f>INDEX('kapı kodları'!$D$2:$F$42,MATCH(Satıs[[#This Row],[kod]],'kapı kodları'!$D$2:$D$42,0),2)</f>
        <v>koyu ceviz</v>
      </c>
      <c r="F1424" s="1" t="str">
        <f>INDEX('kapı kodları'!$D$2:$F$42,MATCH(Satıs[[#This Row],[kod]],'kapı kodları'!$D$2:$D$42,0),3)</f>
        <v>karışık çizgi</v>
      </c>
      <c r="G1424" s="1">
        <v>13</v>
      </c>
      <c r="H1424" s="1">
        <v>1</v>
      </c>
      <c r="I1424" s="1">
        <v>8</v>
      </c>
      <c r="J1424" s="1">
        <v>2</v>
      </c>
    </row>
    <row r="1425" spans="2:11" hidden="1" x14ac:dyDescent="0.25">
      <c r="B1425" s="15">
        <v>45520</v>
      </c>
      <c r="C1425" s="6">
        <v>45527</v>
      </c>
      <c r="D1425" s="1">
        <v>240</v>
      </c>
      <c r="E1425" s="1" t="e">
        <f>INDEX('kapı kodları'!$D$2:$F$42,MATCH(Satıs[[#This Row],[kod]],'kapı kodları'!$D$2:$D$42,0),2)</f>
        <v>#N/A</v>
      </c>
      <c r="F1425" s="1" t="e">
        <f>INDEX('kapı kodları'!$D$2:$F$42,MATCH(Satıs[[#This Row],[kod]],'kapı kodları'!$D$2:$D$42,0),3)</f>
        <v>#N/A</v>
      </c>
    </row>
    <row r="1426" spans="2:11" hidden="1" x14ac:dyDescent="0.25">
      <c r="B1426" s="15">
        <v>45520</v>
      </c>
      <c r="C1426" s="6">
        <v>45527</v>
      </c>
      <c r="D1426" s="1">
        <v>260</v>
      </c>
      <c r="E1426" s="1" t="str">
        <f>INDEX('kapı kodları'!$D$2:$F$42,MATCH(Satıs[[#This Row],[kod]],'kapı kodları'!$D$2:$D$42,0),2)</f>
        <v>koyu ceviz</v>
      </c>
      <c r="F1426" s="1" t="str">
        <f>INDEX('kapı kodları'!$D$2:$F$42,MATCH(Satıs[[#This Row],[kod]],'kapı kodları'!$D$2:$D$42,0),3)</f>
        <v>iki göbek</v>
      </c>
      <c r="G1426" s="1">
        <v>21</v>
      </c>
      <c r="H1426" s="1">
        <v>1</v>
      </c>
      <c r="I1426" s="1">
        <v>2</v>
      </c>
      <c r="J1426" s="1">
        <v>2</v>
      </c>
    </row>
    <row r="1427" spans="2:11" hidden="1" x14ac:dyDescent="0.25">
      <c r="B1427" s="15">
        <v>45520</v>
      </c>
      <c r="C1427" s="6">
        <v>45527</v>
      </c>
      <c r="D1427" s="1">
        <v>300</v>
      </c>
      <c r="E1427" s="1" t="str">
        <f>INDEX('kapı kodları'!$D$2:$F$42,MATCH(Satıs[[#This Row],[kod]],'kapı kodları'!$D$2:$D$42,0),2)</f>
        <v>gold ceviz</v>
      </c>
      <c r="F1427" s="1" t="str">
        <f>INDEX('kapı kodları'!$D$2:$F$42,MATCH(Satıs[[#This Row],[kod]],'kapı kodları'!$D$2:$D$42,0),3)</f>
        <v>yavru kanat</v>
      </c>
      <c r="K1427" s="1">
        <v>1</v>
      </c>
    </row>
    <row r="1428" spans="2:11" hidden="1" x14ac:dyDescent="0.25">
      <c r="B1428" s="15">
        <v>45520</v>
      </c>
      <c r="C1428" s="6">
        <v>45527</v>
      </c>
      <c r="D1428" s="1">
        <v>310</v>
      </c>
      <c r="E1428" s="1" t="str">
        <f>INDEX('kapı kodları'!$D$2:$F$42,MATCH(Satıs[[#This Row],[kod]],'kapı kodları'!$D$2:$D$42,0),2)</f>
        <v>gold ceviz</v>
      </c>
      <c r="F1428" s="1" t="str">
        <f>INDEX('kapı kodları'!$D$2:$F$42,MATCH(Satıs[[#This Row],[kod]],'kapı kodları'!$D$2:$D$42,0),3)</f>
        <v>madra</v>
      </c>
      <c r="G1428" s="1">
        <v>27</v>
      </c>
      <c r="I1428" s="1">
        <v>7</v>
      </c>
      <c r="K1428" s="1">
        <v>5</v>
      </c>
    </row>
    <row r="1429" spans="2:11" hidden="1" x14ac:dyDescent="0.25">
      <c r="B1429" s="15">
        <v>45520</v>
      </c>
      <c r="C1429" s="6">
        <v>45527</v>
      </c>
      <c r="D1429" s="1">
        <v>320</v>
      </c>
      <c r="E1429" s="1" t="str">
        <f>INDEX('kapı kodları'!$D$2:$F$42,MATCH(Satıs[[#This Row],[kod]],'kapı kodları'!$D$2:$D$42,0),2)</f>
        <v>gold ceviz</v>
      </c>
      <c r="F1429" s="1" t="str">
        <f>INDEX('kapı kodları'!$D$2:$F$42,MATCH(Satıs[[#This Row],[kod]],'kapı kodları'!$D$2:$D$42,0),3)</f>
        <v>baklava</v>
      </c>
      <c r="G1429" s="1">
        <v>3</v>
      </c>
      <c r="I1429" s="1">
        <v>5</v>
      </c>
    </row>
    <row r="1430" spans="2:11" hidden="1" x14ac:dyDescent="0.25">
      <c r="B1430" s="15">
        <v>45520</v>
      </c>
      <c r="C1430" s="6">
        <v>45527</v>
      </c>
      <c r="D1430" s="1">
        <v>330</v>
      </c>
      <c r="E1430" s="1" t="str">
        <f>INDEX('kapı kodları'!$D$2:$F$42,MATCH(Satıs[[#This Row],[kod]],'kapı kodları'!$D$2:$D$42,0),2)</f>
        <v>gold ceviz</v>
      </c>
      <c r="F1430" s="1" t="str">
        <f>INDEX('kapı kodları'!$D$2:$F$42,MATCH(Satıs[[#This Row],[kod]],'kapı kodları'!$D$2:$D$42,0),3)</f>
        <v>karışık çizgi</v>
      </c>
    </row>
    <row r="1431" spans="2:11" hidden="1" x14ac:dyDescent="0.25">
      <c r="B1431" s="15">
        <v>45520</v>
      </c>
      <c r="C1431" s="6">
        <v>45527</v>
      </c>
      <c r="D1431" s="1">
        <v>340</v>
      </c>
      <c r="E1431" s="1" t="e">
        <f>INDEX('kapı kodları'!$D$2:$F$42,MATCH(Satıs[[#This Row],[kod]],'kapı kodları'!$D$2:$D$42,0),2)</f>
        <v>#N/A</v>
      </c>
      <c r="F1431" s="1" t="e">
        <f>INDEX('kapı kodları'!$D$2:$F$42,MATCH(Satıs[[#This Row],[kod]],'kapı kodları'!$D$2:$D$42,0),3)</f>
        <v>#N/A</v>
      </c>
    </row>
    <row r="1432" spans="2:11" hidden="1" x14ac:dyDescent="0.25">
      <c r="B1432" s="15">
        <v>45520</v>
      </c>
      <c r="C1432" s="6">
        <v>45527</v>
      </c>
      <c r="D1432" s="1">
        <v>360</v>
      </c>
      <c r="E1432" s="1" t="str">
        <f>INDEX('kapı kodları'!$D$2:$F$42,MATCH(Satıs[[#This Row],[kod]],'kapı kodları'!$D$2:$D$42,0),2)</f>
        <v>gold ceviz</v>
      </c>
      <c r="F1432" s="1" t="str">
        <f>INDEX('kapı kodları'!$D$2:$F$42,MATCH(Satıs[[#This Row],[kod]],'kapı kodları'!$D$2:$D$42,0),3)</f>
        <v>iki göbek</v>
      </c>
      <c r="G1432" s="1">
        <v>6</v>
      </c>
      <c r="I1432" s="1">
        <v>3</v>
      </c>
    </row>
    <row r="1433" spans="2:11" hidden="1" x14ac:dyDescent="0.25">
      <c r="B1433" s="15">
        <v>45520</v>
      </c>
      <c r="C1433" s="6">
        <v>45527</v>
      </c>
      <c r="D1433" s="1">
        <v>400</v>
      </c>
      <c r="E1433" s="1" t="str">
        <f>INDEX('kapı kodları'!$D$2:$F$42,MATCH(Satıs[[#This Row],[kod]],'kapı kodları'!$D$2:$D$42,0),2)</f>
        <v>ABD ceviz</v>
      </c>
      <c r="F1433" s="1" t="str">
        <f>INDEX('kapı kodları'!$D$2:$F$42,MATCH(Satıs[[#This Row],[kod]],'kapı kodları'!$D$2:$D$42,0),3)</f>
        <v>yavru kanat</v>
      </c>
      <c r="K1433" s="1">
        <v>4</v>
      </c>
    </row>
    <row r="1434" spans="2:11" hidden="1" x14ac:dyDescent="0.25">
      <c r="B1434" s="15">
        <v>45520</v>
      </c>
      <c r="C1434" s="6">
        <v>45527</v>
      </c>
      <c r="D1434" s="1">
        <v>410</v>
      </c>
      <c r="E1434" s="1" t="str">
        <f>INDEX('kapı kodları'!$D$2:$F$42,MATCH(Satıs[[#This Row],[kod]],'kapı kodları'!$D$2:$D$42,0),2)</f>
        <v>ABD ceviz</v>
      </c>
      <c r="F1434" s="1" t="str">
        <f>INDEX('kapı kodları'!$D$2:$F$42,MATCH(Satıs[[#This Row],[kod]],'kapı kodları'!$D$2:$D$42,0),3)</f>
        <v>madra</v>
      </c>
    </row>
    <row r="1435" spans="2:11" hidden="1" x14ac:dyDescent="0.25">
      <c r="B1435" s="15">
        <v>45520</v>
      </c>
      <c r="C1435" s="6">
        <v>45527</v>
      </c>
      <c r="D1435" s="1">
        <v>420</v>
      </c>
      <c r="E1435" s="1" t="str">
        <f>INDEX('kapı kodları'!$D$2:$F$42,MATCH(Satıs[[#This Row],[kod]],'kapı kodları'!$D$2:$D$42,0),2)</f>
        <v>ABD ceviz</v>
      </c>
      <c r="F1435" s="1" t="str">
        <f>INDEX('kapı kodları'!$D$2:$F$42,MATCH(Satıs[[#This Row],[kod]],'kapı kodları'!$D$2:$D$42,0),3)</f>
        <v>baklava</v>
      </c>
      <c r="G1435" s="1">
        <v>9</v>
      </c>
      <c r="I1435" s="1">
        <v>6</v>
      </c>
      <c r="J1435" s="1">
        <v>6</v>
      </c>
      <c r="K1435" s="1">
        <v>1</v>
      </c>
    </row>
    <row r="1436" spans="2:11" hidden="1" x14ac:dyDescent="0.25">
      <c r="B1436" s="15">
        <v>45520</v>
      </c>
      <c r="C1436" s="6">
        <v>45527</v>
      </c>
      <c r="D1436" s="1">
        <v>430</v>
      </c>
      <c r="E1436" s="1" t="str">
        <f>INDEX('kapı kodları'!$D$2:$F$42,MATCH(Satıs[[#This Row],[kod]],'kapı kodları'!$D$2:$D$42,0),2)</f>
        <v>ABD ceviz</v>
      </c>
      <c r="F1436" s="1" t="str">
        <f>INDEX('kapı kodları'!$D$2:$F$42,MATCH(Satıs[[#This Row],[kod]],'kapı kodları'!$D$2:$D$42,0),3)</f>
        <v>karışık çizgi</v>
      </c>
    </row>
    <row r="1437" spans="2:11" hidden="1" x14ac:dyDescent="0.25">
      <c r="B1437" s="15">
        <v>45520</v>
      </c>
      <c r="C1437" s="6">
        <v>45527</v>
      </c>
      <c r="D1437" s="1">
        <v>440</v>
      </c>
      <c r="E1437" s="1" t="e">
        <f>INDEX('kapı kodları'!$D$2:$F$42,MATCH(Satıs[[#This Row],[kod]],'kapı kodları'!$D$2:$D$42,0),2)</f>
        <v>#N/A</v>
      </c>
      <c r="F1437" s="1" t="e">
        <f>INDEX('kapı kodları'!$D$2:$F$42,MATCH(Satıs[[#This Row],[kod]],'kapı kodları'!$D$2:$D$42,0),3)</f>
        <v>#N/A</v>
      </c>
      <c r="G1437" s="1">
        <v>3</v>
      </c>
      <c r="I1437" s="1">
        <v>1</v>
      </c>
    </row>
    <row r="1438" spans="2:11" hidden="1" x14ac:dyDescent="0.25">
      <c r="B1438" s="15">
        <v>45520</v>
      </c>
      <c r="C1438" s="6">
        <v>45527</v>
      </c>
      <c r="D1438" s="1">
        <v>460</v>
      </c>
      <c r="E1438" s="1" t="str">
        <f>INDEX('kapı kodları'!$D$2:$F$42,MATCH(Satıs[[#This Row],[kod]],'kapı kodları'!$D$2:$D$42,0),2)</f>
        <v>ABD ceviz</v>
      </c>
      <c r="F1438" s="1" t="str">
        <f>INDEX('kapı kodları'!$D$2:$F$42,MATCH(Satıs[[#This Row],[kod]],'kapı kodları'!$D$2:$D$42,0),3)</f>
        <v>iki göbek</v>
      </c>
      <c r="G1438" s="1">
        <v>14</v>
      </c>
    </row>
    <row r="1439" spans="2:11" hidden="1" x14ac:dyDescent="0.25">
      <c r="B1439" s="15">
        <v>45520</v>
      </c>
      <c r="C1439" s="6">
        <v>45527</v>
      </c>
      <c r="D1439" s="1">
        <v>500</v>
      </c>
      <c r="E1439" s="1" t="str">
        <f>INDEX('kapı kodları'!$D$2:$F$42,MATCH(Satıs[[#This Row],[kod]],'kapı kodları'!$D$2:$D$42,0),2)</f>
        <v>wenge</v>
      </c>
      <c r="F1439" s="1" t="str">
        <f>INDEX('kapı kodları'!$D$2:$F$42,MATCH(Satıs[[#This Row],[kod]],'kapı kodları'!$D$2:$D$42,0),3)</f>
        <v>yavru kanat</v>
      </c>
      <c r="K1439" s="1">
        <v>1</v>
      </c>
    </row>
    <row r="1440" spans="2:11" hidden="1" x14ac:dyDescent="0.25">
      <c r="B1440" s="15">
        <v>45520</v>
      </c>
      <c r="C1440" s="6">
        <v>45527</v>
      </c>
      <c r="D1440" s="1">
        <v>520</v>
      </c>
      <c r="E1440" s="1" t="str">
        <f>INDEX('kapı kodları'!$D$2:$F$42,MATCH(Satıs[[#This Row],[kod]],'kapı kodları'!$D$2:$D$42,0),2)</f>
        <v>wenge</v>
      </c>
      <c r="F1440" s="1" t="str">
        <f>INDEX('kapı kodları'!$D$2:$F$42,MATCH(Satıs[[#This Row],[kod]],'kapı kodları'!$D$2:$D$42,0),3)</f>
        <v>baklava</v>
      </c>
      <c r="G1440" s="1">
        <v>1</v>
      </c>
      <c r="I1440" s="1">
        <v>3</v>
      </c>
      <c r="J1440" s="1">
        <v>1</v>
      </c>
    </row>
    <row r="1441" spans="2:11" hidden="1" x14ac:dyDescent="0.25">
      <c r="B1441" s="15">
        <v>45520</v>
      </c>
      <c r="C1441" s="6">
        <v>45527</v>
      </c>
      <c r="D1441" s="1">
        <v>530</v>
      </c>
      <c r="E1441" s="1" t="str">
        <f>INDEX('kapı kodları'!$D$2:$F$42,MATCH(Satıs[[#This Row],[kod]],'kapı kodları'!$D$2:$D$42,0),2)</f>
        <v>wenge</v>
      </c>
      <c r="F1441" s="1" t="str">
        <f>INDEX('kapı kodları'!$D$2:$F$42,MATCH(Satıs[[#This Row],[kod]],'kapı kodları'!$D$2:$D$42,0),3)</f>
        <v>karışık çizgi</v>
      </c>
      <c r="G1441" s="1">
        <v>7</v>
      </c>
      <c r="I1441" s="1">
        <v>2</v>
      </c>
    </row>
    <row r="1442" spans="2:11" hidden="1" x14ac:dyDescent="0.25">
      <c r="B1442" s="15">
        <v>45520</v>
      </c>
      <c r="C1442" s="6">
        <v>45527</v>
      </c>
      <c r="D1442" s="1">
        <v>540</v>
      </c>
      <c r="E1442" s="1" t="e">
        <f>INDEX('kapı kodları'!$D$2:$F$42,MATCH(Satıs[[#This Row],[kod]],'kapı kodları'!$D$2:$D$42,0),2)</f>
        <v>#N/A</v>
      </c>
      <c r="F1442" s="1" t="e">
        <f>INDEX('kapı kodları'!$D$2:$F$42,MATCH(Satıs[[#This Row],[kod]],'kapı kodları'!$D$2:$D$42,0),3)</f>
        <v>#N/A</v>
      </c>
    </row>
    <row r="1443" spans="2:11" hidden="1" x14ac:dyDescent="0.25">
      <c r="B1443" s="15">
        <v>45520</v>
      </c>
      <c r="C1443" s="6">
        <v>45527</v>
      </c>
      <c r="D1443" s="1">
        <v>560</v>
      </c>
      <c r="E1443" s="1" t="str">
        <f>INDEX('kapı kodları'!$D$2:$F$42,MATCH(Satıs[[#This Row],[kod]],'kapı kodları'!$D$2:$D$42,0),2)</f>
        <v>wenge</v>
      </c>
      <c r="F1443" s="1" t="str">
        <f>INDEX('kapı kodları'!$D$2:$F$42,MATCH(Satıs[[#This Row],[kod]],'kapı kodları'!$D$2:$D$42,0),3)</f>
        <v>iki göbek</v>
      </c>
      <c r="G1443" s="1">
        <v>28</v>
      </c>
      <c r="I1443" s="1">
        <v>5</v>
      </c>
    </row>
    <row r="1444" spans="2:11" hidden="1" x14ac:dyDescent="0.25">
      <c r="B1444" s="15">
        <v>45520</v>
      </c>
      <c r="C1444" s="6">
        <v>45527</v>
      </c>
      <c r="D1444" s="1">
        <v>600</v>
      </c>
      <c r="E1444" s="1" t="str">
        <f>INDEX('kapı kodları'!$D$2:$F$42,MATCH(Satıs[[#This Row],[kod]],'kapı kodları'!$D$2:$D$42,0),2)</f>
        <v>bute beyaz</v>
      </c>
      <c r="F1444" s="1" t="str">
        <f>INDEX('kapı kodları'!$D$2:$F$42,MATCH(Satıs[[#This Row],[kod]],'kapı kodları'!$D$2:$D$42,0),3)</f>
        <v>yavru kanat</v>
      </c>
      <c r="K1444" s="1">
        <v>23</v>
      </c>
    </row>
    <row r="1445" spans="2:11" hidden="1" x14ac:dyDescent="0.25">
      <c r="B1445" s="15">
        <v>45520</v>
      </c>
      <c r="C1445" s="6">
        <v>45527</v>
      </c>
      <c r="D1445" s="1">
        <v>610</v>
      </c>
      <c r="E1445" s="1" t="str">
        <f>INDEX('kapı kodları'!$D$2:$F$42,MATCH(Satıs[[#This Row],[kod]],'kapı kodları'!$D$2:$D$42,0),2)</f>
        <v>bute beyaz</v>
      </c>
      <c r="F1445" s="1" t="str">
        <f>INDEX('kapı kodları'!$D$2:$F$42,MATCH(Satıs[[#This Row],[kod]],'kapı kodları'!$D$2:$D$42,0),3)</f>
        <v>madra</v>
      </c>
      <c r="G1445" s="1">
        <v>12</v>
      </c>
      <c r="H1445" s="1">
        <v>1</v>
      </c>
      <c r="I1445" s="1">
        <v>10</v>
      </c>
      <c r="J1445" s="1">
        <v>3</v>
      </c>
    </row>
    <row r="1446" spans="2:11" hidden="1" x14ac:dyDescent="0.25">
      <c r="B1446" s="15">
        <v>45520</v>
      </c>
      <c r="C1446" s="6">
        <v>45527</v>
      </c>
      <c r="D1446" s="1">
        <v>620</v>
      </c>
      <c r="E1446" s="1" t="str">
        <f>INDEX('kapı kodları'!$D$2:$F$42,MATCH(Satıs[[#This Row],[kod]],'kapı kodları'!$D$2:$D$42,0),2)</f>
        <v>bute beyaz</v>
      </c>
      <c r="F1446" s="1" t="str">
        <f>INDEX('kapı kodları'!$D$2:$F$42,MATCH(Satıs[[#This Row],[kod]],'kapı kodları'!$D$2:$D$42,0),3)</f>
        <v>baklava</v>
      </c>
      <c r="G1446" s="1">
        <v>1</v>
      </c>
      <c r="I1446" s="1">
        <v>2</v>
      </c>
      <c r="J1446" s="1">
        <v>2</v>
      </c>
    </row>
    <row r="1447" spans="2:11" hidden="1" x14ac:dyDescent="0.25">
      <c r="B1447" s="15">
        <v>45520</v>
      </c>
      <c r="C1447" s="6">
        <v>45527</v>
      </c>
      <c r="D1447" s="1">
        <v>630</v>
      </c>
      <c r="E1447" s="1" t="str">
        <f>INDEX('kapı kodları'!$D$2:$F$42,MATCH(Satıs[[#This Row],[kod]],'kapı kodları'!$D$2:$D$42,0),2)</f>
        <v>bute beyaz</v>
      </c>
      <c r="F1447" s="1" t="str">
        <f>INDEX('kapı kodları'!$D$2:$F$42,MATCH(Satıs[[#This Row],[kod]],'kapı kodları'!$D$2:$D$42,0),3)</f>
        <v>karışık çizgi</v>
      </c>
      <c r="G1447" s="1">
        <v>39</v>
      </c>
      <c r="H1447" s="1">
        <v>3</v>
      </c>
      <c r="I1447" s="1">
        <v>16</v>
      </c>
      <c r="J1447" s="1">
        <v>3</v>
      </c>
      <c r="K1447" s="1">
        <v>1</v>
      </c>
    </row>
    <row r="1448" spans="2:11" hidden="1" x14ac:dyDescent="0.25">
      <c r="B1448" s="15">
        <v>45520</v>
      </c>
      <c r="C1448" s="6">
        <v>45527</v>
      </c>
      <c r="D1448" s="1">
        <v>640</v>
      </c>
      <c r="E1448" s="1" t="e">
        <f>INDEX('kapı kodları'!$D$2:$F$42,MATCH(Satıs[[#This Row],[kod]],'kapı kodları'!$D$2:$D$42,0),2)</f>
        <v>#N/A</v>
      </c>
      <c r="F1448" s="1" t="e">
        <f>INDEX('kapı kodları'!$D$2:$F$42,MATCH(Satıs[[#This Row],[kod]],'kapı kodları'!$D$2:$D$42,0),3)</f>
        <v>#N/A</v>
      </c>
    </row>
    <row r="1449" spans="2:11" hidden="1" x14ac:dyDescent="0.25">
      <c r="B1449" s="15">
        <v>45520</v>
      </c>
      <c r="C1449" s="6">
        <v>45527</v>
      </c>
      <c r="D1449" s="1">
        <v>660</v>
      </c>
      <c r="E1449" s="1" t="str">
        <f>INDEX('kapı kodları'!$D$2:$F$42,MATCH(Satıs[[#This Row],[kod]],'kapı kodları'!$D$2:$D$42,0),2)</f>
        <v>bute beyaz</v>
      </c>
      <c r="F1449" s="1" t="str">
        <f>INDEX('kapı kodları'!$D$2:$F$42,MATCH(Satıs[[#This Row],[kod]],'kapı kodları'!$D$2:$D$42,0),3)</f>
        <v>iki göbek</v>
      </c>
      <c r="G1449" s="1">
        <v>191</v>
      </c>
      <c r="H1449" s="1">
        <v>15</v>
      </c>
      <c r="I1449" s="1">
        <v>44</v>
      </c>
      <c r="J1449" s="1">
        <v>22</v>
      </c>
      <c r="K1449" s="1">
        <v>9</v>
      </c>
    </row>
    <row r="1450" spans="2:11" hidden="1" x14ac:dyDescent="0.25">
      <c r="B1450" s="15">
        <v>45520</v>
      </c>
      <c r="C1450" s="6">
        <v>45527</v>
      </c>
      <c r="D1450" s="1">
        <v>700</v>
      </c>
      <c r="E1450" s="1" t="str">
        <f>INDEX('kapı kodları'!$D$2:$F$42,MATCH(Satıs[[#This Row],[kod]],'kapı kodları'!$D$2:$D$42,0),2)</f>
        <v>küp akça</v>
      </c>
      <c r="F1450" s="1" t="str">
        <f>INDEX('kapı kodları'!$D$2:$F$42,MATCH(Satıs[[#This Row],[kod]],'kapı kodları'!$D$2:$D$42,0),3)</f>
        <v>yavru kanat</v>
      </c>
      <c r="K1450" s="1">
        <v>10</v>
      </c>
    </row>
    <row r="1451" spans="2:11" hidden="1" x14ac:dyDescent="0.25">
      <c r="B1451" s="15">
        <v>45520</v>
      </c>
      <c r="C1451" s="6">
        <v>45527</v>
      </c>
      <c r="D1451" s="1">
        <v>720</v>
      </c>
      <c r="E1451" s="1" t="str">
        <f>INDEX('kapı kodları'!$D$2:$F$42,MATCH(Satıs[[#This Row],[kod]],'kapı kodları'!$D$2:$D$42,0),2)</f>
        <v>küp akça</v>
      </c>
      <c r="F1451" s="1" t="str">
        <f>INDEX('kapı kodları'!$D$2:$F$42,MATCH(Satıs[[#This Row],[kod]],'kapı kodları'!$D$2:$D$42,0),3)</f>
        <v>baklava</v>
      </c>
      <c r="G1451" s="1">
        <v>2</v>
      </c>
      <c r="I1451" s="1">
        <v>2</v>
      </c>
    </row>
    <row r="1452" spans="2:11" hidden="1" x14ac:dyDescent="0.25">
      <c r="B1452" s="15">
        <v>45520</v>
      </c>
      <c r="C1452" s="6">
        <v>45527</v>
      </c>
      <c r="D1452" s="1">
        <v>730</v>
      </c>
      <c r="E1452" s="1" t="str">
        <f>INDEX('kapı kodları'!$D$2:$F$42,MATCH(Satıs[[#This Row],[kod]],'kapı kodları'!$D$2:$D$42,0),2)</f>
        <v>küp akça</v>
      </c>
      <c r="F1452" s="1" t="str">
        <f>INDEX('kapı kodları'!$D$2:$F$42,MATCH(Satıs[[#This Row],[kod]],'kapı kodları'!$D$2:$D$42,0),3)</f>
        <v>karışık çizgi</v>
      </c>
      <c r="G1452" s="1">
        <v>27</v>
      </c>
      <c r="H1452" s="1">
        <v>1</v>
      </c>
      <c r="I1452" s="1">
        <v>6</v>
      </c>
    </row>
    <row r="1453" spans="2:11" hidden="1" x14ac:dyDescent="0.25">
      <c r="B1453" s="15">
        <v>45520</v>
      </c>
      <c r="C1453" s="6">
        <v>45527</v>
      </c>
      <c r="D1453" s="1">
        <v>740</v>
      </c>
      <c r="E1453" s="1" t="e">
        <f>INDEX('kapı kodları'!$D$2:$F$42,MATCH(Satıs[[#This Row],[kod]],'kapı kodları'!$D$2:$D$42,0),2)</f>
        <v>#N/A</v>
      </c>
      <c r="F1453" s="1" t="e">
        <f>INDEX('kapı kodları'!$D$2:$F$42,MATCH(Satıs[[#This Row],[kod]],'kapı kodları'!$D$2:$D$42,0),3)</f>
        <v>#N/A</v>
      </c>
    </row>
    <row r="1454" spans="2:11" hidden="1" x14ac:dyDescent="0.25">
      <c r="B1454" s="15">
        <v>45520</v>
      </c>
      <c r="C1454" s="6">
        <v>45527</v>
      </c>
      <c r="D1454" s="1">
        <v>760</v>
      </c>
      <c r="E1454" s="1" t="str">
        <f>INDEX('kapı kodları'!$D$2:$F$42,MATCH(Satıs[[#This Row],[kod]],'kapı kodları'!$D$2:$D$42,0),2)</f>
        <v>küp akça</v>
      </c>
      <c r="F1454" s="1" t="str">
        <f>INDEX('kapı kodları'!$D$2:$F$42,MATCH(Satıs[[#This Row],[kod]],'kapı kodları'!$D$2:$D$42,0),3)</f>
        <v>iki göbek</v>
      </c>
      <c r="G1454" s="1">
        <v>95</v>
      </c>
      <c r="H1454" s="1">
        <v>7</v>
      </c>
      <c r="I1454" s="1">
        <v>31</v>
      </c>
      <c r="J1454" s="1">
        <v>13</v>
      </c>
      <c r="K1454" s="1">
        <v>1</v>
      </c>
    </row>
    <row r="1455" spans="2:11" hidden="1" x14ac:dyDescent="0.25">
      <c r="B1455" s="15">
        <v>45520</v>
      </c>
      <c r="C1455" s="6">
        <v>45527</v>
      </c>
      <c r="D1455" s="1">
        <v>800</v>
      </c>
      <c r="E1455" s="1" t="str">
        <f>INDEX('kapı kodları'!$D$2:$F$42,MATCH(Satıs[[#This Row],[kod]],'kapı kodları'!$D$2:$D$42,0),2)</f>
        <v>ardahan gri</v>
      </c>
      <c r="F1455" s="1" t="str">
        <f>INDEX('kapı kodları'!$D$2:$F$42,MATCH(Satıs[[#This Row],[kod]],'kapı kodları'!$D$2:$D$42,0),3)</f>
        <v>yavru kanat</v>
      </c>
      <c r="K1455" s="1">
        <v>13</v>
      </c>
    </row>
    <row r="1456" spans="2:11" hidden="1" x14ac:dyDescent="0.25">
      <c r="B1456" s="15">
        <v>45520</v>
      </c>
      <c r="C1456" s="6">
        <v>45527</v>
      </c>
      <c r="D1456" s="1">
        <v>810</v>
      </c>
      <c r="E1456" s="1" t="str">
        <f>INDEX('kapı kodları'!$D$2:$F$42,MATCH(Satıs[[#This Row],[kod]],'kapı kodları'!$D$2:$D$42,0),2)</f>
        <v>ardahan gri</v>
      </c>
      <c r="F1456" s="1" t="str">
        <f>INDEX('kapı kodları'!$D$2:$F$42,MATCH(Satıs[[#This Row],[kod]],'kapı kodları'!$D$2:$D$42,0),3)</f>
        <v>madra</v>
      </c>
    </row>
    <row r="1457" spans="2:13" hidden="1" x14ac:dyDescent="0.25">
      <c r="B1457" s="15">
        <v>45520</v>
      </c>
      <c r="C1457" s="6">
        <v>45527</v>
      </c>
      <c r="D1457" s="1">
        <v>820</v>
      </c>
      <c r="E1457" s="1" t="str">
        <f>INDEX('kapı kodları'!$D$2:$F$42,MATCH(Satıs[[#This Row],[kod]],'kapı kodları'!$D$2:$D$42,0),2)</f>
        <v>ardahan gri</v>
      </c>
      <c r="F1457" s="1" t="str">
        <f>INDEX('kapı kodları'!$D$2:$F$42,MATCH(Satıs[[#This Row],[kod]],'kapı kodları'!$D$2:$D$42,0),3)</f>
        <v>baklava</v>
      </c>
    </row>
    <row r="1458" spans="2:13" hidden="1" x14ac:dyDescent="0.25">
      <c r="B1458" s="15">
        <v>45520</v>
      </c>
      <c r="C1458" s="6">
        <v>45527</v>
      </c>
      <c r="D1458" s="1">
        <v>830</v>
      </c>
      <c r="E1458" s="1" t="str">
        <f>INDEX('kapı kodları'!$D$2:$F$42,MATCH(Satıs[[#This Row],[kod]],'kapı kodları'!$D$2:$D$42,0),2)</f>
        <v>ardahan gri</v>
      </c>
      <c r="F1458" s="1" t="str">
        <f>INDEX('kapı kodları'!$D$2:$F$42,MATCH(Satıs[[#This Row],[kod]],'kapı kodları'!$D$2:$D$42,0),3)</f>
        <v>karışık çizgi</v>
      </c>
      <c r="G1458" s="1">
        <v>10</v>
      </c>
      <c r="H1458" s="1">
        <v>1</v>
      </c>
      <c r="I1458" s="1">
        <v>14</v>
      </c>
      <c r="J1458" s="1">
        <v>3</v>
      </c>
      <c r="K1458" s="1">
        <v>1</v>
      </c>
    </row>
    <row r="1459" spans="2:13" hidden="1" x14ac:dyDescent="0.25">
      <c r="B1459" s="15">
        <v>45520</v>
      </c>
      <c r="C1459" s="6">
        <v>45527</v>
      </c>
      <c r="D1459" s="1">
        <v>840</v>
      </c>
      <c r="E1459" s="1" t="e">
        <f>INDEX('kapı kodları'!$D$2:$F$42,MATCH(Satıs[[#This Row],[kod]],'kapı kodları'!$D$2:$D$42,0),2)</f>
        <v>#N/A</v>
      </c>
      <c r="F1459" s="1" t="e">
        <f>INDEX('kapı kodları'!$D$2:$F$42,MATCH(Satıs[[#This Row],[kod]],'kapı kodları'!$D$2:$D$42,0),3)</f>
        <v>#N/A</v>
      </c>
      <c r="H1459" s="1">
        <v>1</v>
      </c>
    </row>
    <row r="1460" spans="2:13" hidden="1" x14ac:dyDescent="0.25">
      <c r="B1460" s="15">
        <v>45520</v>
      </c>
      <c r="C1460" s="6">
        <v>45527</v>
      </c>
      <c r="D1460" s="1">
        <v>860</v>
      </c>
      <c r="E1460" s="1" t="str">
        <f>INDEX('kapı kodları'!$D$2:$F$42,MATCH(Satıs[[#This Row],[kod]],'kapı kodları'!$D$2:$D$42,0),2)</f>
        <v>ardahan gri</v>
      </c>
      <c r="F1460" s="1" t="str">
        <f>INDEX('kapı kodları'!$D$2:$F$42,MATCH(Satıs[[#This Row],[kod]],'kapı kodları'!$D$2:$D$42,0),3)</f>
        <v>iki göbek</v>
      </c>
      <c r="G1460" s="1">
        <v>157</v>
      </c>
      <c r="H1460" s="1">
        <v>10</v>
      </c>
      <c r="I1460" s="1">
        <v>43</v>
      </c>
      <c r="J1460" s="1">
        <v>10</v>
      </c>
      <c r="K1460" s="1">
        <v>2</v>
      </c>
    </row>
    <row r="1461" spans="2:13" hidden="1" x14ac:dyDescent="0.25">
      <c r="B1461" s="15">
        <v>45520</v>
      </c>
      <c r="C1461" s="6">
        <v>45527</v>
      </c>
      <c r="D1461" s="1">
        <v>900</v>
      </c>
      <c r="E1461" s="1" t="str">
        <f>INDEX('kapı kodları'!$D$2:$F$42,MATCH(Satıs[[#This Row],[kod]],'kapı kodları'!$D$2:$D$42,0),2)</f>
        <v>pvc gri</v>
      </c>
      <c r="F1461" s="1" t="str">
        <f>INDEX('kapı kodları'!$D$2:$F$42,MATCH(Satıs[[#This Row],[kod]],'kapı kodları'!$D$2:$D$42,0),3)</f>
        <v>yavru kanat</v>
      </c>
      <c r="K1461" s="1">
        <v>4</v>
      </c>
      <c r="M1461" s="1">
        <v>3</v>
      </c>
    </row>
    <row r="1462" spans="2:13" hidden="1" x14ac:dyDescent="0.25">
      <c r="B1462" s="15">
        <v>45520</v>
      </c>
      <c r="C1462" s="6">
        <v>45527</v>
      </c>
      <c r="D1462" s="1">
        <v>920</v>
      </c>
      <c r="E1462" s="1" t="str">
        <f>INDEX('kapı kodları'!$D$2:$F$42,MATCH(Satıs[[#This Row],[kod]],'kapı kodları'!$D$2:$D$42,0),2)</f>
        <v>pvc gri</v>
      </c>
      <c r="F1462" s="1" t="str">
        <f>INDEX('kapı kodları'!$D$2:$F$42,MATCH(Satıs[[#This Row],[kod]],'kapı kodları'!$D$2:$D$42,0),3)</f>
        <v>baklava</v>
      </c>
      <c r="J1462" s="1">
        <v>1</v>
      </c>
    </row>
    <row r="1463" spans="2:13" hidden="1" x14ac:dyDescent="0.25">
      <c r="B1463" s="15">
        <v>45520</v>
      </c>
      <c r="C1463" s="6">
        <v>45527</v>
      </c>
      <c r="D1463" s="1">
        <v>930</v>
      </c>
      <c r="E1463" s="1" t="str">
        <f>INDEX('kapı kodları'!$D$2:$F$42,MATCH(Satıs[[#This Row],[kod]],'kapı kodları'!$D$2:$D$42,0),2)</f>
        <v>pvc gri</v>
      </c>
      <c r="F1463" s="1" t="str">
        <f>INDEX('kapı kodları'!$D$2:$F$42,MATCH(Satıs[[#This Row],[kod]],'kapı kodları'!$D$2:$D$42,0),3)</f>
        <v>karışık çizgi</v>
      </c>
      <c r="G1463" s="1">
        <v>50</v>
      </c>
      <c r="I1463" s="1">
        <v>6</v>
      </c>
      <c r="J1463" s="1">
        <v>1</v>
      </c>
      <c r="K1463" s="1">
        <v>5</v>
      </c>
    </row>
    <row r="1464" spans="2:13" hidden="1" x14ac:dyDescent="0.25">
      <c r="B1464" s="15">
        <v>45520</v>
      </c>
      <c r="C1464" s="6">
        <v>45527</v>
      </c>
      <c r="D1464" s="1">
        <v>960</v>
      </c>
      <c r="E1464" s="1" t="str">
        <f>INDEX('kapı kodları'!$D$2:$F$42,MATCH(Satıs[[#This Row],[kod]],'kapı kodları'!$D$2:$D$42,0),2)</f>
        <v>pvc gri</v>
      </c>
      <c r="F1464" s="1" t="str">
        <f>INDEX('kapı kodları'!$D$2:$F$42,MATCH(Satıs[[#This Row],[kod]],'kapı kodları'!$D$2:$D$42,0),3)</f>
        <v>iki göbek</v>
      </c>
      <c r="G1464" s="1">
        <v>51</v>
      </c>
      <c r="H1464" s="1">
        <v>3</v>
      </c>
      <c r="I1464" s="1">
        <v>14</v>
      </c>
      <c r="J1464" s="1">
        <v>1</v>
      </c>
      <c r="K1464" s="1">
        <v>1</v>
      </c>
    </row>
    <row r="1465" spans="2:13" hidden="1" x14ac:dyDescent="0.25">
      <c r="B1465" s="15">
        <v>45527</v>
      </c>
      <c r="C1465" s="6">
        <v>45534</v>
      </c>
      <c r="D1465" s="1">
        <v>100</v>
      </c>
      <c r="E1465" s="1" t="str">
        <f>INDEX('kapı kodları'!$D$2:$F$42,MATCH(Satıs[[#This Row],[kod]],'kapı kodları'!$D$2:$D$42,0),2)</f>
        <v>italyan ceviz</v>
      </c>
      <c r="F1465" s="1" t="str">
        <f>INDEX('kapı kodları'!$D$2:$F$42,MATCH(Satıs[[#This Row],[kod]],'kapı kodları'!$D$2:$D$42,0),3)</f>
        <v>yavru kanat</v>
      </c>
      <c r="K1465" s="1">
        <v>5</v>
      </c>
    </row>
    <row r="1466" spans="2:13" x14ac:dyDescent="0.25">
      <c r="B1466" s="15">
        <v>45527</v>
      </c>
      <c r="C1466" s="6">
        <v>45534</v>
      </c>
      <c r="D1466" s="1">
        <v>110</v>
      </c>
      <c r="E1466" s="1" t="str">
        <f>INDEX('kapı kodları'!$D$2:$F$42,MATCH(Satıs[[#This Row],[kod]],'kapı kodları'!$D$2:$D$42,0),2)</f>
        <v>italyan ceviz</v>
      </c>
      <c r="F1466" s="1" t="str">
        <f>INDEX('kapı kodları'!$D$2:$F$42,MATCH(Satıs[[#This Row],[kod]],'kapı kodları'!$D$2:$D$42,0),3)</f>
        <v>madra</v>
      </c>
      <c r="G1466" s="1">
        <v>37</v>
      </c>
      <c r="H1466" s="1">
        <v>1</v>
      </c>
      <c r="I1466" s="1">
        <v>17</v>
      </c>
      <c r="K1466" s="1">
        <v>4</v>
      </c>
    </row>
    <row r="1467" spans="2:13" hidden="1" x14ac:dyDescent="0.25">
      <c r="B1467" s="15">
        <v>45527</v>
      </c>
      <c r="C1467" s="6">
        <v>45534</v>
      </c>
      <c r="D1467" s="1">
        <v>120</v>
      </c>
      <c r="E1467" s="1" t="str">
        <f>INDEX('kapı kodları'!$D$2:$F$42,MATCH(Satıs[[#This Row],[kod]],'kapı kodları'!$D$2:$D$42,0),2)</f>
        <v>italyan ceviz</v>
      </c>
      <c r="F1467" s="1" t="str">
        <f>INDEX('kapı kodları'!$D$2:$F$42,MATCH(Satıs[[#This Row],[kod]],'kapı kodları'!$D$2:$D$42,0),3)</f>
        <v>baklava</v>
      </c>
    </row>
    <row r="1468" spans="2:13" hidden="1" x14ac:dyDescent="0.25">
      <c r="B1468" s="15">
        <v>45527</v>
      </c>
      <c r="C1468" s="6">
        <v>45534</v>
      </c>
      <c r="D1468" s="1">
        <v>130</v>
      </c>
      <c r="E1468" s="1" t="str">
        <f>INDEX('kapı kodları'!$D$2:$F$42,MATCH(Satıs[[#This Row],[kod]],'kapı kodları'!$D$2:$D$42,0),2)</f>
        <v>italyan ceviz</v>
      </c>
      <c r="F1468" s="1" t="str">
        <f>INDEX('kapı kodları'!$D$2:$F$42,MATCH(Satıs[[#This Row],[kod]],'kapı kodları'!$D$2:$D$42,0),3)</f>
        <v>karışık çizgi</v>
      </c>
      <c r="H1468" s="1">
        <v>1</v>
      </c>
      <c r="I1468" s="1">
        <v>1</v>
      </c>
    </row>
    <row r="1469" spans="2:13" hidden="1" x14ac:dyDescent="0.25">
      <c r="B1469" s="15">
        <v>45527</v>
      </c>
      <c r="C1469" s="6">
        <v>45534</v>
      </c>
      <c r="D1469" s="1">
        <v>140</v>
      </c>
      <c r="E1469" s="1" t="e">
        <f>INDEX('kapı kodları'!$D$2:$F$42,MATCH(Satıs[[#This Row],[kod]],'kapı kodları'!$D$2:$D$42,0),2)</f>
        <v>#N/A</v>
      </c>
      <c r="F1469" s="1" t="e">
        <f>INDEX('kapı kodları'!$D$2:$F$42,MATCH(Satıs[[#This Row],[kod]],'kapı kodları'!$D$2:$D$42,0),3)</f>
        <v>#N/A</v>
      </c>
    </row>
    <row r="1470" spans="2:13" hidden="1" x14ac:dyDescent="0.25">
      <c r="B1470" s="15">
        <v>45527</v>
      </c>
      <c r="C1470" s="6">
        <v>45534</v>
      </c>
      <c r="D1470" s="1">
        <v>160</v>
      </c>
      <c r="E1470" s="1" t="str">
        <f>INDEX('kapı kodları'!$D$2:$F$42,MATCH(Satıs[[#This Row],[kod]],'kapı kodları'!$D$2:$D$42,0),2)</f>
        <v>italyan ceviz</v>
      </c>
      <c r="F1470" s="1" t="str">
        <f>INDEX('kapı kodları'!$D$2:$F$42,MATCH(Satıs[[#This Row],[kod]],'kapı kodları'!$D$2:$D$42,0),3)</f>
        <v>iki göbek</v>
      </c>
      <c r="G1470" s="1">
        <v>63</v>
      </c>
      <c r="H1470" s="1">
        <v>4</v>
      </c>
      <c r="I1470" s="1">
        <v>7</v>
      </c>
      <c r="J1470" s="1">
        <v>3</v>
      </c>
      <c r="K1470" s="1">
        <v>3</v>
      </c>
    </row>
    <row r="1471" spans="2:13" hidden="1" x14ac:dyDescent="0.25">
      <c r="B1471" s="15">
        <v>45527</v>
      </c>
      <c r="C1471" s="6">
        <v>45534</v>
      </c>
      <c r="D1471" s="1">
        <v>200</v>
      </c>
      <c r="E1471" s="1" t="str">
        <f>INDEX('kapı kodları'!$D$2:$F$42,MATCH(Satıs[[#This Row],[kod]],'kapı kodları'!$D$2:$D$42,0),2)</f>
        <v>koyu ceviz</v>
      </c>
      <c r="F1471" s="1" t="str">
        <f>INDEX('kapı kodları'!$D$2:$F$42,MATCH(Satıs[[#This Row],[kod]],'kapı kodları'!$D$2:$D$42,0),3)</f>
        <v>yavru kanat</v>
      </c>
      <c r="G1471" s="1">
        <v>2</v>
      </c>
    </row>
    <row r="1472" spans="2:13" hidden="1" x14ac:dyDescent="0.25">
      <c r="B1472" s="15">
        <v>45527</v>
      </c>
      <c r="C1472" s="6">
        <v>45534</v>
      </c>
      <c r="D1472" s="1">
        <v>220</v>
      </c>
      <c r="E1472" s="1" t="str">
        <f>INDEX('kapı kodları'!$D$2:$F$42,MATCH(Satıs[[#This Row],[kod]],'kapı kodları'!$D$2:$D$42,0),2)</f>
        <v>koyu ceviz</v>
      </c>
      <c r="F1472" s="1" t="str">
        <f>INDEX('kapı kodları'!$D$2:$F$42,MATCH(Satıs[[#This Row],[kod]],'kapı kodları'!$D$2:$D$42,0),3)</f>
        <v>baklava</v>
      </c>
      <c r="G1472" s="1">
        <v>2</v>
      </c>
    </row>
    <row r="1473" spans="2:11" hidden="1" x14ac:dyDescent="0.25">
      <c r="B1473" s="15">
        <v>45527</v>
      </c>
      <c r="C1473" s="6">
        <v>45534</v>
      </c>
      <c r="D1473" s="1">
        <v>230</v>
      </c>
      <c r="E1473" s="1" t="str">
        <f>INDEX('kapı kodları'!$D$2:$F$42,MATCH(Satıs[[#This Row],[kod]],'kapı kodları'!$D$2:$D$42,0),2)</f>
        <v>koyu ceviz</v>
      </c>
      <c r="F1473" s="1" t="str">
        <f>INDEX('kapı kodları'!$D$2:$F$42,MATCH(Satıs[[#This Row],[kod]],'kapı kodları'!$D$2:$D$42,0),3)</f>
        <v>karışık çizgi</v>
      </c>
      <c r="G1473" s="1">
        <v>7</v>
      </c>
      <c r="I1473" s="1">
        <v>2</v>
      </c>
      <c r="J1473" s="1">
        <v>2</v>
      </c>
    </row>
    <row r="1474" spans="2:11" hidden="1" x14ac:dyDescent="0.25">
      <c r="B1474" s="15">
        <v>45527</v>
      </c>
      <c r="C1474" s="6">
        <v>45534</v>
      </c>
      <c r="D1474" s="1">
        <v>240</v>
      </c>
      <c r="E1474" s="1" t="e">
        <f>INDEX('kapı kodları'!$D$2:$F$42,MATCH(Satıs[[#This Row],[kod]],'kapı kodları'!$D$2:$D$42,0),2)</f>
        <v>#N/A</v>
      </c>
      <c r="F1474" s="1" t="e">
        <f>INDEX('kapı kodları'!$D$2:$F$42,MATCH(Satıs[[#This Row],[kod]],'kapı kodları'!$D$2:$D$42,0),3)</f>
        <v>#N/A</v>
      </c>
      <c r="G1474" s="1">
        <v>8</v>
      </c>
    </row>
    <row r="1475" spans="2:11" hidden="1" x14ac:dyDescent="0.25">
      <c r="B1475" s="15">
        <v>45527</v>
      </c>
      <c r="C1475" s="6">
        <v>45534</v>
      </c>
      <c r="D1475" s="1">
        <v>260</v>
      </c>
      <c r="E1475" s="1" t="str">
        <f>INDEX('kapı kodları'!$D$2:$F$42,MATCH(Satıs[[#This Row],[kod]],'kapı kodları'!$D$2:$D$42,0),2)</f>
        <v>koyu ceviz</v>
      </c>
      <c r="F1475" s="1" t="str">
        <f>INDEX('kapı kodları'!$D$2:$F$42,MATCH(Satıs[[#This Row],[kod]],'kapı kodları'!$D$2:$D$42,0),3)</f>
        <v>iki göbek</v>
      </c>
      <c r="G1475" s="1">
        <v>9</v>
      </c>
      <c r="H1475" s="1">
        <v>2</v>
      </c>
      <c r="I1475" s="1">
        <v>1</v>
      </c>
      <c r="K1475" s="1">
        <v>1</v>
      </c>
    </row>
    <row r="1476" spans="2:11" hidden="1" x14ac:dyDescent="0.25">
      <c r="B1476" s="15">
        <v>45527</v>
      </c>
      <c r="C1476" s="6">
        <v>45534</v>
      </c>
      <c r="D1476" s="1">
        <v>300</v>
      </c>
      <c r="E1476" s="1" t="str">
        <f>INDEX('kapı kodları'!$D$2:$F$42,MATCH(Satıs[[#This Row],[kod]],'kapı kodları'!$D$2:$D$42,0),2)</f>
        <v>gold ceviz</v>
      </c>
      <c r="F1476" s="1" t="str">
        <f>INDEX('kapı kodları'!$D$2:$F$42,MATCH(Satıs[[#This Row],[kod]],'kapı kodları'!$D$2:$D$42,0),3)</f>
        <v>yavru kanat</v>
      </c>
      <c r="H1476" s="1">
        <v>1</v>
      </c>
    </row>
    <row r="1477" spans="2:11" hidden="1" x14ac:dyDescent="0.25">
      <c r="B1477" s="15">
        <v>45527</v>
      </c>
      <c r="C1477" s="6">
        <v>45534</v>
      </c>
      <c r="D1477" s="1">
        <v>310</v>
      </c>
      <c r="E1477" s="1" t="str">
        <f>INDEX('kapı kodları'!$D$2:$F$42,MATCH(Satıs[[#This Row],[kod]],'kapı kodları'!$D$2:$D$42,0),2)</f>
        <v>gold ceviz</v>
      </c>
      <c r="F1477" s="1" t="str">
        <f>INDEX('kapı kodları'!$D$2:$F$42,MATCH(Satıs[[#This Row],[kod]],'kapı kodları'!$D$2:$D$42,0),3)</f>
        <v>madra</v>
      </c>
      <c r="G1477" s="1">
        <v>10</v>
      </c>
      <c r="I1477" s="1">
        <v>3</v>
      </c>
    </row>
    <row r="1478" spans="2:11" hidden="1" x14ac:dyDescent="0.25">
      <c r="B1478" s="15">
        <v>45527</v>
      </c>
      <c r="C1478" s="6">
        <v>45534</v>
      </c>
      <c r="D1478" s="1">
        <v>320</v>
      </c>
      <c r="E1478" s="1" t="str">
        <f>INDEX('kapı kodları'!$D$2:$F$42,MATCH(Satıs[[#This Row],[kod]],'kapı kodları'!$D$2:$D$42,0),2)</f>
        <v>gold ceviz</v>
      </c>
      <c r="F1478" s="1" t="str">
        <f>INDEX('kapı kodları'!$D$2:$F$42,MATCH(Satıs[[#This Row],[kod]],'kapı kodları'!$D$2:$D$42,0),3)</f>
        <v>baklava</v>
      </c>
      <c r="G1478" s="1">
        <v>4</v>
      </c>
      <c r="I1478" s="1">
        <v>2</v>
      </c>
    </row>
    <row r="1479" spans="2:11" hidden="1" x14ac:dyDescent="0.25">
      <c r="B1479" s="15">
        <v>45527</v>
      </c>
      <c r="C1479" s="6">
        <v>45534</v>
      </c>
      <c r="D1479" s="1">
        <v>330</v>
      </c>
      <c r="E1479" s="1" t="str">
        <f>INDEX('kapı kodları'!$D$2:$F$42,MATCH(Satıs[[#This Row],[kod]],'kapı kodları'!$D$2:$D$42,0),2)</f>
        <v>gold ceviz</v>
      </c>
      <c r="F1479" s="1" t="str">
        <f>INDEX('kapı kodları'!$D$2:$F$42,MATCH(Satıs[[#This Row],[kod]],'kapı kodları'!$D$2:$D$42,0),3)</f>
        <v>karışık çizgi</v>
      </c>
    </row>
    <row r="1480" spans="2:11" hidden="1" x14ac:dyDescent="0.25">
      <c r="B1480" s="15">
        <v>45527</v>
      </c>
      <c r="C1480" s="6">
        <v>45534</v>
      </c>
      <c r="D1480" s="1">
        <v>340</v>
      </c>
      <c r="E1480" s="1" t="e">
        <f>INDEX('kapı kodları'!$D$2:$F$42,MATCH(Satıs[[#This Row],[kod]],'kapı kodları'!$D$2:$D$42,0),2)</f>
        <v>#N/A</v>
      </c>
      <c r="F1480" s="1" t="e">
        <f>INDEX('kapı kodları'!$D$2:$F$42,MATCH(Satıs[[#This Row],[kod]],'kapı kodları'!$D$2:$D$42,0),3)</f>
        <v>#N/A</v>
      </c>
    </row>
    <row r="1481" spans="2:11" hidden="1" x14ac:dyDescent="0.25">
      <c r="B1481" s="15">
        <v>45527</v>
      </c>
      <c r="C1481" s="6">
        <v>45534</v>
      </c>
      <c r="D1481" s="1">
        <v>360</v>
      </c>
      <c r="E1481" s="1" t="str">
        <f>INDEX('kapı kodları'!$D$2:$F$42,MATCH(Satıs[[#This Row],[kod]],'kapı kodları'!$D$2:$D$42,0),2)</f>
        <v>gold ceviz</v>
      </c>
      <c r="F1481" s="1" t="str">
        <f>INDEX('kapı kodları'!$D$2:$F$42,MATCH(Satıs[[#This Row],[kod]],'kapı kodları'!$D$2:$D$42,0),3)</f>
        <v>iki göbek</v>
      </c>
      <c r="I1481" s="1">
        <v>2</v>
      </c>
    </row>
    <row r="1482" spans="2:11" hidden="1" x14ac:dyDescent="0.25">
      <c r="B1482" s="15">
        <v>45527</v>
      </c>
      <c r="C1482" s="6">
        <v>45534</v>
      </c>
      <c r="D1482" s="1">
        <v>400</v>
      </c>
      <c r="E1482" s="1" t="str">
        <f>INDEX('kapı kodları'!$D$2:$F$42,MATCH(Satıs[[#This Row],[kod]],'kapı kodları'!$D$2:$D$42,0),2)</f>
        <v>ABD ceviz</v>
      </c>
      <c r="F1482" s="1" t="str">
        <f>INDEX('kapı kodları'!$D$2:$F$42,MATCH(Satıs[[#This Row],[kod]],'kapı kodları'!$D$2:$D$42,0),3)</f>
        <v>yavru kanat</v>
      </c>
      <c r="K1482" s="1">
        <v>4</v>
      </c>
    </row>
    <row r="1483" spans="2:11" hidden="1" x14ac:dyDescent="0.25">
      <c r="B1483" s="15">
        <v>45527</v>
      </c>
      <c r="C1483" s="6">
        <v>45534</v>
      </c>
      <c r="D1483" s="1">
        <v>410</v>
      </c>
      <c r="E1483" s="1" t="str">
        <f>INDEX('kapı kodları'!$D$2:$F$42,MATCH(Satıs[[#This Row],[kod]],'kapı kodları'!$D$2:$D$42,0),2)</f>
        <v>ABD ceviz</v>
      </c>
      <c r="F1483" s="1" t="str">
        <f>INDEX('kapı kodları'!$D$2:$F$42,MATCH(Satıs[[#This Row],[kod]],'kapı kodları'!$D$2:$D$42,0),3)</f>
        <v>madra</v>
      </c>
      <c r="G1483" s="1">
        <v>1</v>
      </c>
      <c r="I1483" s="1">
        <v>1</v>
      </c>
    </row>
    <row r="1484" spans="2:11" hidden="1" x14ac:dyDescent="0.25">
      <c r="B1484" s="15">
        <v>45527</v>
      </c>
      <c r="C1484" s="6">
        <v>45534</v>
      </c>
      <c r="D1484" s="1">
        <v>420</v>
      </c>
      <c r="E1484" s="1" t="str">
        <f>INDEX('kapı kodları'!$D$2:$F$42,MATCH(Satıs[[#This Row],[kod]],'kapı kodları'!$D$2:$D$42,0),2)</f>
        <v>ABD ceviz</v>
      </c>
      <c r="F1484" s="1" t="str">
        <f>INDEX('kapı kodları'!$D$2:$F$42,MATCH(Satıs[[#This Row],[kod]],'kapı kodları'!$D$2:$D$42,0),3)</f>
        <v>baklava</v>
      </c>
      <c r="G1484" s="1">
        <v>3</v>
      </c>
    </row>
    <row r="1485" spans="2:11" hidden="1" x14ac:dyDescent="0.25">
      <c r="B1485" s="15">
        <v>45527</v>
      </c>
      <c r="C1485" s="6">
        <v>45534</v>
      </c>
      <c r="D1485" s="1">
        <v>430</v>
      </c>
      <c r="E1485" s="1" t="str">
        <f>INDEX('kapı kodları'!$D$2:$F$42,MATCH(Satıs[[#This Row],[kod]],'kapı kodları'!$D$2:$D$42,0),2)</f>
        <v>ABD ceviz</v>
      </c>
      <c r="F1485" s="1" t="str">
        <f>INDEX('kapı kodları'!$D$2:$F$42,MATCH(Satıs[[#This Row],[kod]],'kapı kodları'!$D$2:$D$42,0),3)</f>
        <v>karışık çizgi</v>
      </c>
    </row>
    <row r="1486" spans="2:11" hidden="1" x14ac:dyDescent="0.25">
      <c r="B1486" s="15">
        <v>45527</v>
      </c>
      <c r="C1486" s="6">
        <v>45534</v>
      </c>
      <c r="D1486" s="1">
        <v>440</v>
      </c>
      <c r="E1486" s="1" t="e">
        <f>INDEX('kapı kodları'!$D$2:$F$42,MATCH(Satıs[[#This Row],[kod]],'kapı kodları'!$D$2:$D$42,0),2)</f>
        <v>#N/A</v>
      </c>
      <c r="F1486" s="1" t="e">
        <f>INDEX('kapı kodları'!$D$2:$F$42,MATCH(Satıs[[#This Row],[kod]],'kapı kodları'!$D$2:$D$42,0),3)</f>
        <v>#N/A</v>
      </c>
    </row>
    <row r="1487" spans="2:11" hidden="1" x14ac:dyDescent="0.25">
      <c r="B1487" s="15">
        <v>45527</v>
      </c>
      <c r="C1487" s="6">
        <v>45534</v>
      </c>
      <c r="D1487" s="1">
        <v>460</v>
      </c>
      <c r="E1487" s="1" t="str">
        <f>INDEX('kapı kodları'!$D$2:$F$42,MATCH(Satıs[[#This Row],[kod]],'kapı kodları'!$D$2:$D$42,0),2)</f>
        <v>ABD ceviz</v>
      </c>
      <c r="F1487" s="1" t="str">
        <f>INDEX('kapı kodları'!$D$2:$F$42,MATCH(Satıs[[#This Row],[kod]],'kapı kodları'!$D$2:$D$42,0),3)</f>
        <v>iki göbek</v>
      </c>
      <c r="G1487" s="1">
        <v>19</v>
      </c>
      <c r="I1487" s="1">
        <v>4</v>
      </c>
    </row>
    <row r="1488" spans="2:11" hidden="1" x14ac:dyDescent="0.25">
      <c r="B1488" s="15">
        <v>45527</v>
      </c>
      <c r="C1488" s="6">
        <v>45534</v>
      </c>
      <c r="D1488" s="1">
        <v>500</v>
      </c>
      <c r="E1488" s="1" t="str">
        <f>INDEX('kapı kodları'!$D$2:$F$42,MATCH(Satıs[[#This Row],[kod]],'kapı kodları'!$D$2:$D$42,0),2)</f>
        <v>wenge</v>
      </c>
      <c r="F1488" s="1" t="str">
        <f>INDEX('kapı kodları'!$D$2:$F$42,MATCH(Satıs[[#This Row],[kod]],'kapı kodları'!$D$2:$D$42,0),3)</f>
        <v>yavru kanat</v>
      </c>
      <c r="K1488" s="1">
        <v>2</v>
      </c>
    </row>
    <row r="1489" spans="2:11" hidden="1" x14ac:dyDescent="0.25">
      <c r="B1489" s="15">
        <v>45527</v>
      </c>
      <c r="C1489" s="6">
        <v>45534</v>
      </c>
      <c r="D1489" s="1">
        <v>520</v>
      </c>
      <c r="E1489" s="1" t="str">
        <f>INDEX('kapı kodları'!$D$2:$F$42,MATCH(Satıs[[#This Row],[kod]],'kapı kodları'!$D$2:$D$42,0),2)</f>
        <v>wenge</v>
      </c>
      <c r="F1489" s="1" t="str">
        <f>INDEX('kapı kodları'!$D$2:$F$42,MATCH(Satıs[[#This Row],[kod]],'kapı kodları'!$D$2:$D$42,0),3)</f>
        <v>baklava</v>
      </c>
      <c r="G1489" s="1">
        <v>10</v>
      </c>
      <c r="H1489" s="1">
        <v>1</v>
      </c>
    </row>
    <row r="1490" spans="2:11" hidden="1" x14ac:dyDescent="0.25">
      <c r="B1490" s="15">
        <v>45527</v>
      </c>
      <c r="C1490" s="6">
        <v>45534</v>
      </c>
      <c r="D1490" s="1">
        <v>530</v>
      </c>
      <c r="E1490" s="1" t="str">
        <f>INDEX('kapı kodları'!$D$2:$F$42,MATCH(Satıs[[#This Row],[kod]],'kapı kodları'!$D$2:$D$42,0),2)</f>
        <v>wenge</v>
      </c>
      <c r="F1490" s="1" t="str">
        <f>INDEX('kapı kodları'!$D$2:$F$42,MATCH(Satıs[[#This Row],[kod]],'kapı kodları'!$D$2:$D$42,0),3)</f>
        <v>karışık çizgi</v>
      </c>
      <c r="G1490" s="1">
        <v>11</v>
      </c>
      <c r="I1490" s="1">
        <v>2</v>
      </c>
    </row>
    <row r="1491" spans="2:11" hidden="1" x14ac:dyDescent="0.25">
      <c r="B1491" s="15">
        <v>45527</v>
      </c>
      <c r="C1491" s="6">
        <v>45534</v>
      </c>
      <c r="D1491" s="1">
        <v>540</v>
      </c>
      <c r="E1491" s="1" t="e">
        <f>INDEX('kapı kodları'!$D$2:$F$42,MATCH(Satıs[[#This Row],[kod]],'kapı kodları'!$D$2:$D$42,0),2)</f>
        <v>#N/A</v>
      </c>
      <c r="F1491" s="1" t="e">
        <f>INDEX('kapı kodları'!$D$2:$F$42,MATCH(Satıs[[#This Row],[kod]],'kapı kodları'!$D$2:$D$42,0),3)</f>
        <v>#N/A</v>
      </c>
    </row>
    <row r="1492" spans="2:11" hidden="1" x14ac:dyDescent="0.25">
      <c r="B1492" s="15">
        <v>45527</v>
      </c>
      <c r="C1492" s="6">
        <v>45534</v>
      </c>
      <c r="D1492" s="1">
        <v>560</v>
      </c>
      <c r="E1492" s="1" t="str">
        <f>INDEX('kapı kodları'!$D$2:$F$42,MATCH(Satıs[[#This Row],[kod]],'kapı kodları'!$D$2:$D$42,0),2)</f>
        <v>wenge</v>
      </c>
      <c r="F1492" s="1" t="str">
        <f>INDEX('kapı kodları'!$D$2:$F$42,MATCH(Satıs[[#This Row],[kod]],'kapı kodları'!$D$2:$D$42,0),3)</f>
        <v>iki göbek</v>
      </c>
      <c r="G1492" s="1">
        <v>5</v>
      </c>
      <c r="I1492" s="1">
        <v>4</v>
      </c>
    </row>
    <row r="1493" spans="2:11" hidden="1" x14ac:dyDescent="0.25">
      <c r="B1493" s="15">
        <v>45527</v>
      </c>
      <c r="C1493" s="6">
        <v>45534</v>
      </c>
      <c r="D1493" s="1">
        <v>600</v>
      </c>
      <c r="E1493" s="1" t="str">
        <f>INDEX('kapı kodları'!$D$2:$F$42,MATCH(Satıs[[#This Row],[kod]],'kapı kodları'!$D$2:$D$42,0),2)</f>
        <v>bute beyaz</v>
      </c>
      <c r="F1493" s="1" t="str">
        <f>INDEX('kapı kodları'!$D$2:$F$42,MATCH(Satıs[[#This Row],[kod]],'kapı kodları'!$D$2:$D$42,0),3)</f>
        <v>yavru kanat</v>
      </c>
      <c r="K1493" s="1">
        <v>22</v>
      </c>
    </row>
    <row r="1494" spans="2:11" hidden="1" x14ac:dyDescent="0.25">
      <c r="B1494" s="15">
        <v>45527</v>
      </c>
      <c r="C1494" s="6">
        <v>45534</v>
      </c>
      <c r="D1494" s="1">
        <v>610</v>
      </c>
      <c r="E1494" s="1" t="str">
        <f>INDEX('kapı kodları'!$D$2:$F$42,MATCH(Satıs[[#This Row],[kod]],'kapı kodları'!$D$2:$D$42,0),2)</f>
        <v>bute beyaz</v>
      </c>
      <c r="F1494" s="1" t="str">
        <f>INDEX('kapı kodları'!$D$2:$F$42,MATCH(Satıs[[#This Row],[kod]],'kapı kodları'!$D$2:$D$42,0),3)</f>
        <v>madra</v>
      </c>
    </row>
    <row r="1495" spans="2:11" hidden="1" x14ac:dyDescent="0.25">
      <c r="B1495" s="15">
        <v>45527</v>
      </c>
      <c r="C1495" s="6">
        <v>45534</v>
      </c>
      <c r="D1495" s="1">
        <v>620</v>
      </c>
      <c r="E1495" s="1" t="str">
        <f>INDEX('kapı kodları'!$D$2:$F$42,MATCH(Satıs[[#This Row],[kod]],'kapı kodları'!$D$2:$D$42,0),2)</f>
        <v>bute beyaz</v>
      </c>
      <c r="F1495" s="1" t="str">
        <f>INDEX('kapı kodları'!$D$2:$F$42,MATCH(Satıs[[#This Row],[kod]],'kapı kodları'!$D$2:$D$42,0),3)</f>
        <v>baklava</v>
      </c>
    </row>
    <row r="1496" spans="2:11" hidden="1" x14ac:dyDescent="0.25">
      <c r="B1496" s="15">
        <v>45527</v>
      </c>
      <c r="C1496" s="6">
        <v>45534</v>
      </c>
      <c r="D1496" s="1">
        <v>630</v>
      </c>
      <c r="E1496" s="1" t="str">
        <f>INDEX('kapı kodları'!$D$2:$F$42,MATCH(Satıs[[#This Row],[kod]],'kapı kodları'!$D$2:$D$42,0),2)</f>
        <v>bute beyaz</v>
      </c>
      <c r="F1496" s="1" t="str">
        <f>INDEX('kapı kodları'!$D$2:$F$42,MATCH(Satıs[[#This Row],[kod]],'kapı kodları'!$D$2:$D$42,0),3)</f>
        <v>karışık çizgi</v>
      </c>
      <c r="G1496" s="1">
        <v>104</v>
      </c>
      <c r="H1496" s="1">
        <v>6</v>
      </c>
      <c r="I1496" s="1">
        <v>35</v>
      </c>
    </row>
    <row r="1497" spans="2:11" hidden="1" x14ac:dyDescent="0.25">
      <c r="B1497" s="15">
        <v>45527</v>
      </c>
      <c r="C1497" s="6">
        <v>45534</v>
      </c>
      <c r="D1497" s="1">
        <v>640</v>
      </c>
      <c r="E1497" s="1" t="e">
        <f>INDEX('kapı kodları'!$D$2:$F$42,MATCH(Satıs[[#This Row],[kod]],'kapı kodları'!$D$2:$D$42,0),2)</f>
        <v>#N/A</v>
      </c>
      <c r="F1497" s="1" t="e">
        <f>INDEX('kapı kodları'!$D$2:$F$42,MATCH(Satıs[[#This Row],[kod]],'kapı kodları'!$D$2:$D$42,0),3)</f>
        <v>#N/A</v>
      </c>
    </row>
    <row r="1498" spans="2:11" hidden="1" x14ac:dyDescent="0.25">
      <c r="B1498" s="15">
        <v>45527</v>
      </c>
      <c r="C1498" s="6">
        <v>45534</v>
      </c>
      <c r="D1498" s="1">
        <v>660</v>
      </c>
      <c r="E1498" s="1" t="str">
        <f>INDEX('kapı kodları'!$D$2:$F$42,MATCH(Satıs[[#This Row],[kod]],'kapı kodları'!$D$2:$D$42,0),2)</f>
        <v>bute beyaz</v>
      </c>
      <c r="F1498" s="1" t="str">
        <f>INDEX('kapı kodları'!$D$2:$F$42,MATCH(Satıs[[#This Row],[kod]],'kapı kodları'!$D$2:$D$42,0),3)</f>
        <v>iki göbek</v>
      </c>
      <c r="G1498" s="1">
        <v>61</v>
      </c>
      <c r="H1498" s="1">
        <v>18</v>
      </c>
      <c r="I1498" s="1">
        <v>29</v>
      </c>
      <c r="J1498" s="1">
        <v>18</v>
      </c>
      <c r="K1498" s="1">
        <v>3</v>
      </c>
    </row>
    <row r="1499" spans="2:11" hidden="1" x14ac:dyDescent="0.25">
      <c r="B1499" s="15">
        <v>45527</v>
      </c>
      <c r="C1499" s="6">
        <v>45534</v>
      </c>
      <c r="D1499" s="1">
        <v>700</v>
      </c>
      <c r="E1499" s="1" t="str">
        <f>INDEX('kapı kodları'!$D$2:$F$42,MATCH(Satıs[[#This Row],[kod]],'kapı kodları'!$D$2:$D$42,0),2)</f>
        <v>küp akça</v>
      </c>
      <c r="F1499" s="1" t="str">
        <f>INDEX('kapı kodları'!$D$2:$F$42,MATCH(Satıs[[#This Row],[kod]],'kapı kodları'!$D$2:$D$42,0),3)</f>
        <v>yavru kanat</v>
      </c>
      <c r="K1499" s="1">
        <v>3</v>
      </c>
    </row>
    <row r="1500" spans="2:11" hidden="1" x14ac:dyDescent="0.25">
      <c r="B1500" s="15">
        <v>45527</v>
      </c>
      <c r="C1500" s="6">
        <v>45534</v>
      </c>
      <c r="D1500" s="1">
        <v>720</v>
      </c>
      <c r="E1500" s="1" t="str">
        <f>INDEX('kapı kodları'!$D$2:$F$42,MATCH(Satıs[[#This Row],[kod]],'kapı kodları'!$D$2:$D$42,0),2)</f>
        <v>küp akça</v>
      </c>
      <c r="F1500" s="1" t="str">
        <f>INDEX('kapı kodları'!$D$2:$F$42,MATCH(Satıs[[#This Row],[kod]],'kapı kodları'!$D$2:$D$42,0),3)</f>
        <v>baklava</v>
      </c>
      <c r="I1500" s="1">
        <v>2</v>
      </c>
    </row>
    <row r="1501" spans="2:11" hidden="1" x14ac:dyDescent="0.25">
      <c r="B1501" s="15">
        <v>45527</v>
      </c>
      <c r="C1501" s="6">
        <v>45534</v>
      </c>
      <c r="D1501" s="1">
        <v>730</v>
      </c>
      <c r="E1501" s="1" t="str">
        <f>INDEX('kapı kodları'!$D$2:$F$42,MATCH(Satıs[[#This Row],[kod]],'kapı kodları'!$D$2:$D$42,0),2)</f>
        <v>küp akça</v>
      </c>
      <c r="F1501" s="1" t="str">
        <f>INDEX('kapı kodları'!$D$2:$F$42,MATCH(Satıs[[#This Row],[kod]],'kapı kodları'!$D$2:$D$42,0),3)</f>
        <v>karışık çizgi</v>
      </c>
      <c r="G1501" s="1">
        <v>48</v>
      </c>
      <c r="H1501" s="1">
        <v>2</v>
      </c>
      <c r="I1501" s="1">
        <v>4</v>
      </c>
      <c r="J1501" s="1">
        <v>3</v>
      </c>
    </row>
    <row r="1502" spans="2:11" hidden="1" x14ac:dyDescent="0.25">
      <c r="B1502" s="15">
        <v>45527</v>
      </c>
      <c r="C1502" s="6">
        <v>45534</v>
      </c>
      <c r="D1502" s="1">
        <v>740</v>
      </c>
      <c r="E1502" s="1" t="e">
        <f>INDEX('kapı kodları'!$D$2:$F$42,MATCH(Satıs[[#This Row],[kod]],'kapı kodları'!$D$2:$D$42,0),2)</f>
        <v>#N/A</v>
      </c>
      <c r="F1502" s="1" t="e">
        <f>INDEX('kapı kodları'!$D$2:$F$42,MATCH(Satıs[[#This Row],[kod]],'kapı kodları'!$D$2:$D$42,0),3)</f>
        <v>#N/A</v>
      </c>
    </row>
    <row r="1503" spans="2:11" hidden="1" x14ac:dyDescent="0.25">
      <c r="B1503" s="15">
        <v>45527</v>
      </c>
      <c r="C1503" s="6">
        <v>45534</v>
      </c>
      <c r="D1503" s="1">
        <v>760</v>
      </c>
      <c r="E1503" s="1" t="str">
        <f>INDEX('kapı kodları'!$D$2:$F$42,MATCH(Satıs[[#This Row],[kod]],'kapı kodları'!$D$2:$D$42,0),2)</f>
        <v>küp akça</v>
      </c>
      <c r="F1503" s="1" t="str">
        <f>INDEX('kapı kodları'!$D$2:$F$42,MATCH(Satıs[[#This Row],[kod]],'kapı kodları'!$D$2:$D$42,0),3)</f>
        <v>iki göbek</v>
      </c>
      <c r="G1503" s="1">
        <v>66</v>
      </c>
      <c r="I1503" s="1">
        <v>15</v>
      </c>
      <c r="J1503" s="1">
        <v>1</v>
      </c>
    </row>
    <row r="1504" spans="2:11" hidden="1" x14ac:dyDescent="0.25">
      <c r="B1504" s="15">
        <v>45527</v>
      </c>
      <c r="C1504" s="6">
        <v>45534</v>
      </c>
      <c r="D1504" s="1">
        <v>800</v>
      </c>
      <c r="E1504" s="1" t="str">
        <f>INDEX('kapı kodları'!$D$2:$F$42,MATCH(Satıs[[#This Row],[kod]],'kapı kodları'!$D$2:$D$42,0),2)</f>
        <v>ardahan gri</v>
      </c>
      <c r="F1504" s="1" t="str">
        <f>INDEX('kapı kodları'!$D$2:$F$42,MATCH(Satıs[[#This Row],[kod]],'kapı kodları'!$D$2:$D$42,0),3)</f>
        <v>yavru kanat</v>
      </c>
      <c r="K1504" s="1">
        <v>8</v>
      </c>
    </row>
    <row r="1505" spans="2:13" hidden="1" x14ac:dyDescent="0.25">
      <c r="B1505" s="15">
        <v>45527</v>
      </c>
      <c r="C1505" s="6">
        <v>45534</v>
      </c>
      <c r="D1505" s="1">
        <v>810</v>
      </c>
      <c r="E1505" s="1" t="str">
        <f>INDEX('kapı kodları'!$D$2:$F$42,MATCH(Satıs[[#This Row],[kod]],'kapı kodları'!$D$2:$D$42,0),2)</f>
        <v>ardahan gri</v>
      </c>
      <c r="F1505" s="1" t="str">
        <f>INDEX('kapı kodları'!$D$2:$F$42,MATCH(Satıs[[#This Row],[kod]],'kapı kodları'!$D$2:$D$42,0),3)</f>
        <v>madra</v>
      </c>
      <c r="G1505" s="1">
        <v>48</v>
      </c>
      <c r="I1505" s="1">
        <v>16</v>
      </c>
    </row>
    <row r="1506" spans="2:13" hidden="1" x14ac:dyDescent="0.25">
      <c r="B1506" s="15">
        <v>45527</v>
      </c>
      <c r="C1506" s="6">
        <v>45534</v>
      </c>
      <c r="D1506" s="1">
        <v>820</v>
      </c>
      <c r="E1506" s="1" t="str">
        <f>INDEX('kapı kodları'!$D$2:$F$42,MATCH(Satıs[[#This Row],[kod]],'kapı kodları'!$D$2:$D$42,0),2)</f>
        <v>ardahan gri</v>
      </c>
      <c r="F1506" s="1" t="str">
        <f>INDEX('kapı kodları'!$D$2:$F$42,MATCH(Satıs[[#This Row],[kod]],'kapı kodları'!$D$2:$D$42,0),3)</f>
        <v>baklava</v>
      </c>
      <c r="I1506" s="1">
        <v>4</v>
      </c>
    </row>
    <row r="1507" spans="2:13" hidden="1" x14ac:dyDescent="0.25">
      <c r="B1507" s="15">
        <v>45527</v>
      </c>
      <c r="C1507" s="6">
        <v>45534</v>
      </c>
      <c r="D1507" s="1">
        <v>830</v>
      </c>
      <c r="E1507" s="1" t="str">
        <f>INDEX('kapı kodları'!$D$2:$F$42,MATCH(Satıs[[#This Row],[kod]],'kapı kodları'!$D$2:$D$42,0),2)</f>
        <v>ardahan gri</v>
      </c>
      <c r="F1507" s="1" t="str">
        <f>INDEX('kapı kodları'!$D$2:$F$42,MATCH(Satıs[[#This Row],[kod]],'kapı kodları'!$D$2:$D$42,0),3)</f>
        <v>karışık çizgi</v>
      </c>
      <c r="I1507" s="1">
        <v>1</v>
      </c>
      <c r="J1507" s="1">
        <v>1</v>
      </c>
    </row>
    <row r="1508" spans="2:13" hidden="1" x14ac:dyDescent="0.25">
      <c r="B1508" s="15">
        <v>45527</v>
      </c>
      <c r="C1508" s="6">
        <v>45534</v>
      </c>
      <c r="D1508" s="1">
        <v>840</v>
      </c>
      <c r="E1508" s="1" t="e">
        <f>INDEX('kapı kodları'!$D$2:$F$42,MATCH(Satıs[[#This Row],[kod]],'kapı kodları'!$D$2:$D$42,0),2)</f>
        <v>#N/A</v>
      </c>
      <c r="F1508" s="1" t="e">
        <f>INDEX('kapı kodları'!$D$2:$F$42,MATCH(Satıs[[#This Row],[kod]],'kapı kodları'!$D$2:$D$42,0),3)</f>
        <v>#N/A</v>
      </c>
    </row>
    <row r="1509" spans="2:13" hidden="1" x14ac:dyDescent="0.25">
      <c r="B1509" s="15">
        <v>45527</v>
      </c>
      <c r="C1509" s="6">
        <v>45534</v>
      </c>
      <c r="D1509" s="1">
        <v>860</v>
      </c>
      <c r="E1509" s="1" t="str">
        <f>INDEX('kapı kodları'!$D$2:$F$42,MATCH(Satıs[[#This Row],[kod]],'kapı kodları'!$D$2:$D$42,0),2)</f>
        <v>ardahan gri</v>
      </c>
      <c r="F1509" s="1" t="str">
        <f>INDEX('kapı kodları'!$D$2:$F$42,MATCH(Satıs[[#This Row],[kod]],'kapı kodları'!$D$2:$D$42,0),3)</f>
        <v>iki göbek</v>
      </c>
      <c r="G1509" s="1">
        <v>39</v>
      </c>
      <c r="H1509" s="1">
        <v>5</v>
      </c>
      <c r="I1509" s="1">
        <v>17</v>
      </c>
      <c r="J1509" s="1">
        <v>9</v>
      </c>
      <c r="K1509" s="1">
        <v>6</v>
      </c>
    </row>
    <row r="1510" spans="2:13" hidden="1" x14ac:dyDescent="0.25">
      <c r="B1510" s="15">
        <v>45527</v>
      </c>
      <c r="C1510" s="6">
        <v>45534</v>
      </c>
      <c r="D1510" s="1">
        <v>900</v>
      </c>
      <c r="E1510" s="1" t="str">
        <f>INDEX('kapı kodları'!$D$2:$F$42,MATCH(Satıs[[#This Row],[kod]],'kapı kodları'!$D$2:$D$42,0),2)</f>
        <v>pvc gri</v>
      </c>
      <c r="F1510" s="1" t="str">
        <f>INDEX('kapı kodları'!$D$2:$F$42,MATCH(Satıs[[#This Row],[kod]],'kapı kodları'!$D$2:$D$42,0),3)</f>
        <v>yavru kanat</v>
      </c>
      <c r="K1510" s="1">
        <v>12</v>
      </c>
      <c r="M1510" s="1">
        <v>2</v>
      </c>
    </row>
    <row r="1511" spans="2:13" hidden="1" x14ac:dyDescent="0.25">
      <c r="B1511" s="15">
        <v>45527</v>
      </c>
      <c r="C1511" s="6">
        <v>45534</v>
      </c>
      <c r="D1511" s="1">
        <v>920</v>
      </c>
      <c r="E1511" s="1" t="str">
        <f>INDEX('kapı kodları'!$D$2:$F$42,MATCH(Satıs[[#This Row],[kod]],'kapı kodları'!$D$2:$D$42,0),2)</f>
        <v>pvc gri</v>
      </c>
      <c r="F1511" s="1" t="str">
        <f>INDEX('kapı kodları'!$D$2:$F$42,MATCH(Satıs[[#This Row],[kod]],'kapı kodları'!$D$2:$D$42,0),3)</f>
        <v>baklava</v>
      </c>
    </row>
    <row r="1512" spans="2:13" hidden="1" x14ac:dyDescent="0.25">
      <c r="B1512" s="15">
        <v>45527</v>
      </c>
      <c r="C1512" s="6">
        <v>45534</v>
      </c>
      <c r="D1512" s="1">
        <v>930</v>
      </c>
      <c r="E1512" s="1" t="str">
        <f>INDEX('kapı kodları'!$D$2:$F$42,MATCH(Satıs[[#This Row],[kod]],'kapı kodları'!$D$2:$D$42,0),2)</f>
        <v>pvc gri</v>
      </c>
      <c r="F1512" s="1" t="str">
        <f>INDEX('kapı kodları'!$D$2:$F$42,MATCH(Satıs[[#This Row],[kod]],'kapı kodları'!$D$2:$D$42,0),3)</f>
        <v>karışık çizgi</v>
      </c>
      <c r="G1512" s="1">
        <v>18</v>
      </c>
      <c r="I1512" s="1">
        <v>2</v>
      </c>
      <c r="J1512" s="1">
        <v>1</v>
      </c>
    </row>
    <row r="1513" spans="2:13" hidden="1" x14ac:dyDescent="0.25">
      <c r="B1513" s="15">
        <v>45527</v>
      </c>
      <c r="C1513" s="6">
        <v>45534</v>
      </c>
      <c r="D1513" s="1">
        <v>960</v>
      </c>
      <c r="E1513" s="1" t="str">
        <f>INDEX('kapı kodları'!$D$2:$F$42,MATCH(Satıs[[#This Row],[kod]],'kapı kodları'!$D$2:$D$42,0),2)</f>
        <v>pvc gri</v>
      </c>
      <c r="F1513" s="1" t="str">
        <f>INDEX('kapı kodları'!$D$2:$F$42,MATCH(Satıs[[#This Row],[kod]],'kapı kodları'!$D$2:$D$42,0),3)</f>
        <v>iki göbek</v>
      </c>
      <c r="G1513" s="1">
        <v>99</v>
      </c>
      <c r="H1513" s="1">
        <v>5</v>
      </c>
      <c r="I1513" s="1">
        <v>9</v>
      </c>
      <c r="J1513" s="1">
        <v>16</v>
      </c>
      <c r="K1513" s="1">
        <v>3</v>
      </c>
    </row>
    <row r="1514" spans="2:13" hidden="1" x14ac:dyDescent="0.25">
      <c r="B1514" s="15">
        <v>45534</v>
      </c>
      <c r="C1514" s="6">
        <v>45541</v>
      </c>
      <c r="D1514" s="1">
        <v>100</v>
      </c>
      <c r="E1514" s="1" t="str">
        <f>INDEX('kapı kodları'!$D$2:$F$42,MATCH(Satıs[[#This Row],[kod]],'kapı kodları'!$D$2:$D$42,0),2)</f>
        <v>italyan ceviz</v>
      </c>
      <c r="F1514" s="1" t="str">
        <f>INDEX('kapı kodları'!$D$2:$F$42,MATCH(Satıs[[#This Row],[kod]],'kapı kodları'!$D$2:$D$42,0),3)</f>
        <v>yavru kanat</v>
      </c>
      <c r="K1514" s="1">
        <v>8</v>
      </c>
    </row>
    <row r="1515" spans="2:13" x14ac:dyDescent="0.25">
      <c r="B1515" s="15">
        <v>45534</v>
      </c>
      <c r="C1515" s="6">
        <v>45541</v>
      </c>
      <c r="D1515" s="1">
        <v>110</v>
      </c>
      <c r="E1515" s="1" t="str">
        <f>INDEX('kapı kodları'!$D$2:$F$42,MATCH(Satıs[[#This Row],[kod]],'kapı kodları'!$D$2:$D$42,0),2)</f>
        <v>italyan ceviz</v>
      </c>
      <c r="F1515" s="1" t="str">
        <f>INDEX('kapı kodları'!$D$2:$F$42,MATCH(Satıs[[#This Row],[kod]],'kapı kodları'!$D$2:$D$42,0),3)</f>
        <v>madra</v>
      </c>
      <c r="G1515" s="1">
        <v>13</v>
      </c>
      <c r="H1515" s="1">
        <v>1</v>
      </c>
      <c r="I1515" s="1">
        <v>5</v>
      </c>
      <c r="J1515" s="1">
        <v>5</v>
      </c>
    </row>
    <row r="1516" spans="2:13" hidden="1" x14ac:dyDescent="0.25">
      <c r="B1516" s="15">
        <v>45534</v>
      </c>
      <c r="C1516" s="6">
        <v>45541</v>
      </c>
      <c r="D1516" s="1">
        <v>120</v>
      </c>
      <c r="E1516" s="1" t="str">
        <f>INDEX('kapı kodları'!$D$2:$F$42,MATCH(Satıs[[#This Row],[kod]],'kapı kodları'!$D$2:$D$42,0),2)</f>
        <v>italyan ceviz</v>
      </c>
      <c r="F1516" s="1" t="str">
        <f>INDEX('kapı kodları'!$D$2:$F$42,MATCH(Satıs[[#This Row],[kod]],'kapı kodları'!$D$2:$D$42,0),3)</f>
        <v>baklava</v>
      </c>
    </row>
    <row r="1517" spans="2:13" hidden="1" x14ac:dyDescent="0.25">
      <c r="B1517" s="15">
        <v>45534</v>
      </c>
      <c r="C1517" s="6">
        <v>45541</v>
      </c>
      <c r="D1517" s="1">
        <v>130</v>
      </c>
      <c r="E1517" s="1" t="str">
        <f>INDEX('kapı kodları'!$D$2:$F$42,MATCH(Satıs[[#This Row],[kod]],'kapı kodları'!$D$2:$D$42,0),2)</f>
        <v>italyan ceviz</v>
      </c>
      <c r="F1517" s="1" t="str">
        <f>INDEX('kapı kodları'!$D$2:$F$42,MATCH(Satıs[[#This Row],[kod]],'kapı kodları'!$D$2:$D$42,0),3)</f>
        <v>karışık çizgi</v>
      </c>
      <c r="G1517" s="1">
        <v>39</v>
      </c>
      <c r="H1517" s="1">
        <v>2</v>
      </c>
      <c r="I1517" s="1">
        <v>17</v>
      </c>
      <c r="J1517" s="1">
        <v>1</v>
      </c>
      <c r="K1517" s="1">
        <v>3</v>
      </c>
    </row>
    <row r="1518" spans="2:13" hidden="1" x14ac:dyDescent="0.25">
      <c r="B1518" s="15">
        <v>45534</v>
      </c>
      <c r="C1518" s="6">
        <v>45541</v>
      </c>
      <c r="D1518" s="1">
        <v>140</v>
      </c>
      <c r="E1518" s="1" t="e">
        <f>INDEX('kapı kodları'!$D$2:$F$42,MATCH(Satıs[[#This Row],[kod]],'kapı kodları'!$D$2:$D$42,0),2)</f>
        <v>#N/A</v>
      </c>
      <c r="F1518" s="1" t="e">
        <f>INDEX('kapı kodları'!$D$2:$F$42,MATCH(Satıs[[#This Row],[kod]],'kapı kodları'!$D$2:$D$42,0),3)</f>
        <v>#N/A</v>
      </c>
    </row>
    <row r="1519" spans="2:13" hidden="1" x14ac:dyDescent="0.25">
      <c r="B1519" s="15">
        <v>45534</v>
      </c>
      <c r="C1519" s="6">
        <v>45541</v>
      </c>
      <c r="D1519" s="1">
        <v>160</v>
      </c>
      <c r="E1519" s="1" t="str">
        <f>INDEX('kapı kodları'!$D$2:$F$42,MATCH(Satıs[[#This Row],[kod]],'kapı kodları'!$D$2:$D$42,0),2)</f>
        <v>italyan ceviz</v>
      </c>
      <c r="F1519" s="1" t="str">
        <f>INDEX('kapı kodları'!$D$2:$F$42,MATCH(Satıs[[#This Row],[kod]],'kapı kodları'!$D$2:$D$42,0),3)</f>
        <v>iki göbek</v>
      </c>
      <c r="G1519" s="1">
        <v>84</v>
      </c>
      <c r="H1519" s="1">
        <v>4</v>
      </c>
      <c r="I1519" s="1">
        <v>3</v>
      </c>
      <c r="J1519" s="1">
        <v>16</v>
      </c>
      <c r="K1519" s="1">
        <v>4</v>
      </c>
    </row>
    <row r="1520" spans="2:13" hidden="1" x14ac:dyDescent="0.25">
      <c r="B1520" s="15">
        <v>45534</v>
      </c>
      <c r="C1520" s="6">
        <v>45541</v>
      </c>
      <c r="D1520" s="1">
        <v>200</v>
      </c>
      <c r="E1520" s="1" t="str">
        <f>INDEX('kapı kodları'!$D$2:$F$42,MATCH(Satıs[[#This Row],[kod]],'kapı kodları'!$D$2:$D$42,0),2)</f>
        <v>koyu ceviz</v>
      </c>
      <c r="F1520" s="1" t="str">
        <f>INDEX('kapı kodları'!$D$2:$F$42,MATCH(Satıs[[#This Row],[kod]],'kapı kodları'!$D$2:$D$42,0),3)</f>
        <v>yavru kanat</v>
      </c>
      <c r="K1520" s="1">
        <v>1</v>
      </c>
    </row>
    <row r="1521" spans="2:11" hidden="1" x14ac:dyDescent="0.25">
      <c r="B1521" s="15">
        <v>45534</v>
      </c>
      <c r="C1521" s="6">
        <v>45541</v>
      </c>
      <c r="D1521" s="1">
        <v>220</v>
      </c>
      <c r="E1521" s="1" t="str">
        <f>INDEX('kapı kodları'!$D$2:$F$42,MATCH(Satıs[[#This Row],[kod]],'kapı kodları'!$D$2:$D$42,0),2)</f>
        <v>koyu ceviz</v>
      </c>
      <c r="F1521" s="1" t="str">
        <f>INDEX('kapı kodları'!$D$2:$F$42,MATCH(Satıs[[#This Row],[kod]],'kapı kodları'!$D$2:$D$42,0),3)</f>
        <v>baklava</v>
      </c>
      <c r="G1521" s="1">
        <v>7</v>
      </c>
    </row>
    <row r="1522" spans="2:11" hidden="1" x14ac:dyDescent="0.25">
      <c r="B1522" s="15">
        <v>45534</v>
      </c>
      <c r="C1522" s="6">
        <v>45541</v>
      </c>
      <c r="D1522" s="1">
        <v>230</v>
      </c>
      <c r="E1522" s="1" t="str">
        <f>INDEX('kapı kodları'!$D$2:$F$42,MATCH(Satıs[[#This Row],[kod]],'kapı kodları'!$D$2:$D$42,0),2)</f>
        <v>koyu ceviz</v>
      </c>
      <c r="F1522" s="1" t="str">
        <f>INDEX('kapı kodları'!$D$2:$F$42,MATCH(Satıs[[#This Row],[kod]],'kapı kodları'!$D$2:$D$42,0),3)</f>
        <v>karışık çizgi</v>
      </c>
    </row>
    <row r="1523" spans="2:11" hidden="1" x14ac:dyDescent="0.25">
      <c r="B1523" s="15">
        <v>45534</v>
      </c>
      <c r="C1523" s="6">
        <v>45541</v>
      </c>
      <c r="D1523" s="1">
        <v>240</v>
      </c>
      <c r="E1523" s="1" t="e">
        <f>INDEX('kapı kodları'!$D$2:$F$42,MATCH(Satıs[[#This Row],[kod]],'kapı kodları'!$D$2:$D$42,0),2)</f>
        <v>#N/A</v>
      </c>
      <c r="F1523" s="1" t="e">
        <f>INDEX('kapı kodları'!$D$2:$F$42,MATCH(Satıs[[#This Row],[kod]],'kapı kodları'!$D$2:$D$42,0),3)</f>
        <v>#N/A</v>
      </c>
    </row>
    <row r="1524" spans="2:11" hidden="1" x14ac:dyDescent="0.25">
      <c r="B1524" s="15">
        <v>45534</v>
      </c>
      <c r="C1524" s="6">
        <v>45541</v>
      </c>
      <c r="D1524" s="1">
        <v>260</v>
      </c>
      <c r="E1524" s="1" t="str">
        <f>INDEX('kapı kodları'!$D$2:$F$42,MATCH(Satıs[[#This Row],[kod]],'kapı kodları'!$D$2:$D$42,0),2)</f>
        <v>koyu ceviz</v>
      </c>
      <c r="F1524" s="1" t="str">
        <f>INDEX('kapı kodları'!$D$2:$F$42,MATCH(Satıs[[#This Row],[kod]],'kapı kodları'!$D$2:$D$42,0),3)</f>
        <v>iki göbek</v>
      </c>
      <c r="H1524" s="1">
        <v>2</v>
      </c>
      <c r="I1524" s="1">
        <v>8</v>
      </c>
      <c r="K1524" s="1">
        <v>1</v>
      </c>
    </row>
    <row r="1525" spans="2:11" hidden="1" x14ac:dyDescent="0.25">
      <c r="B1525" s="15">
        <v>45534</v>
      </c>
      <c r="C1525" s="6">
        <v>45541</v>
      </c>
      <c r="D1525" s="1">
        <v>300</v>
      </c>
      <c r="E1525" s="1" t="str">
        <f>INDEX('kapı kodları'!$D$2:$F$42,MATCH(Satıs[[#This Row],[kod]],'kapı kodları'!$D$2:$D$42,0),2)</f>
        <v>gold ceviz</v>
      </c>
      <c r="F1525" s="1" t="str">
        <f>INDEX('kapı kodları'!$D$2:$F$42,MATCH(Satıs[[#This Row],[kod]],'kapı kodları'!$D$2:$D$42,0),3)</f>
        <v>yavru kanat</v>
      </c>
      <c r="K1525" s="1">
        <v>4</v>
      </c>
    </row>
    <row r="1526" spans="2:11" hidden="1" x14ac:dyDescent="0.25">
      <c r="B1526" s="15">
        <v>45534</v>
      </c>
      <c r="C1526" s="6">
        <v>45541</v>
      </c>
      <c r="D1526" s="1">
        <v>310</v>
      </c>
      <c r="E1526" s="1" t="str">
        <f>INDEX('kapı kodları'!$D$2:$F$42,MATCH(Satıs[[#This Row],[kod]],'kapı kodları'!$D$2:$D$42,0),2)</f>
        <v>gold ceviz</v>
      </c>
      <c r="F1526" s="1" t="str">
        <f>INDEX('kapı kodları'!$D$2:$F$42,MATCH(Satıs[[#This Row],[kod]],'kapı kodları'!$D$2:$D$42,0),3)</f>
        <v>madra</v>
      </c>
      <c r="G1526" s="1">
        <v>68</v>
      </c>
      <c r="H1526" s="1">
        <v>1</v>
      </c>
      <c r="I1526" s="1">
        <v>8</v>
      </c>
      <c r="J1526" s="1">
        <v>15</v>
      </c>
      <c r="K1526" s="1">
        <v>2</v>
      </c>
    </row>
    <row r="1527" spans="2:11" hidden="1" x14ac:dyDescent="0.25">
      <c r="B1527" s="15">
        <v>45534</v>
      </c>
      <c r="C1527" s="6">
        <v>45541</v>
      </c>
      <c r="D1527" s="1">
        <v>320</v>
      </c>
      <c r="E1527" s="1" t="str">
        <f>INDEX('kapı kodları'!$D$2:$F$42,MATCH(Satıs[[#This Row],[kod]],'kapı kodları'!$D$2:$D$42,0),2)</f>
        <v>gold ceviz</v>
      </c>
      <c r="F1527" s="1" t="str">
        <f>INDEX('kapı kodları'!$D$2:$F$42,MATCH(Satıs[[#This Row],[kod]],'kapı kodları'!$D$2:$D$42,0),3)</f>
        <v>baklava</v>
      </c>
    </row>
    <row r="1528" spans="2:11" hidden="1" x14ac:dyDescent="0.25">
      <c r="B1528" s="15">
        <v>45534</v>
      </c>
      <c r="C1528" s="6">
        <v>45541</v>
      </c>
      <c r="D1528" s="1">
        <v>330</v>
      </c>
      <c r="E1528" s="1" t="str">
        <f>INDEX('kapı kodları'!$D$2:$F$42,MATCH(Satıs[[#This Row],[kod]],'kapı kodları'!$D$2:$D$42,0),2)</f>
        <v>gold ceviz</v>
      </c>
      <c r="F1528" s="1" t="str">
        <f>INDEX('kapı kodları'!$D$2:$F$42,MATCH(Satıs[[#This Row],[kod]],'kapı kodları'!$D$2:$D$42,0),3)</f>
        <v>karışık çizgi</v>
      </c>
      <c r="I1528" s="1">
        <v>1</v>
      </c>
    </row>
    <row r="1529" spans="2:11" hidden="1" x14ac:dyDescent="0.25">
      <c r="B1529" s="15">
        <v>45534</v>
      </c>
      <c r="C1529" s="6">
        <v>45541</v>
      </c>
      <c r="D1529" s="1">
        <v>340</v>
      </c>
      <c r="E1529" s="1" t="e">
        <f>INDEX('kapı kodları'!$D$2:$F$42,MATCH(Satıs[[#This Row],[kod]],'kapı kodları'!$D$2:$D$42,0),2)</f>
        <v>#N/A</v>
      </c>
      <c r="F1529" s="1" t="e">
        <f>INDEX('kapı kodları'!$D$2:$F$42,MATCH(Satıs[[#This Row],[kod]],'kapı kodları'!$D$2:$D$42,0),3)</f>
        <v>#N/A</v>
      </c>
    </row>
    <row r="1530" spans="2:11" hidden="1" x14ac:dyDescent="0.25">
      <c r="B1530" s="15">
        <v>45534</v>
      </c>
      <c r="C1530" s="6">
        <v>45541</v>
      </c>
      <c r="D1530" s="1">
        <v>360</v>
      </c>
      <c r="E1530" s="1" t="str">
        <f>INDEX('kapı kodları'!$D$2:$F$42,MATCH(Satıs[[#This Row],[kod]],'kapı kodları'!$D$2:$D$42,0),2)</f>
        <v>gold ceviz</v>
      </c>
      <c r="F1530" s="1" t="str">
        <f>INDEX('kapı kodları'!$D$2:$F$42,MATCH(Satıs[[#This Row],[kod]],'kapı kodları'!$D$2:$D$42,0),3)</f>
        <v>iki göbek</v>
      </c>
      <c r="I1530" s="1">
        <v>3</v>
      </c>
    </row>
    <row r="1531" spans="2:11" hidden="1" x14ac:dyDescent="0.25">
      <c r="B1531" s="15">
        <v>45534</v>
      </c>
      <c r="C1531" s="6">
        <v>45541</v>
      </c>
      <c r="D1531" s="1">
        <v>400</v>
      </c>
      <c r="E1531" s="1" t="str">
        <f>INDEX('kapı kodları'!$D$2:$F$42,MATCH(Satıs[[#This Row],[kod]],'kapı kodları'!$D$2:$D$42,0),2)</f>
        <v>ABD ceviz</v>
      </c>
      <c r="F1531" s="1" t="str">
        <f>INDEX('kapı kodları'!$D$2:$F$42,MATCH(Satıs[[#This Row],[kod]],'kapı kodları'!$D$2:$D$42,0),3)</f>
        <v>yavru kanat</v>
      </c>
      <c r="K1531" s="1">
        <v>1</v>
      </c>
    </row>
    <row r="1532" spans="2:11" hidden="1" x14ac:dyDescent="0.25">
      <c r="B1532" s="15">
        <v>45534</v>
      </c>
      <c r="C1532" s="6">
        <v>45541</v>
      </c>
      <c r="D1532" s="1">
        <v>410</v>
      </c>
      <c r="E1532" s="1" t="str">
        <f>INDEX('kapı kodları'!$D$2:$F$42,MATCH(Satıs[[#This Row],[kod]],'kapı kodları'!$D$2:$D$42,0),2)</f>
        <v>ABD ceviz</v>
      </c>
      <c r="F1532" s="1" t="str">
        <f>INDEX('kapı kodları'!$D$2:$F$42,MATCH(Satıs[[#This Row],[kod]],'kapı kodları'!$D$2:$D$42,0),3)</f>
        <v>madra</v>
      </c>
      <c r="J1532" s="1">
        <v>1</v>
      </c>
    </row>
    <row r="1533" spans="2:11" hidden="1" x14ac:dyDescent="0.25">
      <c r="B1533" s="15">
        <v>45534</v>
      </c>
      <c r="C1533" s="6">
        <v>45541</v>
      </c>
      <c r="D1533" s="1">
        <v>420</v>
      </c>
      <c r="E1533" s="1" t="str">
        <f>INDEX('kapı kodları'!$D$2:$F$42,MATCH(Satıs[[#This Row],[kod]],'kapı kodları'!$D$2:$D$42,0),2)</f>
        <v>ABD ceviz</v>
      </c>
      <c r="F1533" s="1" t="str">
        <f>INDEX('kapı kodları'!$D$2:$F$42,MATCH(Satıs[[#This Row],[kod]],'kapı kodları'!$D$2:$D$42,0),3)</f>
        <v>baklava</v>
      </c>
      <c r="G1533" s="1">
        <v>3</v>
      </c>
    </row>
    <row r="1534" spans="2:11" hidden="1" x14ac:dyDescent="0.25">
      <c r="B1534" s="15">
        <v>45534</v>
      </c>
      <c r="C1534" s="6">
        <v>45541</v>
      </c>
      <c r="D1534" s="1">
        <v>430</v>
      </c>
      <c r="E1534" s="1" t="str">
        <f>INDEX('kapı kodları'!$D$2:$F$42,MATCH(Satıs[[#This Row],[kod]],'kapı kodları'!$D$2:$D$42,0),2)</f>
        <v>ABD ceviz</v>
      </c>
      <c r="F1534" s="1" t="str">
        <f>INDEX('kapı kodları'!$D$2:$F$42,MATCH(Satıs[[#This Row],[kod]],'kapı kodları'!$D$2:$D$42,0),3)</f>
        <v>karışık çizgi</v>
      </c>
      <c r="G1534" s="1">
        <v>1</v>
      </c>
    </row>
    <row r="1535" spans="2:11" hidden="1" x14ac:dyDescent="0.25">
      <c r="B1535" s="15">
        <v>45534</v>
      </c>
      <c r="C1535" s="6">
        <v>45541</v>
      </c>
      <c r="D1535" s="1">
        <v>440</v>
      </c>
      <c r="E1535" s="1" t="e">
        <f>INDEX('kapı kodları'!$D$2:$F$42,MATCH(Satıs[[#This Row],[kod]],'kapı kodları'!$D$2:$D$42,0),2)</f>
        <v>#N/A</v>
      </c>
      <c r="F1535" s="1" t="e">
        <f>INDEX('kapı kodları'!$D$2:$F$42,MATCH(Satıs[[#This Row],[kod]],'kapı kodları'!$D$2:$D$42,0),3)</f>
        <v>#N/A</v>
      </c>
      <c r="G1535" s="1">
        <v>1</v>
      </c>
    </row>
    <row r="1536" spans="2:11" hidden="1" x14ac:dyDescent="0.25">
      <c r="B1536" s="15">
        <v>45534</v>
      </c>
      <c r="C1536" s="6">
        <v>45541</v>
      </c>
      <c r="D1536" s="1">
        <v>460</v>
      </c>
      <c r="E1536" s="1" t="str">
        <f>INDEX('kapı kodları'!$D$2:$F$42,MATCH(Satıs[[#This Row],[kod]],'kapı kodları'!$D$2:$D$42,0),2)</f>
        <v>ABD ceviz</v>
      </c>
      <c r="F1536" s="1" t="str">
        <f>INDEX('kapı kodları'!$D$2:$F$42,MATCH(Satıs[[#This Row],[kod]],'kapı kodları'!$D$2:$D$42,0),3)</f>
        <v>iki göbek</v>
      </c>
      <c r="G1536" s="1">
        <v>9</v>
      </c>
      <c r="J1536" s="1">
        <v>2</v>
      </c>
    </row>
    <row r="1537" spans="2:11" hidden="1" x14ac:dyDescent="0.25">
      <c r="B1537" s="15">
        <v>45534</v>
      </c>
      <c r="C1537" s="6">
        <v>45541</v>
      </c>
      <c r="D1537" s="1">
        <v>500</v>
      </c>
      <c r="E1537" s="1" t="str">
        <f>INDEX('kapı kodları'!$D$2:$F$42,MATCH(Satıs[[#This Row],[kod]],'kapı kodları'!$D$2:$D$42,0),2)</f>
        <v>wenge</v>
      </c>
      <c r="F1537" s="1" t="str">
        <f>INDEX('kapı kodları'!$D$2:$F$42,MATCH(Satıs[[#This Row],[kod]],'kapı kodları'!$D$2:$D$42,0),3)</f>
        <v>yavru kanat</v>
      </c>
    </row>
    <row r="1538" spans="2:11" hidden="1" x14ac:dyDescent="0.25">
      <c r="B1538" s="15">
        <v>45534</v>
      </c>
      <c r="C1538" s="6">
        <v>45541</v>
      </c>
      <c r="D1538" s="1">
        <v>520</v>
      </c>
      <c r="E1538" s="1" t="str">
        <f>INDEX('kapı kodları'!$D$2:$F$42,MATCH(Satıs[[#This Row],[kod]],'kapı kodları'!$D$2:$D$42,0),2)</f>
        <v>wenge</v>
      </c>
      <c r="F1538" s="1" t="str">
        <f>INDEX('kapı kodları'!$D$2:$F$42,MATCH(Satıs[[#This Row],[kod]],'kapı kodları'!$D$2:$D$42,0),3)</f>
        <v>baklava</v>
      </c>
      <c r="G1538" s="1">
        <v>7</v>
      </c>
      <c r="I1538" s="1">
        <v>1</v>
      </c>
    </row>
    <row r="1539" spans="2:11" hidden="1" x14ac:dyDescent="0.25">
      <c r="B1539" s="15">
        <v>45534</v>
      </c>
      <c r="C1539" s="6">
        <v>45541</v>
      </c>
      <c r="D1539" s="1">
        <v>530</v>
      </c>
      <c r="E1539" s="1" t="str">
        <f>INDEX('kapı kodları'!$D$2:$F$42,MATCH(Satıs[[#This Row],[kod]],'kapı kodları'!$D$2:$D$42,0),2)</f>
        <v>wenge</v>
      </c>
      <c r="F1539" s="1" t="str">
        <f>INDEX('kapı kodları'!$D$2:$F$42,MATCH(Satıs[[#This Row],[kod]],'kapı kodları'!$D$2:$D$42,0),3)</f>
        <v>karışık çizgi</v>
      </c>
    </row>
    <row r="1540" spans="2:11" hidden="1" x14ac:dyDescent="0.25">
      <c r="B1540" s="15">
        <v>45534</v>
      </c>
      <c r="C1540" s="6">
        <v>45541</v>
      </c>
      <c r="D1540" s="1">
        <v>540</v>
      </c>
      <c r="E1540" s="1" t="e">
        <f>INDEX('kapı kodları'!$D$2:$F$42,MATCH(Satıs[[#This Row],[kod]],'kapı kodları'!$D$2:$D$42,0),2)</f>
        <v>#N/A</v>
      </c>
      <c r="F1540" s="1" t="e">
        <f>INDEX('kapı kodları'!$D$2:$F$42,MATCH(Satıs[[#This Row],[kod]],'kapı kodları'!$D$2:$D$42,0),3)</f>
        <v>#N/A</v>
      </c>
    </row>
    <row r="1541" spans="2:11" hidden="1" x14ac:dyDescent="0.25">
      <c r="B1541" s="15">
        <v>45534</v>
      </c>
      <c r="C1541" s="6">
        <v>45541</v>
      </c>
      <c r="D1541" s="1">
        <v>560</v>
      </c>
      <c r="E1541" s="1" t="str">
        <f>INDEX('kapı kodları'!$D$2:$F$42,MATCH(Satıs[[#This Row],[kod]],'kapı kodları'!$D$2:$D$42,0),2)</f>
        <v>wenge</v>
      </c>
      <c r="F1541" s="1" t="str">
        <f>INDEX('kapı kodları'!$D$2:$F$42,MATCH(Satıs[[#This Row],[kod]],'kapı kodları'!$D$2:$D$42,0),3)</f>
        <v>iki göbek</v>
      </c>
      <c r="G1541" s="1">
        <v>13</v>
      </c>
      <c r="H1541" s="1">
        <v>1</v>
      </c>
      <c r="I1541" s="1">
        <v>1</v>
      </c>
    </row>
    <row r="1542" spans="2:11" hidden="1" x14ac:dyDescent="0.25">
      <c r="B1542" s="15">
        <v>45534</v>
      </c>
      <c r="C1542" s="6">
        <v>45541</v>
      </c>
      <c r="D1542" s="1">
        <v>600</v>
      </c>
      <c r="E1542" s="1" t="str">
        <f>INDEX('kapı kodları'!$D$2:$F$42,MATCH(Satıs[[#This Row],[kod]],'kapı kodları'!$D$2:$D$42,0),2)</f>
        <v>bute beyaz</v>
      </c>
      <c r="F1542" s="1" t="str">
        <f>INDEX('kapı kodları'!$D$2:$F$42,MATCH(Satıs[[#This Row],[kod]],'kapı kodları'!$D$2:$D$42,0),3)</f>
        <v>yavru kanat</v>
      </c>
      <c r="K1542" s="1">
        <v>8</v>
      </c>
    </row>
    <row r="1543" spans="2:11" hidden="1" x14ac:dyDescent="0.25">
      <c r="B1543" s="15">
        <v>45534</v>
      </c>
      <c r="C1543" s="6">
        <v>45541</v>
      </c>
      <c r="D1543" s="1">
        <v>610</v>
      </c>
      <c r="E1543" s="1" t="str">
        <f>INDEX('kapı kodları'!$D$2:$F$42,MATCH(Satıs[[#This Row],[kod]],'kapı kodları'!$D$2:$D$42,0),2)</f>
        <v>bute beyaz</v>
      </c>
      <c r="F1543" s="1" t="str">
        <f>INDEX('kapı kodları'!$D$2:$F$42,MATCH(Satıs[[#This Row],[kod]],'kapı kodları'!$D$2:$D$42,0),3)</f>
        <v>madra</v>
      </c>
      <c r="G1543" s="1">
        <v>6</v>
      </c>
      <c r="I1543" s="1">
        <v>8</v>
      </c>
    </row>
    <row r="1544" spans="2:11" hidden="1" x14ac:dyDescent="0.25">
      <c r="B1544" s="15">
        <v>45534</v>
      </c>
      <c r="C1544" s="6">
        <v>45541</v>
      </c>
      <c r="D1544" s="1">
        <v>620</v>
      </c>
      <c r="E1544" s="1" t="str">
        <f>INDEX('kapı kodları'!$D$2:$F$42,MATCH(Satıs[[#This Row],[kod]],'kapı kodları'!$D$2:$D$42,0),2)</f>
        <v>bute beyaz</v>
      </c>
      <c r="F1544" s="1" t="str">
        <f>INDEX('kapı kodları'!$D$2:$F$42,MATCH(Satıs[[#This Row],[kod]],'kapı kodları'!$D$2:$D$42,0),3)</f>
        <v>baklava</v>
      </c>
    </row>
    <row r="1545" spans="2:11" hidden="1" x14ac:dyDescent="0.25">
      <c r="B1545" s="15">
        <v>45534</v>
      </c>
      <c r="C1545" s="6">
        <v>45541</v>
      </c>
      <c r="D1545" s="1">
        <v>630</v>
      </c>
      <c r="E1545" s="1" t="str">
        <f>INDEX('kapı kodları'!$D$2:$F$42,MATCH(Satıs[[#This Row],[kod]],'kapı kodları'!$D$2:$D$42,0),2)</f>
        <v>bute beyaz</v>
      </c>
      <c r="F1545" s="1" t="str">
        <f>INDEX('kapı kodları'!$D$2:$F$42,MATCH(Satıs[[#This Row],[kod]],'kapı kodları'!$D$2:$D$42,0),3)</f>
        <v>karışık çizgi</v>
      </c>
      <c r="G1545" s="1">
        <v>53</v>
      </c>
      <c r="H1545" s="1">
        <v>1</v>
      </c>
      <c r="I1545" s="1">
        <v>20</v>
      </c>
      <c r="K1545" s="1">
        <v>3</v>
      </c>
    </row>
    <row r="1546" spans="2:11" hidden="1" x14ac:dyDescent="0.25">
      <c r="B1546" s="15">
        <v>45534</v>
      </c>
      <c r="C1546" s="6">
        <v>45541</v>
      </c>
      <c r="D1546" s="1">
        <v>640</v>
      </c>
      <c r="E1546" s="1" t="e">
        <f>INDEX('kapı kodları'!$D$2:$F$42,MATCH(Satıs[[#This Row],[kod]],'kapı kodları'!$D$2:$D$42,0),2)</f>
        <v>#N/A</v>
      </c>
      <c r="F1546" s="1" t="e">
        <f>INDEX('kapı kodları'!$D$2:$F$42,MATCH(Satıs[[#This Row],[kod]],'kapı kodları'!$D$2:$D$42,0),3)</f>
        <v>#N/A</v>
      </c>
    </row>
    <row r="1547" spans="2:11" hidden="1" x14ac:dyDescent="0.25">
      <c r="B1547" s="15">
        <v>45534</v>
      </c>
      <c r="C1547" s="6">
        <v>45541</v>
      </c>
      <c r="D1547" s="1">
        <v>660</v>
      </c>
      <c r="E1547" s="1" t="str">
        <f>INDEX('kapı kodları'!$D$2:$F$42,MATCH(Satıs[[#This Row],[kod]],'kapı kodları'!$D$2:$D$42,0),2)</f>
        <v>bute beyaz</v>
      </c>
      <c r="F1547" s="1" t="str">
        <f>INDEX('kapı kodları'!$D$2:$F$42,MATCH(Satıs[[#This Row],[kod]],'kapı kodları'!$D$2:$D$42,0),3)</f>
        <v>iki göbek</v>
      </c>
      <c r="G1547" s="1">
        <v>159</v>
      </c>
      <c r="H1547" s="1">
        <v>17</v>
      </c>
      <c r="I1547" s="1">
        <v>44</v>
      </c>
      <c r="J1547" s="1">
        <v>31</v>
      </c>
      <c r="K1547" s="1">
        <v>2</v>
      </c>
    </row>
    <row r="1548" spans="2:11" hidden="1" x14ac:dyDescent="0.25">
      <c r="B1548" s="15">
        <v>45534</v>
      </c>
      <c r="C1548" s="6">
        <v>45541</v>
      </c>
      <c r="D1548" s="1">
        <v>700</v>
      </c>
      <c r="E1548" s="1" t="str">
        <f>INDEX('kapı kodları'!$D$2:$F$42,MATCH(Satıs[[#This Row],[kod]],'kapı kodları'!$D$2:$D$42,0),2)</f>
        <v>küp akça</v>
      </c>
      <c r="F1548" s="1" t="str">
        <f>INDEX('kapı kodları'!$D$2:$F$42,MATCH(Satıs[[#This Row],[kod]],'kapı kodları'!$D$2:$D$42,0),3)</f>
        <v>yavru kanat</v>
      </c>
      <c r="K1548" s="1">
        <v>5</v>
      </c>
    </row>
    <row r="1549" spans="2:11" hidden="1" x14ac:dyDescent="0.25">
      <c r="B1549" s="15">
        <v>45534</v>
      </c>
      <c r="C1549" s="6">
        <v>45541</v>
      </c>
      <c r="D1549" s="1">
        <v>720</v>
      </c>
      <c r="E1549" s="1" t="str">
        <f>INDEX('kapı kodları'!$D$2:$F$42,MATCH(Satıs[[#This Row],[kod]],'kapı kodları'!$D$2:$D$42,0),2)</f>
        <v>küp akça</v>
      </c>
      <c r="F1549" s="1" t="str">
        <f>INDEX('kapı kodları'!$D$2:$F$42,MATCH(Satıs[[#This Row],[kod]],'kapı kodları'!$D$2:$D$42,0),3)</f>
        <v>baklava</v>
      </c>
      <c r="I1549" s="1">
        <v>2</v>
      </c>
    </row>
    <row r="1550" spans="2:11" hidden="1" x14ac:dyDescent="0.25">
      <c r="B1550" s="15">
        <v>45534</v>
      </c>
      <c r="C1550" s="6">
        <v>45541</v>
      </c>
      <c r="D1550" s="1">
        <v>730</v>
      </c>
      <c r="E1550" s="1" t="str">
        <f>INDEX('kapı kodları'!$D$2:$F$42,MATCH(Satıs[[#This Row],[kod]],'kapı kodları'!$D$2:$D$42,0),2)</f>
        <v>küp akça</v>
      </c>
      <c r="F1550" s="1" t="str">
        <f>INDEX('kapı kodları'!$D$2:$F$42,MATCH(Satıs[[#This Row],[kod]],'kapı kodları'!$D$2:$D$42,0),3)</f>
        <v>karışık çizgi</v>
      </c>
      <c r="G1550" s="1">
        <v>30</v>
      </c>
      <c r="I1550" s="1">
        <v>6</v>
      </c>
      <c r="J1550" s="1">
        <v>4</v>
      </c>
    </row>
    <row r="1551" spans="2:11" hidden="1" x14ac:dyDescent="0.25">
      <c r="B1551" s="15">
        <v>45534</v>
      </c>
      <c r="C1551" s="6">
        <v>45541</v>
      </c>
      <c r="D1551" s="1">
        <v>740</v>
      </c>
      <c r="E1551" s="1" t="e">
        <f>INDEX('kapı kodları'!$D$2:$F$42,MATCH(Satıs[[#This Row],[kod]],'kapı kodları'!$D$2:$D$42,0),2)</f>
        <v>#N/A</v>
      </c>
      <c r="F1551" s="1" t="e">
        <f>INDEX('kapı kodları'!$D$2:$F$42,MATCH(Satıs[[#This Row],[kod]],'kapı kodları'!$D$2:$D$42,0),3)</f>
        <v>#N/A</v>
      </c>
      <c r="G1551" s="1">
        <v>1</v>
      </c>
      <c r="H1551" s="1">
        <v>1</v>
      </c>
    </row>
    <row r="1552" spans="2:11" hidden="1" x14ac:dyDescent="0.25">
      <c r="B1552" s="15">
        <v>45534</v>
      </c>
      <c r="C1552" s="6">
        <v>45541</v>
      </c>
      <c r="D1552" s="1">
        <v>760</v>
      </c>
      <c r="E1552" s="1" t="str">
        <f>INDEX('kapı kodları'!$D$2:$F$42,MATCH(Satıs[[#This Row],[kod]],'kapı kodları'!$D$2:$D$42,0),2)</f>
        <v>küp akça</v>
      </c>
      <c r="F1552" s="1" t="str">
        <f>INDEX('kapı kodları'!$D$2:$F$42,MATCH(Satıs[[#This Row],[kod]],'kapı kodları'!$D$2:$D$42,0),3)</f>
        <v>iki göbek</v>
      </c>
      <c r="G1552" s="1">
        <v>97</v>
      </c>
      <c r="H1552" s="1">
        <v>4</v>
      </c>
      <c r="I1552" s="1">
        <v>15</v>
      </c>
      <c r="J1552" s="1">
        <v>4</v>
      </c>
      <c r="K1552" s="1">
        <v>6</v>
      </c>
    </row>
    <row r="1553" spans="2:14" hidden="1" x14ac:dyDescent="0.25">
      <c r="B1553" s="15">
        <v>45534</v>
      </c>
      <c r="C1553" s="6">
        <v>45541</v>
      </c>
      <c r="D1553" s="1">
        <v>800</v>
      </c>
      <c r="E1553" s="1" t="str">
        <f>INDEX('kapı kodları'!$D$2:$F$42,MATCH(Satıs[[#This Row],[kod]],'kapı kodları'!$D$2:$D$42,0),2)</f>
        <v>ardahan gri</v>
      </c>
      <c r="F1553" s="1" t="str">
        <f>INDEX('kapı kodları'!$D$2:$F$42,MATCH(Satıs[[#This Row],[kod]],'kapı kodları'!$D$2:$D$42,0),3)</f>
        <v>yavru kanat</v>
      </c>
      <c r="K1553" s="1">
        <v>4</v>
      </c>
    </row>
    <row r="1554" spans="2:14" hidden="1" x14ac:dyDescent="0.25">
      <c r="B1554" s="15">
        <v>45534</v>
      </c>
      <c r="C1554" s="6">
        <v>45541</v>
      </c>
      <c r="D1554" s="1">
        <v>810</v>
      </c>
      <c r="E1554" s="1" t="str">
        <f>INDEX('kapı kodları'!$D$2:$F$42,MATCH(Satıs[[#This Row],[kod]],'kapı kodları'!$D$2:$D$42,0),2)</f>
        <v>ardahan gri</v>
      </c>
      <c r="F1554" s="1" t="str">
        <f>INDEX('kapı kodları'!$D$2:$F$42,MATCH(Satıs[[#This Row],[kod]],'kapı kodları'!$D$2:$D$42,0),3)</f>
        <v>madra</v>
      </c>
      <c r="G1554" s="1">
        <v>10</v>
      </c>
      <c r="I1554" s="1">
        <v>5</v>
      </c>
      <c r="J1554" s="1">
        <v>2</v>
      </c>
    </row>
    <row r="1555" spans="2:14" hidden="1" x14ac:dyDescent="0.25">
      <c r="B1555" s="15">
        <v>45534</v>
      </c>
      <c r="C1555" s="6">
        <v>45541</v>
      </c>
      <c r="D1555" s="1">
        <v>820</v>
      </c>
      <c r="E1555" s="1" t="str">
        <f>INDEX('kapı kodları'!$D$2:$F$42,MATCH(Satıs[[#This Row],[kod]],'kapı kodları'!$D$2:$D$42,0),2)</f>
        <v>ardahan gri</v>
      </c>
      <c r="F1555" s="1" t="str">
        <f>INDEX('kapı kodları'!$D$2:$F$42,MATCH(Satıs[[#This Row],[kod]],'kapı kodları'!$D$2:$D$42,0),3)</f>
        <v>baklava</v>
      </c>
      <c r="I1555" s="1">
        <v>1</v>
      </c>
    </row>
    <row r="1556" spans="2:14" hidden="1" x14ac:dyDescent="0.25">
      <c r="B1556" s="15">
        <v>45534</v>
      </c>
      <c r="C1556" s="6">
        <v>45541</v>
      </c>
      <c r="D1556" s="1">
        <v>830</v>
      </c>
      <c r="E1556" s="1" t="str">
        <f>INDEX('kapı kodları'!$D$2:$F$42,MATCH(Satıs[[#This Row],[kod]],'kapı kodları'!$D$2:$D$42,0),2)</f>
        <v>ardahan gri</v>
      </c>
      <c r="F1556" s="1" t="str">
        <f>INDEX('kapı kodları'!$D$2:$F$42,MATCH(Satıs[[#This Row],[kod]],'kapı kodları'!$D$2:$D$42,0),3)</f>
        <v>karışık çizgi</v>
      </c>
      <c r="I1556" s="1">
        <v>1</v>
      </c>
    </row>
    <row r="1557" spans="2:14" hidden="1" x14ac:dyDescent="0.25">
      <c r="B1557" s="15">
        <v>45534</v>
      </c>
      <c r="C1557" s="6">
        <v>45541</v>
      </c>
      <c r="D1557" s="1">
        <v>840</v>
      </c>
      <c r="E1557" s="1" t="e">
        <f>INDEX('kapı kodları'!$D$2:$F$42,MATCH(Satıs[[#This Row],[kod]],'kapı kodları'!$D$2:$D$42,0),2)</f>
        <v>#N/A</v>
      </c>
      <c r="F1557" s="1" t="e">
        <f>INDEX('kapı kodları'!$D$2:$F$42,MATCH(Satıs[[#This Row],[kod]],'kapı kodları'!$D$2:$D$42,0),3)</f>
        <v>#N/A</v>
      </c>
    </row>
    <row r="1558" spans="2:14" hidden="1" x14ac:dyDescent="0.25">
      <c r="B1558" s="15">
        <v>45534</v>
      </c>
      <c r="C1558" s="6">
        <v>45541</v>
      </c>
      <c r="D1558" s="1">
        <v>860</v>
      </c>
      <c r="E1558" s="1" t="str">
        <f>INDEX('kapı kodları'!$D$2:$F$42,MATCH(Satıs[[#This Row],[kod]],'kapı kodları'!$D$2:$D$42,0),2)</f>
        <v>ardahan gri</v>
      </c>
      <c r="F1558" s="1" t="str">
        <f>INDEX('kapı kodları'!$D$2:$F$42,MATCH(Satıs[[#This Row],[kod]],'kapı kodları'!$D$2:$D$42,0),3)</f>
        <v>iki göbek</v>
      </c>
      <c r="G1558" s="1">
        <v>12</v>
      </c>
      <c r="H1558" s="1">
        <v>4</v>
      </c>
      <c r="I1558" s="1">
        <v>7</v>
      </c>
      <c r="J1558" s="1">
        <v>2</v>
      </c>
    </row>
    <row r="1559" spans="2:14" hidden="1" x14ac:dyDescent="0.25">
      <c r="B1559" s="15">
        <v>45534</v>
      </c>
      <c r="C1559" s="6">
        <v>45541</v>
      </c>
      <c r="D1559" s="1">
        <v>900</v>
      </c>
      <c r="E1559" s="1" t="str">
        <f>INDEX('kapı kodları'!$D$2:$F$42,MATCH(Satıs[[#This Row],[kod]],'kapı kodları'!$D$2:$D$42,0),2)</f>
        <v>pvc gri</v>
      </c>
      <c r="F1559" s="1" t="str">
        <f>INDEX('kapı kodları'!$D$2:$F$42,MATCH(Satıs[[#This Row],[kod]],'kapı kodları'!$D$2:$D$42,0),3)</f>
        <v>yavru kanat</v>
      </c>
      <c r="K1559" s="1">
        <v>7</v>
      </c>
      <c r="M1559" s="1">
        <v>8</v>
      </c>
      <c r="N1559" s="1">
        <v>2</v>
      </c>
    </row>
    <row r="1560" spans="2:14" hidden="1" x14ac:dyDescent="0.25">
      <c r="B1560" s="15">
        <v>45534</v>
      </c>
      <c r="C1560" s="6">
        <v>45541</v>
      </c>
      <c r="D1560" s="1">
        <v>920</v>
      </c>
      <c r="E1560" s="1" t="str">
        <f>INDEX('kapı kodları'!$D$2:$F$42,MATCH(Satıs[[#This Row],[kod]],'kapı kodları'!$D$2:$D$42,0),2)</f>
        <v>pvc gri</v>
      </c>
      <c r="F1560" s="1" t="str">
        <f>INDEX('kapı kodları'!$D$2:$F$42,MATCH(Satıs[[#This Row],[kod]],'kapı kodları'!$D$2:$D$42,0),3)</f>
        <v>baklava</v>
      </c>
    </row>
    <row r="1561" spans="2:14" hidden="1" x14ac:dyDescent="0.25">
      <c r="B1561" s="15">
        <v>45534</v>
      </c>
      <c r="C1561" s="6">
        <v>45541</v>
      </c>
      <c r="D1561" s="1">
        <v>930</v>
      </c>
      <c r="E1561" s="1" t="str">
        <f>INDEX('kapı kodları'!$D$2:$F$42,MATCH(Satıs[[#This Row],[kod]],'kapı kodları'!$D$2:$D$42,0),2)</f>
        <v>pvc gri</v>
      </c>
      <c r="F1561" s="1" t="str">
        <f>INDEX('kapı kodları'!$D$2:$F$42,MATCH(Satıs[[#This Row],[kod]],'kapı kodları'!$D$2:$D$42,0),3)</f>
        <v>karışık çizgi</v>
      </c>
      <c r="G1561" s="1">
        <v>25</v>
      </c>
      <c r="H1561" s="1">
        <v>5</v>
      </c>
      <c r="I1561" s="1">
        <v>6</v>
      </c>
      <c r="J1561" s="1">
        <v>4</v>
      </c>
      <c r="K1561" s="1">
        <v>1</v>
      </c>
    </row>
    <row r="1562" spans="2:14" hidden="1" x14ac:dyDescent="0.25">
      <c r="B1562" s="15">
        <v>45534</v>
      </c>
      <c r="C1562" s="6">
        <v>45541</v>
      </c>
      <c r="D1562" s="1">
        <v>960</v>
      </c>
      <c r="E1562" s="1" t="str">
        <f>INDEX('kapı kodları'!$D$2:$F$42,MATCH(Satıs[[#This Row],[kod]],'kapı kodları'!$D$2:$D$42,0),2)</f>
        <v>pvc gri</v>
      </c>
      <c r="F1562" s="1" t="str">
        <f>INDEX('kapı kodları'!$D$2:$F$42,MATCH(Satıs[[#This Row],[kod]],'kapı kodları'!$D$2:$D$42,0),3)</f>
        <v>iki göbek</v>
      </c>
      <c r="G1562" s="1">
        <v>95</v>
      </c>
      <c r="H1562" s="1">
        <v>3</v>
      </c>
      <c r="I1562" s="1">
        <v>13</v>
      </c>
      <c r="J1562" s="1">
        <v>24</v>
      </c>
      <c r="K1562" s="1">
        <v>4</v>
      </c>
    </row>
    <row r="1563" spans="2:14" hidden="1" x14ac:dyDescent="0.25">
      <c r="B1563" s="15">
        <v>45548</v>
      </c>
      <c r="C1563" s="15">
        <v>45554</v>
      </c>
      <c r="D1563" s="1">
        <v>100</v>
      </c>
      <c r="E1563" s="1" t="str">
        <f>INDEX('kapı kodları'!$D$2:$F$42,MATCH(Satıs[[#This Row],[kod]],'kapı kodları'!$D$2:$D$42,0),2)</f>
        <v>italyan ceviz</v>
      </c>
      <c r="F1563" s="1" t="str">
        <f>INDEX('kapı kodları'!$D$2:$F$42,MATCH(Satıs[[#This Row],[kod]],'kapı kodları'!$D$2:$D$42,0),3)</f>
        <v>yavru kanat</v>
      </c>
      <c r="K1563" s="1">
        <v>18</v>
      </c>
    </row>
    <row r="1564" spans="2:14" x14ac:dyDescent="0.25">
      <c r="B1564" s="15">
        <v>45548</v>
      </c>
      <c r="C1564" s="15">
        <v>45554</v>
      </c>
      <c r="D1564" s="1">
        <v>110</v>
      </c>
      <c r="E1564" s="1" t="str">
        <f>INDEX('kapı kodları'!$D$2:$F$42,MATCH(Satıs[[#This Row],[kod]],'kapı kodları'!$D$2:$D$42,0),2)</f>
        <v>italyan ceviz</v>
      </c>
      <c r="F1564" s="1" t="str">
        <f>INDEX('kapı kodları'!$D$2:$F$42,MATCH(Satıs[[#This Row],[kod]],'kapı kodları'!$D$2:$D$42,0),3)</f>
        <v>madra</v>
      </c>
      <c r="G1564" s="1">
        <v>1</v>
      </c>
      <c r="H1564" s="1">
        <v>1</v>
      </c>
      <c r="I1564" s="1">
        <v>1</v>
      </c>
      <c r="J1564" s="1">
        <v>1</v>
      </c>
    </row>
    <row r="1565" spans="2:14" hidden="1" x14ac:dyDescent="0.25">
      <c r="B1565" s="15">
        <v>45548</v>
      </c>
      <c r="C1565" s="15">
        <v>45554</v>
      </c>
      <c r="D1565" s="1">
        <v>120</v>
      </c>
      <c r="E1565" s="1" t="str">
        <f>INDEX('kapı kodları'!$D$2:$F$42,MATCH(Satıs[[#This Row],[kod]],'kapı kodları'!$D$2:$D$42,0),2)</f>
        <v>italyan ceviz</v>
      </c>
      <c r="F1565" s="1" t="str">
        <f>INDEX('kapı kodları'!$D$2:$F$42,MATCH(Satıs[[#This Row],[kod]],'kapı kodları'!$D$2:$D$42,0),3)</f>
        <v>baklava</v>
      </c>
      <c r="I1565" s="1">
        <v>3</v>
      </c>
      <c r="J1565" s="1">
        <v>1</v>
      </c>
    </row>
    <row r="1566" spans="2:14" hidden="1" x14ac:dyDescent="0.25">
      <c r="B1566" s="15">
        <v>45548</v>
      </c>
      <c r="C1566" s="15">
        <v>45554</v>
      </c>
      <c r="D1566" s="1">
        <v>130</v>
      </c>
      <c r="E1566" s="1" t="str">
        <f>INDEX('kapı kodları'!$D$2:$F$42,MATCH(Satıs[[#This Row],[kod]],'kapı kodları'!$D$2:$D$42,0),2)</f>
        <v>italyan ceviz</v>
      </c>
      <c r="F1566" s="1" t="str">
        <f>INDEX('kapı kodları'!$D$2:$F$42,MATCH(Satıs[[#This Row],[kod]],'kapı kodları'!$D$2:$D$42,0),3)</f>
        <v>karışık çizgi</v>
      </c>
      <c r="G1566" s="1">
        <v>110</v>
      </c>
      <c r="I1566" s="1">
        <v>13</v>
      </c>
      <c r="J1566" s="1">
        <v>5</v>
      </c>
      <c r="K1566" s="1">
        <v>3</v>
      </c>
    </row>
    <row r="1567" spans="2:14" hidden="1" x14ac:dyDescent="0.25">
      <c r="B1567" s="15">
        <v>45548</v>
      </c>
      <c r="C1567" s="15">
        <v>45554</v>
      </c>
      <c r="D1567" s="1">
        <v>140</v>
      </c>
      <c r="E1567" s="1" t="e">
        <f>INDEX('kapı kodları'!$D$2:$F$42,MATCH(Satıs[[#This Row],[kod]],'kapı kodları'!$D$2:$D$42,0),2)</f>
        <v>#N/A</v>
      </c>
      <c r="F1567" s="1" t="e">
        <f>INDEX('kapı kodları'!$D$2:$F$42,MATCH(Satıs[[#This Row],[kod]],'kapı kodları'!$D$2:$D$42,0),3)</f>
        <v>#N/A</v>
      </c>
    </row>
    <row r="1568" spans="2:14" hidden="1" x14ac:dyDescent="0.25">
      <c r="B1568" s="15">
        <v>45548</v>
      </c>
      <c r="C1568" s="15">
        <v>45554</v>
      </c>
      <c r="D1568" s="1">
        <v>160</v>
      </c>
      <c r="E1568" s="1" t="str">
        <f>INDEX('kapı kodları'!$D$2:$F$42,MATCH(Satıs[[#This Row],[kod]],'kapı kodları'!$D$2:$D$42,0),2)</f>
        <v>italyan ceviz</v>
      </c>
      <c r="F1568" s="1" t="str">
        <f>INDEX('kapı kodları'!$D$2:$F$42,MATCH(Satıs[[#This Row],[kod]],'kapı kodları'!$D$2:$D$42,0),3)</f>
        <v>iki göbek</v>
      </c>
      <c r="G1568" s="1">
        <v>62</v>
      </c>
      <c r="H1568" s="1">
        <v>3</v>
      </c>
      <c r="I1568" s="1">
        <v>25</v>
      </c>
      <c r="J1568" s="1">
        <v>6</v>
      </c>
    </row>
    <row r="1569" spans="2:11" hidden="1" x14ac:dyDescent="0.25">
      <c r="B1569" s="15">
        <v>45548</v>
      </c>
      <c r="C1569" s="15">
        <v>45554</v>
      </c>
      <c r="D1569" s="1">
        <v>200</v>
      </c>
      <c r="E1569" s="1" t="str">
        <f>INDEX('kapı kodları'!$D$2:$F$42,MATCH(Satıs[[#This Row],[kod]],'kapı kodları'!$D$2:$D$42,0),2)</f>
        <v>koyu ceviz</v>
      </c>
      <c r="F1569" s="1" t="str">
        <f>INDEX('kapı kodları'!$D$2:$F$42,MATCH(Satıs[[#This Row],[kod]],'kapı kodları'!$D$2:$D$42,0),3)</f>
        <v>yavru kanat</v>
      </c>
      <c r="K1569" s="1">
        <v>3</v>
      </c>
    </row>
    <row r="1570" spans="2:11" hidden="1" x14ac:dyDescent="0.25">
      <c r="B1570" s="15">
        <v>45548</v>
      </c>
      <c r="C1570" s="15">
        <v>45554</v>
      </c>
      <c r="D1570" s="1">
        <v>220</v>
      </c>
      <c r="E1570" s="1" t="str">
        <f>INDEX('kapı kodları'!$D$2:$F$42,MATCH(Satıs[[#This Row],[kod]],'kapı kodları'!$D$2:$D$42,0),2)</f>
        <v>koyu ceviz</v>
      </c>
      <c r="F1570" s="1" t="str">
        <f>INDEX('kapı kodları'!$D$2:$F$42,MATCH(Satıs[[#This Row],[kod]],'kapı kodları'!$D$2:$D$42,0),3)</f>
        <v>baklava</v>
      </c>
      <c r="G1570" s="1">
        <v>23</v>
      </c>
      <c r="H1570" s="1">
        <v>2</v>
      </c>
      <c r="I1570" s="1">
        <v>5</v>
      </c>
      <c r="K1570" s="1">
        <v>2</v>
      </c>
    </row>
    <row r="1571" spans="2:11" hidden="1" x14ac:dyDescent="0.25">
      <c r="B1571" s="15">
        <v>45548</v>
      </c>
      <c r="C1571" s="15">
        <v>45554</v>
      </c>
      <c r="D1571" s="1">
        <v>230</v>
      </c>
      <c r="E1571" s="1" t="str">
        <f>INDEX('kapı kodları'!$D$2:$F$42,MATCH(Satıs[[#This Row],[kod]],'kapı kodları'!$D$2:$D$42,0),2)</f>
        <v>koyu ceviz</v>
      </c>
      <c r="F1571" s="1" t="str">
        <f>INDEX('kapı kodları'!$D$2:$F$42,MATCH(Satıs[[#This Row],[kod]],'kapı kodları'!$D$2:$D$42,0),3)</f>
        <v>karışık çizgi</v>
      </c>
      <c r="G1571" s="1">
        <v>1</v>
      </c>
      <c r="I1571" s="1">
        <v>9</v>
      </c>
      <c r="K1571" s="1">
        <v>2</v>
      </c>
    </row>
    <row r="1572" spans="2:11" hidden="1" x14ac:dyDescent="0.25">
      <c r="B1572" s="15">
        <v>45548</v>
      </c>
      <c r="C1572" s="15">
        <v>45554</v>
      </c>
      <c r="D1572" s="1">
        <v>240</v>
      </c>
      <c r="E1572" s="1" t="e">
        <f>INDEX('kapı kodları'!$D$2:$F$42,MATCH(Satıs[[#This Row],[kod]],'kapı kodları'!$D$2:$D$42,0),2)</f>
        <v>#N/A</v>
      </c>
      <c r="F1572" s="1" t="e">
        <f>INDEX('kapı kodları'!$D$2:$F$42,MATCH(Satıs[[#This Row],[kod]],'kapı kodları'!$D$2:$D$42,0),3)</f>
        <v>#N/A</v>
      </c>
      <c r="G1572" s="1">
        <v>13</v>
      </c>
      <c r="I1572" s="1">
        <v>5</v>
      </c>
    </row>
    <row r="1573" spans="2:11" hidden="1" x14ac:dyDescent="0.25">
      <c r="B1573" s="15">
        <v>45548</v>
      </c>
      <c r="C1573" s="15">
        <v>45554</v>
      </c>
      <c r="D1573" s="1">
        <v>260</v>
      </c>
      <c r="E1573" s="1" t="str">
        <f>INDEX('kapı kodları'!$D$2:$F$42,MATCH(Satıs[[#This Row],[kod]],'kapı kodları'!$D$2:$D$42,0),2)</f>
        <v>koyu ceviz</v>
      </c>
      <c r="F1573" s="1" t="str">
        <f>INDEX('kapı kodları'!$D$2:$F$42,MATCH(Satıs[[#This Row],[kod]],'kapı kodları'!$D$2:$D$42,0),3)</f>
        <v>iki göbek</v>
      </c>
      <c r="G1573" s="1">
        <v>1</v>
      </c>
      <c r="H1573" s="1">
        <v>1</v>
      </c>
      <c r="I1573" s="1">
        <v>6</v>
      </c>
      <c r="J1573" s="1">
        <v>1</v>
      </c>
      <c r="K1573" s="1">
        <v>1</v>
      </c>
    </row>
    <row r="1574" spans="2:11" hidden="1" x14ac:dyDescent="0.25">
      <c r="B1574" s="15">
        <v>45548</v>
      </c>
      <c r="C1574" s="15">
        <v>45554</v>
      </c>
      <c r="D1574" s="1">
        <v>300</v>
      </c>
      <c r="E1574" s="1" t="str">
        <f>INDEX('kapı kodları'!$D$2:$F$42,MATCH(Satıs[[#This Row],[kod]],'kapı kodları'!$D$2:$D$42,0),2)</f>
        <v>gold ceviz</v>
      </c>
      <c r="F1574" s="1" t="str">
        <f>INDEX('kapı kodları'!$D$2:$F$42,MATCH(Satıs[[#This Row],[kod]],'kapı kodları'!$D$2:$D$42,0),3)</f>
        <v>yavru kanat</v>
      </c>
      <c r="K1574" s="1">
        <v>6</v>
      </c>
    </row>
    <row r="1575" spans="2:11" hidden="1" x14ac:dyDescent="0.25">
      <c r="B1575" s="15">
        <v>45548</v>
      </c>
      <c r="C1575" s="15">
        <v>45554</v>
      </c>
      <c r="D1575" s="1">
        <v>310</v>
      </c>
      <c r="E1575" s="1" t="str">
        <f>INDEX('kapı kodları'!$D$2:$F$42,MATCH(Satıs[[#This Row],[kod]],'kapı kodları'!$D$2:$D$42,0),2)</f>
        <v>gold ceviz</v>
      </c>
      <c r="F1575" s="1" t="str">
        <f>INDEX('kapı kodları'!$D$2:$F$42,MATCH(Satıs[[#This Row],[kod]],'kapı kodları'!$D$2:$D$42,0),3)</f>
        <v>madra</v>
      </c>
      <c r="G1575" s="1">
        <v>82</v>
      </c>
      <c r="H1575" s="1">
        <v>1</v>
      </c>
      <c r="I1575" s="1">
        <v>16</v>
      </c>
      <c r="J1575" s="1">
        <v>4</v>
      </c>
      <c r="K1575" s="1">
        <v>3</v>
      </c>
    </row>
    <row r="1576" spans="2:11" hidden="1" x14ac:dyDescent="0.25">
      <c r="B1576" s="15">
        <v>45548</v>
      </c>
      <c r="C1576" s="15">
        <v>45554</v>
      </c>
      <c r="D1576" s="1">
        <v>320</v>
      </c>
      <c r="E1576" s="1" t="str">
        <f>INDEX('kapı kodları'!$D$2:$F$42,MATCH(Satıs[[#This Row],[kod]],'kapı kodları'!$D$2:$D$42,0),2)</f>
        <v>gold ceviz</v>
      </c>
      <c r="F1576" s="1" t="str">
        <f>INDEX('kapı kodları'!$D$2:$F$42,MATCH(Satıs[[#This Row],[kod]],'kapı kodları'!$D$2:$D$42,0),3)</f>
        <v>baklava</v>
      </c>
      <c r="G1576" s="1">
        <v>23</v>
      </c>
      <c r="I1576" s="1">
        <v>3</v>
      </c>
      <c r="J1576" s="1">
        <v>2</v>
      </c>
      <c r="K1576" s="1">
        <v>5</v>
      </c>
    </row>
    <row r="1577" spans="2:11" hidden="1" x14ac:dyDescent="0.25">
      <c r="B1577" s="15">
        <v>45548</v>
      </c>
      <c r="C1577" s="15">
        <v>45554</v>
      </c>
      <c r="D1577" s="1">
        <v>330</v>
      </c>
      <c r="E1577" s="1" t="str">
        <f>INDEX('kapı kodları'!$D$2:$F$42,MATCH(Satıs[[#This Row],[kod]],'kapı kodları'!$D$2:$D$42,0),2)</f>
        <v>gold ceviz</v>
      </c>
      <c r="F1577" s="1" t="str">
        <f>INDEX('kapı kodları'!$D$2:$F$42,MATCH(Satıs[[#This Row],[kod]],'kapı kodları'!$D$2:$D$42,0),3)</f>
        <v>karışık çizgi</v>
      </c>
      <c r="G1577" s="1">
        <v>23</v>
      </c>
      <c r="I1577" s="1">
        <v>2</v>
      </c>
      <c r="J1577" s="1">
        <v>3</v>
      </c>
    </row>
    <row r="1578" spans="2:11" hidden="1" x14ac:dyDescent="0.25">
      <c r="B1578" s="15">
        <v>45548</v>
      </c>
      <c r="C1578" s="15">
        <v>45554</v>
      </c>
      <c r="D1578" s="1">
        <v>340</v>
      </c>
      <c r="E1578" s="1" t="e">
        <f>INDEX('kapı kodları'!$D$2:$F$42,MATCH(Satıs[[#This Row],[kod]],'kapı kodları'!$D$2:$D$42,0),2)</f>
        <v>#N/A</v>
      </c>
      <c r="F1578" s="1" t="e">
        <f>INDEX('kapı kodları'!$D$2:$F$42,MATCH(Satıs[[#This Row],[kod]],'kapı kodları'!$D$2:$D$42,0),3)</f>
        <v>#N/A</v>
      </c>
    </row>
    <row r="1579" spans="2:11" hidden="1" x14ac:dyDescent="0.25">
      <c r="B1579" s="15">
        <v>45548</v>
      </c>
      <c r="C1579" s="15">
        <v>45554</v>
      </c>
      <c r="D1579" s="1">
        <v>360</v>
      </c>
      <c r="E1579" s="1" t="str">
        <f>INDEX('kapı kodları'!$D$2:$F$42,MATCH(Satıs[[#This Row],[kod]],'kapı kodları'!$D$2:$D$42,0),2)</f>
        <v>gold ceviz</v>
      </c>
      <c r="F1579" s="1" t="str">
        <f>INDEX('kapı kodları'!$D$2:$F$42,MATCH(Satıs[[#This Row],[kod]],'kapı kodları'!$D$2:$D$42,0),3)</f>
        <v>iki göbek</v>
      </c>
      <c r="H1579" s="1">
        <v>1</v>
      </c>
      <c r="I1579" s="1">
        <v>2</v>
      </c>
      <c r="J1579" s="1">
        <v>3</v>
      </c>
      <c r="K1579" s="1">
        <v>1</v>
      </c>
    </row>
    <row r="1580" spans="2:11" hidden="1" x14ac:dyDescent="0.25">
      <c r="B1580" s="15">
        <v>45548</v>
      </c>
      <c r="C1580" s="15">
        <v>45554</v>
      </c>
      <c r="D1580" s="1">
        <v>400</v>
      </c>
      <c r="E1580" s="1" t="str">
        <f>INDEX('kapı kodları'!$D$2:$F$42,MATCH(Satıs[[#This Row],[kod]],'kapı kodları'!$D$2:$D$42,0),2)</f>
        <v>ABD ceviz</v>
      </c>
      <c r="F1580" s="1" t="str">
        <f>INDEX('kapı kodları'!$D$2:$F$42,MATCH(Satıs[[#This Row],[kod]],'kapı kodları'!$D$2:$D$42,0),3)</f>
        <v>yavru kanat</v>
      </c>
      <c r="K1580" s="1">
        <v>5</v>
      </c>
    </row>
    <row r="1581" spans="2:11" hidden="1" x14ac:dyDescent="0.25">
      <c r="B1581" s="15">
        <v>45548</v>
      </c>
      <c r="C1581" s="15">
        <v>45554</v>
      </c>
      <c r="D1581" s="1">
        <v>410</v>
      </c>
      <c r="E1581" s="1" t="str">
        <f>INDEX('kapı kodları'!$D$2:$F$42,MATCH(Satıs[[#This Row],[kod]],'kapı kodları'!$D$2:$D$42,0),2)</f>
        <v>ABD ceviz</v>
      </c>
      <c r="F1581" s="1" t="str">
        <f>INDEX('kapı kodları'!$D$2:$F$42,MATCH(Satıs[[#This Row],[kod]],'kapı kodları'!$D$2:$D$42,0),3)</f>
        <v>madra</v>
      </c>
      <c r="G1581" s="1">
        <v>26</v>
      </c>
      <c r="I1581" s="1">
        <v>4</v>
      </c>
      <c r="J1581" s="1">
        <v>3</v>
      </c>
    </row>
    <row r="1582" spans="2:11" hidden="1" x14ac:dyDescent="0.25">
      <c r="B1582" s="15">
        <v>45548</v>
      </c>
      <c r="C1582" s="15">
        <v>45554</v>
      </c>
      <c r="D1582" s="1">
        <v>420</v>
      </c>
      <c r="E1582" s="1" t="str">
        <f>INDEX('kapı kodları'!$D$2:$F$42,MATCH(Satıs[[#This Row],[kod]],'kapı kodları'!$D$2:$D$42,0),2)</f>
        <v>ABD ceviz</v>
      </c>
      <c r="F1582" s="1" t="str">
        <f>INDEX('kapı kodları'!$D$2:$F$42,MATCH(Satıs[[#This Row],[kod]],'kapı kodları'!$D$2:$D$42,0),3)</f>
        <v>baklava</v>
      </c>
      <c r="G1582" s="1">
        <v>19</v>
      </c>
      <c r="H1582" s="1">
        <v>1</v>
      </c>
    </row>
    <row r="1583" spans="2:11" hidden="1" x14ac:dyDescent="0.25">
      <c r="B1583" s="15">
        <v>45548</v>
      </c>
      <c r="C1583" s="15">
        <v>45554</v>
      </c>
      <c r="D1583" s="1">
        <v>430</v>
      </c>
      <c r="E1583" s="1" t="str">
        <f>INDEX('kapı kodları'!$D$2:$F$42,MATCH(Satıs[[#This Row],[kod]],'kapı kodları'!$D$2:$D$42,0),2)</f>
        <v>ABD ceviz</v>
      </c>
      <c r="F1583" s="1" t="str">
        <f>INDEX('kapı kodları'!$D$2:$F$42,MATCH(Satıs[[#This Row],[kod]],'kapı kodları'!$D$2:$D$42,0),3)</f>
        <v>karışık çizgi</v>
      </c>
      <c r="G1583" s="1">
        <v>4</v>
      </c>
      <c r="I1583" s="1">
        <v>3</v>
      </c>
    </row>
    <row r="1584" spans="2:11" hidden="1" x14ac:dyDescent="0.25">
      <c r="B1584" s="15">
        <v>45548</v>
      </c>
      <c r="C1584" s="15">
        <v>45554</v>
      </c>
      <c r="D1584" s="1">
        <v>440</v>
      </c>
      <c r="E1584" s="1" t="e">
        <f>INDEX('kapı kodları'!$D$2:$F$42,MATCH(Satıs[[#This Row],[kod]],'kapı kodları'!$D$2:$D$42,0),2)</f>
        <v>#N/A</v>
      </c>
      <c r="F1584" s="1" t="e">
        <f>INDEX('kapı kodları'!$D$2:$F$42,MATCH(Satıs[[#This Row],[kod]],'kapı kodları'!$D$2:$D$42,0),3)</f>
        <v>#N/A</v>
      </c>
    </row>
    <row r="1585" spans="2:11" hidden="1" x14ac:dyDescent="0.25">
      <c r="B1585" s="15">
        <v>45548</v>
      </c>
      <c r="C1585" s="15">
        <v>45554</v>
      </c>
      <c r="D1585" s="1">
        <v>460</v>
      </c>
      <c r="E1585" s="1" t="str">
        <f>INDEX('kapı kodları'!$D$2:$F$42,MATCH(Satıs[[#This Row],[kod]],'kapı kodları'!$D$2:$D$42,0),2)</f>
        <v>ABD ceviz</v>
      </c>
      <c r="F1585" s="1" t="str">
        <f>INDEX('kapı kodları'!$D$2:$F$42,MATCH(Satıs[[#This Row],[kod]],'kapı kodları'!$D$2:$D$42,0),3)</f>
        <v>iki göbek</v>
      </c>
      <c r="G1585" s="1">
        <v>32</v>
      </c>
      <c r="H1585" s="1">
        <v>1</v>
      </c>
      <c r="I1585" s="1">
        <v>10</v>
      </c>
      <c r="J1585" s="1">
        <v>4</v>
      </c>
      <c r="K1585" s="1">
        <v>1</v>
      </c>
    </row>
    <row r="1586" spans="2:11" hidden="1" x14ac:dyDescent="0.25">
      <c r="B1586" s="15">
        <v>45548</v>
      </c>
      <c r="C1586" s="15">
        <v>45554</v>
      </c>
      <c r="D1586" s="1">
        <v>500</v>
      </c>
      <c r="E1586" s="1" t="str">
        <f>INDEX('kapı kodları'!$D$2:$F$42,MATCH(Satıs[[#This Row],[kod]],'kapı kodları'!$D$2:$D$42,0),2)</f>
        <v>wenge</v>
      </c>
      <c r="F1586" s="1" t="str">
        <f>INDEX('kapı kodları'!$D$2:$F$42,MATCH(Satıs[[#This Row],[kod]],'kapı kodları'!$D$2:$D$42,0),3)</f>
        <v>yavru kanat</v>
      </c>
      <c r="K1586" s="1">
        <v>5</v>
      </c>
    </row>
    <row r="1587" spans="2:11" hidden="1" x14ac:dyDescent="0.25">
      <c r="B1587" s="15">
        <v>45548</v>
      </c>
      <c r="C1587" s="15">
        <v>45554</v>
      </c>
      <c r="D1587" s="1">
        <v>520</v>
      </c>
      <c r="E1587" s="1" t="str">
        <f>INDEX('kapı kodları'!$D$2:$F$42,MATCH(Satıs[[#This Row],[kod]],'kapı kodları'!$D$2:$D$42,0),2)</f>
        <v>wenge</v>
      </c>
      <c r="F1587" s="1" t="str">
        <f>INDEX('kapı kodları'!$D$2:$F$42,MATCH(Satıs[[#This Row],[kod]],'kapı kodları'!$D$2:$D$42,0),3)</f>
        <v>baklava</v>
      </c>
      <c r="I1587" s="1">
        <v>1</v>
      </c>
    </row>
    <row r="1588" spans="2:11" hidden="1" x14ac:dyDescent="0.25">
      <c r="B1588" s="15">
        <v>45548</v>
      </c>
      <c r="C1588" s="15">
        <v>45554</v>
      </c>
      <c r="D1588" s="1">
        <v>530</v>
      </c>
      <c r="E1588" s="1" t="str">
        <f>INDEX('kapı kodları'!$D$2:$F$42,MATCH(Satıs[[#This Row],[kod]],'kapı kodları'!$D$2:$D$42,0),2)</f>
        <v>wenge</v>
      </c>
      <c r="F1588" s="1" t="str">
        <f>INDEX('kapı kodları'!$D$2:$F$42,MATCH(Satıs[[#This Row],[kod]],'kapı kodları'!$D$2:$D$42,0),3)</f>
        <v>karışık çizgi</v>
      </c>
      <c r="G1588" s="1">
        <v>1</v>
      </c>
    </row>
    <row r="1589" spans="2:11" hidden="1" x14ac:dyDescent="0.25">
      <c r="B1589" s="15">
        <v>45548</v>
      </c>
      <c r="C1589" s="15">
        <v>45554</v>
      </c>
      <c r="D1589" s="1">
        <v>540</v>
      </c>
      <c r="E1589" s="1" t="e">
        <f>INDEX('kapı kodları'!$D$2:$F$42,MATCH(Satıs[[#This Row],[kod]],'kapı kodları'!$D$2:$D$42,0),2)</f>
        <v>#N/A</v>
      </c>
      <c r="F1589" s="1" t="e">
        <f>INDEX('kapı kodları'!$D$2:$F$42,MATCH(Satıs[[#This Row],[kod]],'kapı kodları'!$D$2:$D$42,0),3)</f>
        <v>#N/A</v>
      </c>
    </row>
    <row r="1590" spans="2:11" hidden="1" x14ac:dyDescent="0.25">
      <c r="B1590" s="15">
        <v>45548</v>
      </c>
      <c r="C1590" s="15">
        <v>45554</v>
      </c>
      <c r="D1590" s="1">
        <v>560</v>
      </c>
      <c r="E1590" s="1" t="str">
        <f>INDEX('kapı kodları'!$D$2:$F$42,MATCH(Satıs[[#This Row],[kod]],'kapı kodları'!$D$2:$D$42,0),2)</f>
        <v>wenge</v>
      </c>
      <c r="F1590" s="1" t="str">
        <f>INDEX('kapı kodları'!$D$2:$F$42,MATCH(Satıs[[#This Row],[kod]],'kapı kodları'!$D$2:$D$42,0),3)</f>
        <v>iki göbek</v>
      </c>
      <c r="G1590" s="1">
        <v>30</v>
      </c>
      <c r="H1590" s="1">
        <v>1</v>
      </c>
      <c r="I1590" s="1">
        <v>2</v>
      </c>
      <c r="J1590" s="1">
        <v>6</v>
      </c>
    </row>
    <row r="1591" spans="2:11" hidden="1" x14ac:dyDescent="0.25">
      <c r="B1591" s="15">
        <v>45548</v>
      </c>
      <c r="C1591" s="15">
        <v>45554</v>
      </c>
      <c r="D1591" s="1">
        <v>600</v>
      </c>
      <c r="E1591" s="1" t="str">
        <f>INDEX('kapı kodları'!$D$2:$F$42,MATCH(Satıs[[#This Row],[kod]],'kapı kodları'!$D$2:$D$42,0),2)</f>
        <v>bute beyaz</v>
      </c>
      <c r="F1591" s="1" t="str">
        <f>INDEX('kapı kodları'!$D$2:$F$42,MATCH(Satıs[[#This Row],[kod]],'kapı kodları'!$D$2:$D$42,0),3)</f>
        <v>yavru kanat</v>
      </c>
      <c r="K1591" s="1">
        <v>37</v>
      </c>
    </row>
    <row r="1592" spans="2:11" hidden="1" x14ac:dyDescent="0.25">
      <c r="B1592" s="15">
        <v>45548</v>
      </c>
      <c r="C1592" s="15">
        <v>45554</v>
      </c>
      <c r="D1592" s="1">
        <v>610</v>
      </c>
      <c r="E1592" s="1" t="str">
        <f>INDEX('kapı kodları'!$D$2:$F$42,MATCH(Satıs[[#This Row],[kod]],'kapı kodları'!$D$2:$D$42,0),2)</f>
        <v>bute beyaz</v>
      </c>
      <c r="F1592" s="1" t="str">
        <f>INDEX('kapı kodları'!$D$2:$F$42,MATCH(Satıs[[#This Row],[kod]],'kapı kodları'!$D$2:$D$42,0),3)</f>
        <v>madra</v>
      </c>
      <c r="G1592" s="1">
        <v>52</v>
      </c>
      <c r="I1592" s="1">
        <v>14</v>
      </c>
    </row>
    <row r="1593" spans="2:11" hidden="1" x14ac:dyDescent="0.25">
      <c r="B1593" s="15">
        <v>45548</v>
      </c>
      <c r="C1593" s="15">
        <v>45554</v>
      </c>
      <c r="D1593" s="1">
        <v>620</v>
      </c>
      <c r="E1593" s="1" t="str">
        <f>INDEX('kapı kodları'!$D$2:$F$42,MATCH(Satıs[[#This Row],[kod]],'kapı kodları'!$D$2:$D$42,0),2)</f>
        <v>bute beyaz</v>
      </c>
      <c r="F1593" s="1" t="str">
        <f>INDEX('kapı kodları'!$D$2:$F$42,MATCH(Satıs[[#This Row],[kod]],'kapı kodları'!$D$2:$D$42,0),3)</f>
        <v>baklava</v>
      </c>
      <c r="G1593" s="1">
        <v>15</v>
      </c>
      <c r="H1593" s="1">
        <v>3</v>
      </c>
      <c r="I1593" s="1">
        <v>3</v>
      </c>
    </row>
    <row r="1594" spans="2:11" hidden="1" x14ac:dyDescent="0.25">
      <c r="B1594" s="15">
        <v>45548</v>
      </c>
      <c r="C1594" s="15">
        <v>45554</v>
      </c>
      <c r="D1594" s="1">
        <v>630</v>
      </c>
      <c r="E1594" s="1" t="str">
        <f>INDEX('kapı kodları'!$D$2:$F$42,MATCH(Satıs[[#This Row],[kod]],'kapı kodları'!$D$2:$D$42,0),2)</f>
        <v>bute beyaz</v>
      </c>
      <c r="F1594" s="1" t="str">
        <f>INDEX('kapı kodları'!$D$2:$F$42,MATCH(Satıs[[#This Row],[kod]],'kapı kodları'!$D$2:$D$42,0),3)</f>
        <v>karışık çizgi</v>
      </c>
      <c r="G1594" s="1">
        <v>46</v>
      </c>
      <c r="H1594" s="1">
        <v>10</v>
      </c>
      <c r="I1594" s="1">
        <v>5</v>
      </c>
      <c r="J1594" s="1">
        <v>11</v>
      </c>
      <c r="K1594" s="1">
        <v>1</v>
      </c>
    </row>
    <row r="1595" spans="2:11" hidden="1" x14ac:dyDescent="0.25">
      <c r="B1595" s="15">
        <v>45548</v>
      </c>
      <c r="C1595" s="15">
        <v>45554</v>
      </c>
      <c r="D1595" s="1">
        <v>640</v>
      </c>
      <c r="E1595" s="1" t="e">
        <f>INDEX('kapı kodları'!$D$2:$F$42,MATCH(Satıs[[#This Row],[kod]],'kapı kodları'!$D$2:$D$42,0),2)</f>
        <v>#N/A</v>
      </c>
      <c r="F1595" s="1" t="e">
        <f>INDEX('kapı kodları'!$D$2:$F$42,MATCH(Satıs[[#This Row],[kod]],'kapı kodları'!$D$2:$D$42,0),3)</f>
        <v>#N/A</v>
      </c>
    </row>
    <row r="1596" spans="2:11" hidden="1" x14ac:dyDescent="0.25">
      <c r="B1596" s="15">
        <v>45548</v>
      </c>
      <c r="C1596" s="15">
        <v>45554</v>
      </c>
      <c r="D1596" s="1">
        <v>660</v>
      </c>
      <c r="E1596" s="1" t="str">
        <f>INDEX('kapı kodları'!$D$2:$F$42,MATCH(Satıs[[#This Row],[kod]],'kapı kodları'!$D$2:$D$42,0),2)</f>
        <v>bute beyaz</v>
      </c>
      <c r="F1596" s="1" t="str">
        <f>INDEX('kapı kodları'!$D$2:$F$42,MATCH(Satıs[[#This Row],[kod]],'kapı kodları'!$D$2:$D$42,0),3)</f>
        <v>iki göbek</v>
      </c>
      <c r="G1596" s="1">
        <v>344</v>
      </c>
      <c r="H1596" s="1">
        <v>31</v>
      </c>
      <c r="I1596" s="1">
        <v>143</v>
      </c>
      <c r="J1596" s="1">
        <v>15</v>
      </c>
      <c r="K1596" s="1">
        <v>18</v>
      </c>
    </row>
    <row r="1597" spans="2:11" hidden="1" x14ac:dyDescent="0.25">
      <c r="B1597" s="15">
        <v>45548</v>
      </c>
      <c r="C1597" s="15">
        <v>45554</v>
      </c>
      <c r="D1597" s="1">
        <v>700</v>
      </c>
      <c r="E1597" s="1" t="str">
        <f>INDEX('kapı kodları'!$D$2:$F$42,MATCH(Satıs[[#This Row],[kod]],'kapı kodları'!$D$2:$D$42,0),2)</f>
        <v>küp akça</v>
      </c>
      <c r="F1597" s="1" t="str">
        <f>INDEX('kapı kodları'!$D$2:$F$42,MATCH(Satıs[[#This Row],[kod]],'kapı kodları'!$D$2:$D$42,0),3)</f>
        <v>yavru kanat</v>
      </c>
      <c r="K1597" s="1">
        <v>15</v>
      </c>
    </row>
    <row r="1598" spans="2:11" hidden="1" x14ac:dyDescent="0.25">
      <c r="B1598" s="15">
        <v>45548</v>
      </c>
      <c r="C1598" s="15">
        <v>45554</v>
      </c>
      <c r="D1598" s="1">
        <v>720</v>
      </c>
      <c r="E1598" s="1" t="str">
        <f>INDEX('kapı kodları'!$D$2:$F$42,MATCH(Satıs[[#This Row],[kod]],'kapı kodları'!$D$2:$D$42,0),2)</f>
        <v>küp akça</v>
      </c>
      <c r="F1598" s="1" t="str">
        <f>INDEX('kapı kodları'!$D$2:$F$42,MATCH(Satıs[[#This Row],[kod]],'kapı kodları'!$D$2:$D$42,0),3)</f>
        <v>baklava</v>
      </c>
      <c r="G1598" s="1">
        <v>45</v>
      </c>
      <c r="H1598" s="1">
        <v>1</v>
      </c>
      <c r="I1598" s="1">
        <v>5</v>
      </c>
      <c r="J1598" s="1">
        <v>3</v>
      </c>
      <c r="K1598" s="1">
        <v>4</v>
      </c>
    </row>
    <row r="1599" spans="2:11" hidden="1" x14ac:dyDescent="0.25">
      <c r="B1599" s="15">
        <v>45548</v>
      </c>
      <c r="C1599" s="15">
        <v>45554</v>
      </c>
      <c r="D1599" s="1">
        <v>730</v>
      </c>
      <c r="E1599" s="1" t="str">
        <f>INDEX('kapı kodları'!$D$2:$F$42,MATCH(Satıs[[#This Row],[kod]],'kapı kodları'!$D$2:$D$42,0),2)</f>
        <v>küp akça</v>
      </c>
      <c r="F1599" s="1" t="str">
        <f>INDEX('kapı kodları'!$D$2:$F$42,MATCH(Satıs[[#This Row],[kod]],'kapı kodları'!$D$2:$D$42,0),3)</f>
        <v>karışık çizgi</v>
      </c>
      <c r="G1599" s="1">
        <v>2</v>
      </c>
      <c r="H1599" s="1">
        <v>2</v>
      </c>
      <c r="I1599" s="1">
        <v>7</v>
      </c>
    </row>
    <row r="1600" spans="2:11" hidden="1" x14ac:dyDescent="0.25">
      <c r="B1600" s="15">
        <v>45548</v>
      </c>
      <c r="C1600" s="15">
        <v>45554</v>
      </c>
      <c r="D1600" s="1">
        <v>740</v>
      </c>
      <c r="E1600" s="1" t="e">
        <f>INDEX('kapı kodları'!$D$2:$F$42,MATCH(Satıs[[#This Row],[kod]],'kapı kodları'!$D$2:$D$42,0),2)</f>
        <v>#N/A</v>
      </c>
      <c r="F1600" s="1" t="e">
        <f>INDEX('kapı kodları'!$D$2:$F$42,MATCH(Satıs[[#This Row],[kod]],'kapı kodları'!$D$2:$D$42,0),3)</f>
        <v>#N/A</v>
      </c>
    </row>
    <row r="1601" spans="2:14" hidden="1" x14ac:dyDescent="0.25">
      <c r="B1601" s="15">
        <v>45548</v>
      </c>
      <c r="C1601" s="15">
        <v>45554</v>
      </c>
      <c r="D1601" s="1">
        <v>760</v>
      </c>
      <c r="E1601" s="1" t="str">
        <f>INDEX('kapı kodları'!$D$2:$F$42,MATCH(Satıs[[#This Row],[kod]],'kapı kodları'!$D$2:$D$42,0),2)</f>
        <v>küp akça</v>
      </c>
      <c r="F1601" s="1" t="str">
        <f>INDEX('kapı kodları'!$D$2:$F$42,MATCH(Satıs[[#This Row],[kod]],'kapı kodları'!$D$2:$D$42,0),3)</f>
        <v>iki göbek</v>
      </c>
      <c r="G1601" s="1">
        <v>89</v>
      </c>
      <c r="H1601" s="1">
        <v>5</v>
      </c>
      <c r="I1601" s="1">
        <v>27</v>
      </c>
      <c r="J1601" s="1">
        <v>24</v>
      </c>
      <c r="K1601" s="1">
        <v>5</v>
      </c>
    </row>
    <row r="1602" spans="2:14" hidden="1" x14ac:dyDescent="0.25">
      <c r="B1602" s="15">
        <v>45548</v>
      </c>
      <c r="C1602" s="15">
        <v>45554</v>
      </c>
      <c r="D1602" s="1">
        <v>800</v>
      </c>
      <c r="E1602" s="1" t="str">
        <f>INDEX('kapı kodları'!$D$2:$F$42,MATCH(Satıs[[#This Row],[kod]],'kapı kodları'!$D$2:$D$42,0),2)</f>
        <v>ardahan gri</v>
      </c>
      <c r="F1602" s="1" t="str">
        <f>INDEX('kapı kodları'!$D$2:$F$42,MATCH(Satıs[[#This Row],[kod]],'kapı kodları'!$D$2:$D$42,0),3)</f>
        <v>yavru kanat</v>
      </c>
      <c r="K1602" s="1">
        <v>14</v>
      </c>
    </row>
    <row r="1603" spans="2:14" hidden="1" x14ac:dyDescent="0.25">
      <c r="B1603" s="15">
        <v>45548</v>
      </c>
      <c r="C1603" s="15">
        <v>45554</v>
      </c>
      <c r="D1603" s="1">
        <v>810</v>
      </c>
      <c r="E1603" s="1" t="str">
        <f>INDEX('kapı kodları'!$D$2:$F$42,MATCH(Satıs[[#This Row],[kod]],'kapı kodları'!$D$2:$D$42,0),2)</f>
        <v>ardahan gri</v>
      </c>
      <c r="F1603" s="1" t="str">
        <f>INDEX('kapı kodları'!$D$2:$F$42,MATCH(Satıs[[#This Row],[kod]],'kapı kodları'!$D$2:$D$42,0),3)</f>
        <v>madra</v>
      </c>
      <c r="G1603" s="1">
        <v>35</v>
      </c>
      <c r="H1603" s="1">
        <v>3</v>
      </c>
      <c r="I1603" s="1">
        <v>9</v>
      </c>
      <c r="J1603" s="1">
        <v>3</v>
      </c>
    </row>
    <row r="1604" spans="2:14" hidden="1" x14ac:dyDescent="0.25">
      <c r="B1604" s="15">
        <v>45548</v>
      </c>
      <c r="C1604" s="15">
        <v>45554</v>
      </c>
      <c r="D1604" s="1">
        <v>820</v>
      </c>
      <c r="E1604" s="1" t="str">
        <f>INDEX('kapı kodları'!$D$2:$F$42,MATCH(Satıs[[#This Row],[kod]],'kapı kodları'!$D$2:$D$42,0),2)</f>
        <v>ardahan gri</v>
      </c>
      <c r="F1604" s="1" t="str">
        <f>INDEX('kapı kodları'!$D$2:$F$42,MATCH(Satıs[[#This Row],[kod]],'kapı kodları'!$D$2:$D$42,0),3)</f>
        <v>baklava</v>
      </c>
      <c r="G1604" s="1">
        <v>72</v>
      </c>
      <c r="H1604" s="1">
        <v>3</v>
      </c>
      <c r="I1604" s="1">
        <v>8</v>
      </c>
      <c r="J1604" s="1">
        <v>7</v>
      </c>
      <c r="K1604" s="1">
        <v>2</v>
      </c>
    </row>
    <row r="1605" spans="2:14" hidden="1" x14ac:dyDescent="0.25">
      <c r="B1605" s="15">
        <v>45548</v>
      </c>
      <c r="C1605" s="15">
        <v>45554</v>
      </c>
      <c r="D1605" s="1">
        <v>830</v>
      </c>
      <c r="E1605" s="1" t="str">
        <f>INDEX('kapı kodları'!$D$2:$F$42,MATCH(Satıs[[#This Row],[kod]],'kapı kodları'!$D$2:$D$42,0),2)</f>
        <v>ardahan gri</v>
      </c>
      <c r="F1605" s="1" t="str">
        <f>INDEX('kapı kodları'!$D$2:$F$42,MATCH(Satıs[[#This Row],[kod]],'kapı kodları'!$D$2:$D$42,0),3)</f>
        <v>karışık çizgi</v>
      </c>
      <c r="H1605" s="1">
        <v>4</v>
      </c>
      <c r="I1605" s="1">
        <v>8</v>
      </c>
      <c r="J1605" s="1">
        <v>1</v>
      </c>
    </row>
    <row r="1606" spans="2:14" hidden="1" x14ac:dyDescent="0.25">
      <c r="B1606" s="15">
        <v>45548</v>
      </c>
      <c r="C1606" s="15">
        <v>45554</v>
      </c>
      <c r="D1606" s="1">
        <v>840</v>
      </c>
      <c r="E1606" s="1" t="e">
        <f>INDEX('kapı kodları'!$D$2:$F$42,MATCH(Satıs[[#This Row],[kod]],'kapı kodları'!$D$2:$D$42,0),2)</f>
        <v>#N/A</v>
      </c>
      <c r="F1606" s="1" t="e">
        <f>INDEX('kapı kodları'!$D$2:$F$42,MATCH(Satıs[[#This Row],[kod]],'kapı kodları'!$D$2:$D$42,0),3)</f>
        <v>#N/A</v>
      </c>
    </row>
    <row r="1607" spans="2:14" hidden="1" x14ac:dyDescent="0.25">
      <c r="B1607" s="15">
        <v>45548</v>
      </c>
      <c r="C1607" s="15">
        <v>45554</v>
      </c>
      <c r="D1607" s="1">
        <v>860</v>
      </c>
      <c r="E1607" s="1" t="str">
        <f>INDEX('kapı kodları'!$D$2:$F$42,MATCH(Satıs[[#This Row],[kod]],'kapı kodları'!$D$2:$D$42,0),2)</f>
        <v>ardahan gri</v>
      </c>
      <c r="F1607" s="1" t="str">
        <f>INDEX('kapı kodları'!$D$2:$F$42,MATCH(Satıs[[#This Row],[kod]],'kapı kodları'!$D$2:$D$42,0),3)</f>
        <v>iki göbek</v>
      </c>
      <c r="G1607" s="1">
        <v>6</v>
      </c>
      <c r="H1607" s="1">
        <v>4</v>
      </c>
      <c r="I1607" s="1">
        <v>12</v>
      </c>
      <c r="J1607" s="1">
        <v>7</v>
      </c>
      <c r="K1607" s="1">
        <v>1</v>
      </c>
    </row>
    <row r="1608" spans="2:14" hidden="1" x14ac:dyDescent="0.25">
      <c r="B1608" s="15">
        <v>45548</v>
      </c>
      <c r="C1608" s="15">
        <v>45554</v>
      </c>
      <c r="D1608" s="1">
        <v>900</v>
      </c>
      <c r="E1608" s="1" t="str">
        <f>INDEX('kapı kodları'!$D$2:$F$42,MATCH(Satıs[[#This Row],[kod]],'kapı kodları'!$D$2:$D$42,0),2)</f>
        <v>pvc gri</v>
      </c>
      <c r="F1608" s="1" t="str">
        <f>INDEX('kapı kodları'!$D$2:$F$42,MATCH(Satıs[[#This Row],[kod]],'kapı kodları'!$D$2:$D$42,0),3)</f>
        <v>yavru kanat</v>
      </c>
      <c r="K1608" s="1">
        <v>13</v>
      </c>
      <c r="M1608" s="1">
        <v>59</v>
      </c>
      <c r="N1608" s="1">
        <v>1</v>
      </c>
    </row>
    <row r="1609" spans="2:14" hidden="1" x14ac:dyDescent="0.25">
      <c r="B1609" s="15">
        <v>45548</v>
      </c>
      <c r="C1609" s="15">
        <v>45554</v>
      </c>
      <c r="D1609" s="1">
        <v>920</v>
      </c>
      <c r="E1609" s="1" t="str">
        <f>INDEX('kapı kodları'!$D$2:$F$42,MATCH(Satıs[[#This Row],[kod]],'kapı kodları'!$D$2:$D$42,0),2)</f>
        <v>pvc gri</v>
      </c>
      <c r="F1609" s="1" t="str">
        <f>INDEX('kapı kodları'!$D$2:$F$42,MATCH(Satıs[[#This Row],[kod]],'kapı kodları'!$D$2:$D$42,0),3)</f>
        <v>baklava</v>
      </c>
      <c r="G1609" s="1">
        <v>92</v>
      </c>
      <c r="H1609" s="1">
        <v>4</v>
      </c>
      <c r="I1609" s="1">
        <v>14</v>
      </c>
      <c r="J1609" s="1">
        <v>3</v>
      </c>
      <c r="K1609" s="1">
        <v>6</v>
      </c>
    </row>
    <row r="1610" spans="2:14" hidden="1" x14ac:dyDescent="0.25">
      <c r="B1610" s="15">
        <v>45548</v>
      </c>
      <c r="C1610" s="15">
        <v>45554</v>
      </c>
      <c r="D1610" s="1">
        <v>930</v>
      </c>
      <c r="E1610" s="1" t="str">
        <f>INDEX('kapı kodları'!$D$2:$F$42,MATCH(Satıs[[#This Row],[kod]],'kapı kodları'!$D$2:$D$42,0),2)</f>
        <v>pvc gri</v>
      </c>
      <c r="F1610" s="1" t="str">
        <f>INDEX('kapı kodları'!$D$2:$F$42,MATCH(Satıs[[#This Row],[kod]],'kapı kodları'!$D$2:$D$42,0),3)</f>
        <v>karışık çizgi</v>
      </c>
      <c r="G1610" s="1">
        <v>49</v>
      </c>
      <c r="H1610" s="1">
        <v>2</v>
      </c>
      <c r="I1610" s="1">
        <v>34</v>
      </c>
      <c r="J1610" s="1">
        <v>6</v>
      </c>
      <c r="K1610" s="1">
        <v>12</v>
      </c>
    </row>
    <row r="1611" spans="2:14" hidden="1" x14ac:dyDescent="0.25">
      <c r="B1611" s="15">
        <v>45548</v>
      </c>
      <c r="C1611" s="15">
        <v>45554</v>
      </c>
      <c r="D1611" s="1">
        <v>960</v>
      </c>
      <c r="E1611" s="1" t="str">
        <f>INDEX('kapı kodları'!$D$2:$F$42,MATCH(Satıs[[#This Row],[kod]],'kapı kodları'!$D$2:$D$42,0),2)</f>
        <v>pvc gri</v>
      </c>
      <c r="F1611" s="1" t="str">
        <f>INDEX('kapı kodları'!$D$2:$F$42,MATCH(Satıs[[#This Row],[kod]],'kapı kodları'!$D$2:$D$42,0),3)</f>
        <v>iki göbek</v>
      </c>
      <c r="G1611" s="1">
        <v>36</v>
      </c>
      <c r="H1611" s="1">
        <v>2</v>
      </c>
      <c r="I1611" s="1">
        <v>9</v>
      </c>
      <c r="J1611" s="1">
        <v>9</v>
      </c>
      <c r="K1611" s="1">
        <v>1</v>
      </c>
    </row>
  </sheetData>
  <mergeCells count="1">
    <mergeCell ref="B1:J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BD63-E59B-47AC-813F-99B19F8DBEAF}">
  <dimension ref="D1:F42"/>
  <sheetViews>
    <sheetView workbookViewId="0">
      <selection activeCell="F46" sqref="F46"/>
    </sheetView>
  </sheetViews>
  <sheetFormatPr defaultRowHeight="15" x14ac:dyDescent="0.25"/>
  <cols>
    <col min="4" max="4" width="11.85546875" style="17" customWidth="1"/>
    <col min="5" max="6" width="17.85546875" style="1" customWidth="1"/>
  </cols>
  <sheetData>
    <row r="1" spans="4:6" x14ac:dyDescent="0.25">
      <c r="D1" s="17" t="s">
        <v>0</v>
      </c>
      <c r="E1" s="1" t="s">
        <v>1</v>
      </c>
      <c r="F1" s="1" t="s">
        <v>2</v>
      </c>
    </row>
    <row r="2" spans="4:6" x14ac:dyDescent="0.25">
      <c r="D2" s="17">
        <v>110</v>
      </c>
      <c r="E2" s="1" t="s">
        <v>3</v>
      </c>
      <c r="F2" s="1" t="s">
        <v>13</v>
      </c>
    </row>
    <row r="3" spans="4:6" x14ac:dyDescent="0.25">
      <c r="D3" s="17">
        <v>120</v>
      </c>
      <c r="E3" s="1" t="s">
        <v>3</v>
      </c>
      <c r="F3" s="1" t="s">
        <v>14</v>
      </c>
    </row>
    <row r="4" spans="4:6" x14ac:dyDescent="0.25">
      <c r="D4" s="17">
        <v>130</v>
      </c>
      <c r="E4" s="1" t="s">
        <v>3</v>
      </c>
      <c r="F4" s="1" t="s">
        <v>16</v>
      </c>
    </row>
    <row r="5" spans="4:6" x14ac:dyDescent="0.25">
      <c r="D5" s="17">
        <v>160</v>
      </c>
      <c r="E5" s="1" t="s">
        <v>3</v>
      </c>
      <c r="F5" s="1" t="s">
        <v>15</v>
      </c>
    </row>
    <row r="6" spans="4:6" x14ac:dyDescent="0.25">
      <c r="D6" s="17">
        <v>220</v>
      </c>
      <c r="E6" s="1" t="s">
        <v>4</v>
      </c>
      <c r="F6" s="1" t="s">
        <v>14</v>
      </c>
    </row>
    <row r="7" spans="4:6" x14ac:dyDescent="0.25">
      <c r="D7" s="17">
        <v>230</v>
      </c>
      <c r="E7" s="1" t="s">
        <v>4</v>
      </c>
      <c r="F7" s="1" t="s">
        <v>16</v>
      </c>
    </row>
    <row r="8" spans="4:6" x14ac:dyDescent="0.25">
      <c r="D8" s="17">
        <v>260</v>
      </c>
      <c r="E8" s="1" t="s">
        <v>4</v>
      </c>
      <c r="F8" s="1" t="s">
        <v>15</v>
      </c>
    </row>
    <row r="9" spans="4:6" x14ac:dyDescent="0.25">
      <c r="D9" s="17">
        <v>310</v>
      </c>
      <c r="E9" s="1" t="s">
        <v>6</v>
      </c>
      <c r="F9" s="1" t="s">
        <v>13</v>
      </c>
    </row>
    <row r="10" spans="4:6" x14ac:dyDescent="0.25">
      <c r="D10" s="17">
        <v>320</v>
      </c>
      <c r="E10" s="1" t="s">
        <v>6</v>
      </c>
      <c r="F10" s="1" t="s">
        <v>14</v>
      </c>
    </row>
    <row r="11" spans="4:6" x14ac:dyDescent="0.25">
      <c r="D11" s="17">
        <v>330</v>
      </c>
      <c r="E11" s="1" t="s">
        <v>6</v>
      </c>
      <c r="F11" s="1" t="s">
        <v>16</v>
      </c>
    </row>
    <row r="12" spans="4:6" x14ac:dyDescent="0.25">
      <c r="D12" s="17">
        <v>360</v>
      </c>
      <c r="E12" s="1" t="s">
        <v>6</v>
      </c>
      <c r="F12" s="1" t="s">
        <v>15</v>
      </c>
    </row>
    <row r="13" spans="4:6" x14ac:dyDescent="0.25">
      <c r="D13" s="17">
        <v>410</v>
      </c>
      <c r="E13" s="1" t="s">
        <v>7</v>
      </c>
      <c r="F13" s="1" t="s">
        <v>13</v>
      </c>
    </row>
    <row r="14" spans="4:6" x14ac:dyDescent="0.25">
      <c r="D14" s="17">
        <v>420</v>
      </c>
      <c r="E14" s="1" t="s">
        <v>7</v>
      </c>
      <c r="F14" s="1" t="s">
        <v>14</v>
      </c>
    </row>
    <row r="15" spans="4:6" x14ac:dyDescent="0.25">
      <c r="D15" s="17">
        <v>430</v>
      </c>
      <c r="E15" s="1" t="s">
        <v>7</v>
      </c>
      <c r="F15" s="1" t="s">
        <v>16</v>
      </c>
    </row>
    <row r="16" spans="4:6" x14ac:dyDescent="0.25">
      <c r="D16" s="17">
        <v>460</v>
      </c>
      <c r="E16" s="1" t="s">
        <v>7</v>
      </c>
      <c r="F16" s="1" t="s">
        <v>15</v>
      </c>
    </row>
    <row r="17" spans="4:6" x14ac:dyDescent="0.25">
      <c r="D17" s="17">
        <v>520</v>
      </c>
      <c r="E17" s="1" t="s">
        <v>8</v>
      </c>
      <c r="F17" s="1" t="s">
        <v>14</v>
      </c>
    </row>
    <row r="18" spans="4:6" x14ac:dyDescent="0.25">
      <c r="D18" s="17">
        <v>530</v>
      </c>
      <c r="E18" s="1" t="s">
        <v>8</v>
      </c>
      <c r="F18" s="1" t="s">
        <v>16</v>
      </c>
    </row>
    <row r="19" spans="4:6" x14ac:dyDescent="0.25">
      <c r="D19" s="17">
        <v>560</v>
      </c>
      <c r="E19" s="1" t="s">
        <v>8</v>
      </c>
      <c r="F19" s="1" t="s">
        <v>15</v>
      </c>
    </row>
    <row r="20" spans="4:6" x14ac:dyDescent="0.25">
      <c r="D20" s="17">
        <v>610</v>
      </c>
      <c r="E20" s="1" t="s">
        <v>9</v>
      </c>
      <c r="F20" s="1" t="s">
        <v>13</v>
      </c>
    </row>
    <row r="21" spans="4:6" x14ac:dyDescent="0.25">
      <c r="D21" s="17">
        <v>620</v>
      </c>
      <c r="E21" s="1" t="s">
        <v>9</v>
      </c>
      <c r="F21" s="1" t="s">
        <v>14</v>
      </c>
    </row>
    <row r="22" spans="4:6" x14ac:dyDescent="0.25">
      <c r="D22" s="17">
        <v>630</v>
      </c>
      <c r="E22" s="1" t="s">
        <v>9</v>
      </c>
      <c r="F22" s="1" t="s">
        <v>16</v>
      </c>
    </row>
    <row r="23" spans="4:6" x14ac:dyDescent="0.25">
      <c r="D23" s="17">
        <v>660</v>
      </c>
      <c r="E23" s="1" t="s">
        <v>9</v>
      </c>
      <c r="F23" s="1" t="s">
        <v>15</v>
      </c>
    </row>
    <row r="24" spans="4:6" x14ac:dyDescent="0.25">
      <c r="D24" s="17">
        <v>720</v>
      </c>
      <c r="E24" s="1" t="s">
        <v>10</v>
      </c>
      <c r="F24" s="1" t="s">
        <v>14</v>
      </c>
    </row>
    <row r="25" spans="4:6" x14ac:dyDescent="0.25">
      <c r="D25" s="17">
        <v>730</v>
      </c>
      <c r="E25" s="1" t="s">
        <v>10</v>
      </c>
      <c r="F25" s="1" t="s">
        <v>16</v>
      </c>
    </row>
    <row r="26" spans="4:6" x14ac:dyDescent="0.25">
      <c r="D26" s="17">
        <v>760</v>
      </c>
      <c r="E26" s="1" t="s">
        <v>10</v>
      </c>
      <c r="F26" s="1" t="s">
        <v>15</v>
      </c>
    </row>
    <row r="27" spans="4:6" x14ac:dyDescent="0.25">
      <c r="D27" s="17">
        <v>810</v>
      </c>
      <c r="E27" s="1" t="s">
        <v>11</v>
      </c>
      <c r="F27" s="1" t="s">
        <v>13</v>
      </c>
    </row>
    <row r="28" spans="4:6" x14ac:dyDescent="0.25">
      <c r="D28" s="17">
        <v>820</v>
      </c>
      <c r="E28" s="1" t="s">
        <v>11</v>
      </c>
      <c r="F28" s="1" t="s">
        <v>14</v>
      </c>
    </row>
    <row r="29" spans="4:6" x14ac:dyDescent="0.25">
      <c r="D29" s="17">
        <v>830</v>
      </c>
      <c r="E29" s="1" t="s">
        <v>11</v>
      </c>
      <c r="F29" s="1" t="s">
        <v>16</v>
      </c>
    </row>
    <row r="30" spans="4:6" x14ac:dyDescent="0.25">
      <c r="D30" s="17">
        <v>860</v>
      </c>
      <c r="E30" s="1" t="s">
        <v>11</v>
      </c>
      <c r="F30" s="1" t="s">
        <v>15</v>
      </c>
    </row>
    <row r="31" spans="4:6" x14ac:dyDescent="0.25">
      <c r="D31" s="17">
        <v>920</v>
      </c>
      <c r="E31" s="1" t="s">
        <v>12</v>
      </c>
      <c r="F31" s="1" t="s">
        <v>14</v>
      </c>
    </row>
    <row r="32" spans="4:6" x14ac:dyDescent="0.25">
      <c r="D32" s="17">
        <v>930</v>
      </c>
      <c r="E32" s="1" t="s">
        <v>12</v>
      </c>
      <c r="F32" s="1" t="s">
        <v>16</v>
      </c>
    </row>
    <row r="33" spans="4:6" x14ac:dyDescent="0.25">
      <c r="D33" s="17">
        <v>960</v>
      </c>
      <c r="E33" s="1" t="s">
        <v>12</v>
      </c>
      <c r="F33" s="1" t="s">
        <v>15</v>
      </c>
    </row>
    <row r="34" spans="4:6" x14ac:dyDescent="0.25">
      <c r="D34" s="17">
        <v>100</v>
      </c>
      <c r="E34" s="1" t="s">
        <v>3</v>
      </c>
      <c r="F34" s="1" t="s">
        <v>22</v>
      </c>
    </row>
    <row r="35" spans="4:6" x14ac:dyDescent="0.25">
      <c r="D35" s="17">
        <v>200</v>
      </c>
      <c r="E35" s="1" t="s">
        <v>4</v>
      </c>
      <c r="F35" s="1" t="s">
        <v>22</v>
      </c>
    </row>
    <row r="36" spans="4:6" x14ac:dyDescent="0.25">
      <c r="D36" s="17">
        <v>300</v>
      </c>
      <c r="E36" s="1" t="s">
        <v>6</v>
      </c>
      <c r="F36" s="1" t="s">
        <v>22</v>
      </c>
    </row>
    <row r="37" spans="4:6" x14ac:dyDescent="0.25">
      <c r="D37" s="17">
        <v>400</v>
      </c>
      <c r="E37" s="1" t="s">
        <v>7</v>
      </c>
      <c r="F37" s="1" t="s">
        <v>22</v>
      </c>
    </row>
    <row r="38" spans="4:6" x14ac:dyDescent="0.25">
      <c r="D38" s="17">
        <v>500</v>
      </c>
      <c r="E38" s="1" t="s">
        <v>8</v>
      </c>
      <c r="F38" s="1" t="s">
        <v>22</v>
      </c>
    </row>
    <row r="39" spans="4:6" x14ac:dyDescent="0.25">
      <c r="D39" s="17">
        <v>600</v>
      </c>
      <c r="E39" s="1" t="s">
        <v>9</v>
      </c>
      <c r="F39" s="1" t="s">
        <v>22</v>
      </c>
    </row>
    <row r="40" spans="4:6" x14ac:dyDescent="0.25">
      <c r="D40" s="17">
        <v>700</v>
      </c>
      <c r="E40" s="1" t="s">
        <v>10</v>
      </c>
      <c r="F40" s="1" t="s">
        <v>22</v>
      </c>
    </row>
    <row r="41" spans="4:6" x14ac:dyDescent="0.25">
      <c r="D41" s="17">
        <v>800</v>
      </c>
      <c r="E41" s="1" t="s">
        <v>11</v>
      </c>
      <c r="F41" s="1" t="s">
        <v>22</v>
      </c>
    </row>
    <row r="42" spans="4:6" x14ac:dyDescent="0.25">
      <c r="D42" s="17">
        <v>900</v>
      </c>
      <c r="E42" s="1" t="s">
        <v>12</v>
      </c>
      <c r="F42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799B-7EC2-4CBB-A091-26B937FA988D}">
  <dimension ref="B1:U53"/>
  <sheetViews>
    <sheetView workbookViewId="0">
      <selection activeCell="B5" sqref="B5:G53"/>
    </sheetView>
  </sheetViews>
  <sheetFormatPr defaultRowHeight="15" x14ac:dyDescent="0.25"/>
  <cols>
    <col min="2" max="2" width="8.85546875" style="1" bestFit="1" customWidth="1"/>
    <col min="3" max="3" width="11.140625" style="1" bestFit="1" customWidth="1"/>
    <col min="4" max="4" width="16.140625" style="1" bestFit="1" customWidth="1"/>
    <col min="5" max="5" width="10.140625" style="1" bestFit="1" customWidth="1"/>
    <col min="6" max="6" width="15.140625" style="1" bestFit="1" customWidth="1"/>
    <col min="7" max="7" width="15.7109375" style="1" bestFit="1" customWidth="1"/>
    <col min="10" max="10" width="8.85546875" style="1" bestFit="1" customWidth="1"/>
    <col min="11" max="11" width="11.140625" style="1" bestFit="1" customWidth="1"/>
    <col min="12" max="12" width="16.140625" style="1" bestFit="1" customWidth="1"/>
    <col min="13" max="13" width="10.140625" style="1" bestFit="1" customWidth="1"/>
    <col min="14" max="14" width="15.140625" style="1" bestFit="1" customWidth="1"/>
    <col min="20" max="20" width="12.5703125" bestFit="1" customWidth="1"/>
    <col min="21" max="21" width="11.42578125" bestFit="1" customWidth="1"/>
  </cols>
  <sheetData>
    <row r="1" spans="2:21" ht="15" customHeight="1" x14ac:dyDescent="0.25">
      <c r="B1" s="33" t="s">
        <v>44</v>
      </c>
      <c r="C1" s="33"/>
      <c r="D1" s="33"/>
      <c r="E1" s="33"/>
      <c r="F1" s="33"/>
      <c r="G1" s="33"/>
      <c r="J1" s="32" t="s">
        <v>27</v>
      </c>
      <c r="K1" s="23"/>
      <c r="L1" s="23"/>
      <c r="M1" s="23"/>
      <c r="N1" s="23"/>
    </row>
    <row r="2" spans="2:21" ht="15" customHeight="1" x14ac:dyDescent="0.25">
      <c r="B2" s="33"/>
      <c r="C2" s="33"/>
      <c r="D2" s="33"/>
      <c r="E2" s="33"/>
      <c r="F2" s="33"/>
      <c r="G2" s="33"/>
      <c r="J2" s="23"/>
      <c r="K2" s="23"/>
      <c r="L2" s="23"/>
      <c r="M2" s="23"/>
      <c r="N2" s="23"/>
    </row>
    <row r="3" spans="2:21" ht="15" customHeight="1" x14ac:dyDescent="0.25">
      <c r="B3" s="33"/>
      <c r="C3" s="33"/>
      <c r="D3" s="33"/>
      <c r="E3" s="33"/>
      <c r="F3" s="33"/>
      <c r="G3" s="33"/>
      <c r="J3" s="23"/>
      <c r="K3" s="23"/>
      <c r="L3" s="23"/>
      <c r="M3" s="23"/>
      <c r="N3" s="23"/>
    </row>
    <row r="4" spans="2:21" x14ac:dyDescent="0.25">
      <c r="B4" s="1" t="s">
        <v>0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22</v>
      </c>
      <c r="J4" s="1" t="s">
        <v>0</v>
      </c>
      <c r="K4" s="1" t="s">
        <v>34</v>
      </c>
      <c r="L4" s="1" t="s">
        <v>35</v>
      </c>
      <c r="M4" s="1" t="s">
        <v>36</v>
      </c>
      <c r="N4" s="1" t="s">
        <v>37</v>
      </c>
    </row>
    <row r="5" spans="2:21" x14ac:dyDescent="0.25">
      <c r="B5" s="20">
        <v>100</v>
      </c>
      <c r="C5" s="20"/>
      <c r="D5" s="20"/>
      <c r="E5" s="20"/>
      <c r="F5" s="20"/>
      <c r="G5" s="20">
        <v>96</v>
      </c>
      <c r="J5" s="20">
        <v>100</v>
      </c>
      <c r="K5" s="28">
        <f>C5-SUMIF(siparis[kod],envanter!B5,siparis[100cm])+SUMIF(Satıs[kod],envanter!B5,Satıs[100cm])</f>
        <v>0</v>
      </c>
      <c r="L5" s="28">
        <f>D5-SUMIF(siparis[kod],envanter!B5,siparis[100cm camlı])+SUMIF(Satıs[kod],envanter!B5,Satıs[100cm camlı])</f>
        <v>0</v>
      </c>
      <c r="M5" s="28">
        <f>E5-SUMIF(siparis[kod],envanter!B5,siparis[90cm])+SUMIF(Satıs[kod],envanter!B5,Satıs[90cm])</f>
        <v>0</v>
      </c>
      <c r="N5" s="28">
        <f>F5-SUMIF(siparis[kod],envanter!B5,siparis[90cm camlı])+SUMIF(Satıs[kod],envanter!B5,Satıs[90cm camlı])</f>
        <v>0</v>
      </c>
    </row>
    <row r="6" spans="2:21" x14ac:dyDescent="0.25">
      <c r="B6" s="20">
        <v>110</v>
      </c>
      <c r="C6" s="29">
        <v>4</v>
      </c>
      <c r="D6" s="29">
        <v>28</v>
      </c>
      <c r="E6" s="29">
        <v>6</v>
      </c>
      <c r="F6" s="29">
        <v>13</v>
      </c>
      <c r="G6" s="29">
        <v>15</v>
      </c>
      <c r="J6" s="20">
        <v>110</v>
      </c>
      <c r="K6" s="28">
        <f>C6-SUMIF(siparis[kod],envanter!B6,siparis[100cm])+SUMIF(Satıs[kod],envanter!B6,Satıs[100cm])</f>
        <v>183</v>
      </c>
      <c r="L6" s="28">
        <f>D6-SUMIF(siparis[kod],envanter!B6,siparis[100cm camlı])+SUMIF(Satıs[kod],envanter!B6,Satıs[100cm camlı])</f>
        <v>55</v>
      </c>
      <c r="M6" s="28">
        <f>E6-SUMIF(siparis[kod],envanter!B6,siparis[90cm])+SUMIF(Satıs[kod],envanter!B6,Satıs[90cm])</f>
        <v>31</v>
      </c>
      <c r="N6" s="28">
        <f>F6-SUMIF(siparis[kod],envanter!B6,siparis[90cm camlı])+SUMIF(Satıs[kod],envanter!B6,Satıs[90cm camlı])</f>
        <v>35</v>
      </c>
    </row>
    <row r="7" spans="2:21" x14ac:dyDescent="0.25">
      <c r="B7" s="20">
        <v>120</v>
      </c>
      <c r="C7" s="29">
        <v>0</v>
      </c>
      <c r="D7" s="29">
        <v>14</v>
      </c>
      <c r="E7" s="29">
        <v>57</v>
      </c>
      <c r="F7" s="29">
        <v>31</v>
      </c>
      <c r="G7" s="29">
        <v>23</v>
      </c>
      <c r="J7" s="20">
        <v>120</v>
      </c>
      <c r="K7" s="28">
        <f>C7-SUMIF(siparis[kod],envanter!B7,siparis[100cm])+SUMIF(Satıs[kod],envanter!B7,Satıs[100cm])</f>
        <v>6</v>
      </c>
      <c r="L7" s="28">
        <f>D7-SUMIF(siparis[kod],envanter!B7,siparis[100cm camlı])+SUMIF(Satıs[kod],envanter!B7,Satıs[100cm camlı])</f>
        <v>24</v>
      </c>
      <c r="M7" s="28">
        <f>E7-SUMIF(siparis[kod],envanter!B7,siparis[90cm])+SUMIF(Satıs[kod],envanter!B7,Satıs[90cm])</f>
        <v>9</v>
      </c>
      <c r="N7" s="28">
        <f>F7-SUMIF(siparis[kod],envanter!B7,siparis[90cm camlı])+SUMIF(Satıs[kod],envanter!B7,Satıs[90cm camlı])</f>
        <v>24</v>
      </c>
      <c r="T7" t="s">
        <v>31</v>
      </c>
      <c r="U7" t="s">
        <v>32</v>
      </c>
    </row>
    <row r="8" spans="2:21" x14ac:dyDescent="0.25">
      <c r="B8" s="20">
        <v>130</v>
      </c>
      <c r="C8" s="29">
        <v>6</v>
      </c>
      <c r="D8" s="29">
        <v>22</v>
      </c>
      <c r="E8" s="29">
        <v>9</v>
      </c>
      <c r="F8" s="29">
        <v>29</v>
      </c>
      <c r="G8" s="29">
        <v>19</v>
      </c>
      <c r="J8" s="20">
        <v>130</v>
      </c>
      <c r="K8" s="28">
        <f>C8-SUMIF(siparis[kod],envanter!B8,siparis[100cm])+SUMIF(Satıs[kod],envanter!B8,Satıs[100cm])</f>
        <v>32</v>
      </c>
      <c r="L8" s="28">
        <f>D8-SUMIF(siparis[kod],envanter!B8,siparis[100cm camlı])+SUMIF(Satıs[kod],envanter!B8,Satıs[100cm camlı])</f>
        <v>15</v>
      </c>
      <c r="M8" s="28">
        <f>E8-SUMIF(siparis[kod],envanter!B8,siparis[90cm])+SUMIF(Satıs[kod],envanter!B8,Satıs[90cm])</f>
        <v>34</v>
      </c>
      <c r="N8" s="28">
        <f>F8-SUMIF(siparis[kod],envanter!B8,siparis[90cm camlı])+SUMIF(Satıs[kod],envanter!B8,Satıs[90cm camlı])</f>
        <v>25</v>
      </c>
      <c r="Q8" t="s">
        <v>29</v>
      </c>
      <c r="T8">
        <v>4138</v>
      </c>
      <c r="U8">
        <v>2599</v>
      </c>
    </row>
    <row r="9" spans="2:21" x14ac:dyDescent="0.25">
      <c r="B9" s="20">
        <v>140</v>
      </c>
      <c r="C9" s="29">
        <v>10</v>
      </c>
      <c r="D9" s="29">
        <v>4</v>
      </c>
      <c r="E9" s="29">
        <v>2</v>
      </c>
      <c r="F9" s="29">
        <v>8</v>
      </c>
      <c r="G9" s="29">
        <v>0</v>
      </c>
      <c r="J9" s="20">
        <v>140</v>
      </c>
      <c r="K9" s="28">
        <f>C9-SUMIF(siparis[kod],envanter!B9,siparis[100cm])+SUMIF(Satıs[kod],envanter!B9,Satıs[100cm])</f>
        <v>1</v>
      </c>
      <c r="L9" s="28">
        <f>D9-SUMIF(siparis[kod],envanter!B9,siparis[100cm camlı])+SUMIF(Satıs[kod],envanter!B9,Satıs[100cm camlı])</f>
        <v>4</v>
      </c>
      <c r="M9" s="28">
        <f>E9-SUMIF(siparis[kod],envanter!B9,siparis[90cm])+SUMIF(Satıs[kod],envanter!B9,Satıs[90cm])</f>
        <v>7</v>
      </c>
      <c r="N9" s="28">
        <f>F9-SUMIF(siparis[kod],envanter!B9,siparis[90cm camlı])+SUMIF(Satıs[kod],envanter!B9,Satıs[90cm camlı])</f>
        <v>8</v>
      </c>
    </row>
    <row r="10" spans="2:21" x14ac:dyDescent="0.25">
      <c r="B10" s="20">
        <v>160</v>
      </c>
      <c r="C10" s="29">
        <v>9</v>
      </c>
      <c r="D10" s="29">
        <v>15</v>
      </c>
      <c r="E10" s="29">
        <v>31</v>
      </c>
      <c r="F10" s="29">
        <v>25</v>
      </c>
      <c r="G10" s="29">
        <v>40</v>
      </c>
      <c r="J10" s="20">
        <v>160</v>
      </c>
      <c r="K10" s="28">
        <f>C10-SUMIF(siparis[kod],envanter!B10,siparis[100cm])+SUMIF(Satıs[kod],envanter!B10,Satıs[100cm])</f>
        <v>93</v>
      </c>
      <c r="L10" s="28">
        <f>D10-SUMIF(siparis[kod],envanter!B10,siparis[100cm camlı])+SUMIF(Satıs[kod],envanter!B10,Satıs[100cm camlı])</f>
        <v>13</v>
      </c>
      <c r="M10" s="28">
        <f>E10-SUMIF(siparis[kod],envanter!B10,siparis[90cm])+SUMIF(Satıs[kod],envanter!B10,Satıs[90cm])</f>
        <v>27</v>
      </c>
      <c r="N10" s="28">
        <f>F10-SUMIF(siparis[kod],envanter!B10,siparis[90cm camlı])+SUMIF(Satıs[kod],envanter!B10,Satıs[90cm camlı])</f>
        <v>4</v>
      </c>
      <c r="Q10" t="s">
        <v>28</v>
      </c>
      <c r="T10" s="19">
        <f>SUM(K5:K53,M5:M53)</f>
        <v>4061</v>
      </c>
      <c r="U10" s="19">
        <f>SUM(L5:L53,N5:N53)</f>
        <v>2465</v>
      </c>
    </row>
    <row r="11" spans="2:21" x14ac:dyDescent="0.25">
      <c r="B11" s="20">
        <v>200</v>
      </c>
      <c r="C11" s="20"/>
      <c r="D11" s="20"/>
      <c r="E11" s="20"/>
      <c r="F11" s="20"/>
      <c r="G11" s="29">
        <v>161</v>
      </c>
      <c r="J11" s="20">
        <v>200</v>
      </c>
      <c r="K11" s="28">
        <f>C11-SUMIF(siparis[kod],envanter!B11,siparis[100cm])+SUMIF(Satıs[kod],envanter!B11,Satıs[100cm])</f>
        <v>2</v>
      </c>
      <c r="L11" s="28">
        <f>D11-SUMIF(siparis[kod],envanter!B11,siparis[100cm camlı])+SUMIF(Satıs[kod],envanter!B11,Satıs[100cm camlı])</f>
        <v>0</v>
      </c>
      <c r="M11" s="28">
        <f>E11-SUMIF(siparis[kod],envanter!B11,siparis[90cm])+SUMIF(Satıs[kod],envanter!B11,Satıs[90cm])</f>
        <v>0</v>
      </c>
      <c r="N11" s="28">
        <f>F11-SUMIF(siparis[kod],envanter!B11,siparis[90cm camlı])+SUMIF(Satıs[kod],envanter!B11,Satıs[90cm camlı])</f>
        <v>0</v>
      </c>
    </row>
    <row r="12" spans="2:21" x14ac:dyDescent="0.25">
      <c r="B12" s="20">
        <v>220</v>
      </c>
      <c r="C12" s="29">
        <v>3</v>
      </c>
      <c r="D12" s="29">
        <v>33</v>
      </c>
      <c r="E12" s="29">
        <v>49</v>
      </c>
      <c r="F12" s="29">
        <v>32</v>
      </c>
      <c r="G12" s="29">
        <v>20</v>
      </c>
      <c r="J12" s="20">
        <v>220</v>
      </c>
      <c r="K12" s="28">
        <f>C12-SUMIF(siparis[kod],envanter!B12,siparis[100cm])+SUMIF(Satıs[kod],envanter!B12,Satıs[100cm])</f>
        <v>26</v>
      </c>
      <c r="L12" s="28">
        <f>D12-SUMIF(siparis[kod],envanter!B12,siparis[100cm camlı])+SUMIF(Satıs[kod],envanter!B12,Satıs[100cm camlı])</f>
        <v>19</v>
      </c>
      <c r="M12" s="28">
        <f>E12-SUMIF(siparis[kod],envanter!B12,siparis[90cm])+SUMIF(Satıs[kod],envanter!B12,Satıs[90cm])</f>
        <v>25</v>
      </c>
      <c r="N12" s="28">
        <f>F12-SUMIF(siparis[kod],envanter!B12,siparis[90cm camlı])+SUMIF(Satıs[kod],envanter!B12,Satıs[90cm camlı])</f>
        <v>20</v>
      </c>
      <c r="S12" t="s">
        <v>30</v>
      </c>
      <c r="T12" s="19">
        <f>T8-T10</f>
        <v>77</v>
      </c>
      <c r="U12" s="19">
        <f>U8-U10</f>
        <v>134</v>
      </c>
    </row>
    <row r="13" spans="2:21" x14ac:dyDescent="0.25">
      <c r="B13" s="20">
        <v>230</v>
      </c>
      <c r="C13" s="29">
        <v>-3</v>
      </c>
      <c r="D13" s="29">
        <v>10</v>
      </c>
      <c r="E13" s="29">
        <v>0</v>
      </c>
      <c r="F13" s="29">
        <v>14</v>
      </c>
      <c r="G13" s="29">
        <v>23</v>
      </c>
      <c r="J13" s="20">
        <v>230</v>
      </c>
      <c r="K13" s="28">
        <f>C13-SUMIF(siparis[kod],envanter!B13,siparis[100cm])+SUMIF(Satıs[kod],envanter!B13,Satıs[100cm])</f>
        <v>-17</v>
      </c>
      <c r="L13" s="28">
        <f>D13-SUMIF(siparis[kod],envanter!B13,siparis[100cm camlı])+SUMIF(Satıs[kod],envanter!B13,Satıs[100cm camlı])</f>
        <v>21</v>
      </c>
      <c r="M13" s="28">
        <f>E13-SUMIF(siparis[kod],envanter!B13,siparis[90cm])+SUMIF(Satıs[kod],envanter!B13,Satıs[90cm])</f>
        <v>13</v>
      </c>
      <c r="N13" s="28">
        <f>F13-SUMIF(siparis[kod],envanter!B13,siparis[90cm camlı])+SUMIF(Satıs[kod],envanter!B13,Satıs[90cm camlı])</f>
        <v>21</v>
      </c>
    </row>
    <row r="14" spans="2:21" x14ac:dyDescent="0.25">
      <c r="B14" s="20">
        <v>240</v>
      </c>
      <c r="C14" s="29">
        <v>12</v>
      </c>
      <c r="D14" s="29">
        <v>18</v>
      </c>
      <c r="E14" s="29">
        <v>7</v>
      </c>
      <c r="F14" s="29">
        <v>16</v>
      </c>
      <c r="G14" s="29">
        <v>0</v>
      </c>
      <c r="J14" s="20">
        <v>240</v>
      </c>
      <c r="K14" s="28">
        <f>C14-SUMIF(siparis[kod],envanter!B14,siparis[100cm])+SUMIF(Satıs[kod],envanter!B14,Satıs[100cm])</f>
        <v>11</v>
      </c>
      <c r="L14" s="28">
        <f>D14-SUMIF(siparis[kod],envanter!B14,siparis[100cm camlı])+SUMIF(Satıs[kod],envanter!B14,Satıs[100cm camlı])</f>
        <v>18</v>
      </c>
      <c r="M14" s="28">
        <f>E14-SUMIF(siparis[kod],envanter!B14,siparis[90cm])+SUMIF(Satıs[kod],envanter!B14,Satıs[90cm])</f>
        <v>19</v>
      </c>
      <c r="N14" s="28">
        <f>F14-SUMIF(siparis[kod],envanter!B14,siparis[90cm camlı])+SUMIF(Satıs[kod],envanter!B14,Satıs[90cm camlı])</f>
        <v>18</v>
      </c>
    </row>
    <row r="15" spans="2:21" x14ac:dyDescent="0.25">
      <c r="B15" s="20">
        <v>260</v>
      </c>
      <c r="C15" s="29">
        <v>0</v>
      </c>
      <c r="D15" s="29">
        <v>53</v>
      </c>
      <c r="E15" s="29">
        <v>11</v>
      </c>
      <c r="F15" s="29">
        <v>14</v>
      </c>
      <c r="G15" s="29">
        <v>40</v>
      </c>
      <c r="J15" s="20">
        <v>260</v>
      </c>
      <c r="K15" s="28">
        <f>C15-SUMIF(siparis[kod],envanter!B15,siparis[100cm])+SUMIF(Satıs[kod],envanter!B15,Satıs[100cm])</f>
        <v>46</v>
      </c>
      <c r="L15" s="28">
        <f>D15-SUMIF(siparis[kod],envanter!B15,siparis[100cm camlı])+SUMIF(Satıs[kod],envanter!B15,Satıs[100cm camlı])</f>
        <v>38</v>
      </c>
      <c r="M15" s="28">
        <f>E15-SUMIF(siparis[kod],envanter!B15,siparis[90cm])+SUMIF(Satıs[kod],envanter!B15,Satıs[90cm])</f>
        <v>44</v>
      </c>
      <c r="N15" s="28">
        <f>F15-SUMIF(siparis[kod],envanter!B15,siparis[90cm camlı])+SUMIF(Satıs[kod],envanter!B15,Satıs[90cm camlı])</f>
        <v>12</v>
      </c>
    </row>
    <row r="16" spans="2:21" x14ac:dyDescent="0.25">
      <c r="B16" s="20">
        <v>300</v>
      </c>
      <c r="C16" s="20"/>
      <c r="D16" s="20"/>
      <c r="E16" s="20"/>
      <c r="F16" s="20"/>
      <c r="G16" s="29">
        <v>178</v>
      </c>
      <c r="J16" s="20">
        <v>300</v>
      </c>
      <c r="K16" s="28">
        <f>C16-SUMIF(siparis[kod],envanter!B16,siparis[100cm])+SUMIF(Satıs[kod],envanter!B16,Satıs[100cm])</f>
        <v>0</v>
      </c>
      <c r="L16" s="28">
        <f>D16-SUMIF(siparis[kod],envanter!B16,siparis[100cm camlı])+SUMIF(Satıs[kod],envanter!B16,Satıs[100cm camlı])</f>
        <v>1</v>
      </c>
      <c r="M16" s="28">
        <f>E16-SUMIF(siparis[kod],envanter!B16,siparis[90cm])+SUMIF(Satıs[kod],envanter!B16,Satıs[90cm])</f>
        <v>0</v>
      </c>
      <c r="N16" s="28">
        <f>F16-SUMIF(siparis[kod],envanter!B16,siparis[90cm camlı])+SUMIF(Satıs[kod],envanter!B16,Satıs[90cm camlı])</f>
        <v>0</v>
      </c>
    </row>
    <row r="17" spans="2:14" x14ac:dyDescent="0.25">
      <c r="B17" s="20">
        <v>310</v>
      </c>
      <c r="C17" s="29">
        <v>2</v>
      </c>
      <c r="D17" s="29">
        <v>37</v>
      </c>
      <c r="E17" s="29">
        <v>51</v>
      </c>
      <c r="F17" s="29">
        <v>39</v>
      </c>
      <c r="G17" s="29">
        <v>15</v>
      </c>
      <c r="J17" s="20">
        <v>310</v>
      </c>
      <c r="K17" s="28">
        <f>C17-SUMIF(siparis[kod],envanter!B17,siparis[100cm])+SUMIF(Satıs[kod],envanter!B17,Satıs[100cm])</f>
        <v>118</v>
      </c>
      <c r="L17" s="28">
        <f>D17-SUMIF(siparis[kod],envanter!B17,siparis[100cm camlı])+SUMIF(Satıs[kod],envanter!B17,Satıs[100cm camlı])</f>
        <v>26</v>
      </c>
      <c r="M17" s="28">
        <f>E17-SUMIF(siparis[kod],envanter!B17,siparis[90cm])+SUMIF(Satıs[kod],envanter!B17,Satıs[90cm])</f>
        <v>25</v>
      </c>
      <c r="N17" s="28">
        <f>F17-SUMIF(siparis[kod],envanter!B17,siparis[90cm camlı])+SUMIF(Satıs[kod],envanter!B17,Satıs[90cm camlı])</f>
        <v>44</v>
      </c>
    </row>
    <row r="18" spans="2:14" x14ac:dyDescent="0.25">
      <c r="B18" s="20">
        <v>320</v>
      </c>
      <c r="C18" s="29">
        <v>7</v>
      </c>
      <c r="D18" s="29">
        <v>33</v>
      </c>
      <c r="E18" s="29">
        <v>24</v>
      </c>
      <c r="F18" s="29">
        <v>33</v>
      </c>
      <c r="G18" s="29">
        <v>20</v>
      </c>
      <c r="J18" s="20">
        <v>320</v>
      </c>
      <c r="K18" s="28">
        <f>C18-SUMIF(siparis[kod],envanter!B18,siparis[100cm])+SUMIF(Satıs[kod],envanter!B18,Satıs[100cm])</f>
        <v>56</v>
      </c>
      <c r="L18" s="28">
        <f>D18-SUMIF(siparis[kod],envanter!B18,siparis[100cm camlı])+SUMIF(Satıs[kod],envanter!B18,Satıs[100cm camlı])</f>
        <v>37</v>
      </c>
      <c r="M18" s="28">
        <f>E18-SUMIF(siparis[kod],envanter!B18,siparis[90cm])+SUMIF(Satıs[kod],envanter!B18,Satıs[90cm])</f>
        <v>26</v>
      </c>
      <c r="N18" s="28">
        <f>F18-SUMIF(siparis[kod],envanter!B18,siparis[90cm camlı])+SUMIF(Satıs[kod],envanter!B18,Satıs[90cm camlı])</f>
        <v>45</v>
      </c>
    </row>
    <row r="19" spans="2:14" x14ac:dyDescent="0.25">
      <c r="B19" s="20">
        <v>330</v>
      </c>
      <c r="C19" s="29">
        <v>83</v>
      </c>
      <c r="D19" s="29">
        <v>44</v>
      </c>
      <c r="E19" s="29">
        <v>25</v>
      </c>
      <c r="F19" s="29">
        <v>24</v>
      </c>
      <c r="G19" s="29">
        <v>24</v>
      </c>
      <c r="J19" s="20">
        <v>330</v>
      </c>
      <c r="K19" s="28">
        <f>C19-SUMIF(siparis[kod],envanter!B19,siparis[100cm])+SUMIF(Satıs[kod],envanter!B19,Satıs[100cm])</f>
        <v>62</v>
      </c>
      <c r="L19" s="28">
        <f>D19-SUMIF(siparis[kod],envanter!B19,siparis[100cm camlı])+SUMIF(Satıs[kod],envanter!B19,Satıs[100cm camlı])</f>
        <v>48</v>
      </c>
      <c r="M19" s="28">
        <f>E19-SUMIF(siparis[kod],envanter!B19,siparis[90cm])+SUMIF(Satıs[kod],envanter!B19,Satıs[90cm])</f>
        <v>38</v>
      </c>
      <c r="N19" s="28">
        <f>F19-SUMIF(siparis[kod],envanter!B19,siparis[90cm camlı])+SUMIF(Satıs[kod],envanter!B19,Satıs[90cm camlı])</f>
        <v>32</v>
      </c>
    </row>
    <row r="20" spans="2:14" x14ac:dyDescent="0.25">
      <c r="B20" s="20">
        <v>340</v>
      </c>
      <c r="C20" s="29">
        <v>0</v>
      </c>
      <c r="D20" s="29">
        <v>12</v>
      </c>
      <c r="E20" s="29">
        <v>2</v>
      </c>
      <c r="F20" s="29">
        <v>11</v>
      </c>
      <c r="G20" s="29">
        <v>0</v>
      </c>
      <c r="J20" s="20">
        <v>340</v>
      </c>
      <c r="K20" s="28">
        <f>C20-SUMIF(siparis[kod],envanter!B20,siparis[100cm])+SUMIF(Satıs[kod],envanter!B20,Satıs[100cm])</f>
        <v>0</v>
      </c>
      <c r="L20" s="28">
        <f>D20-SUMIF(siparis[kod],envanter!B20,siparis[100cm camlı])+SUMIF(Satıs[kod],envanter!B20,Satıs[100cm camlı])</f>
        <v>12</v>
      </c>
      <c r="M20" s="28">
        <f>E20-SUMIF(siparis[kod],envanter!B20,siparis[90cm])+SUMIF(Satıs[kod],envanter!B20,Satıs[90cm])</f>
        <v>5</v>
      </c>
      <c r="N20" s="28">
        <f>F20-SUMIF(siparis[kod],envanter!B20,siparis[90cm camlı])+SUMIF(Satıs[kod],envanter!B20,Satıs[90cm camlı])</f>
        <v>6</v>
      </c>
    </row>
    <row r="21" spans="2:14" x14ac:dyDescent="0.25">
      <c r="B21" s="20">
        <v>360</v>
      </c>
      <c r="C21" s="29">
        <v>2</v>
      </c>
      <c r="D21" s="29">
        <v>31</v>
      </c>
      <c r="E21" s="29">
        <v>19</v>
      </c>
      <c r="F21" s="29">
        <v>33</v>
      </c>
      <c r="G21" s="29">
        <v>45</v>
      </c>
      <c r="J21" s="20">
        <v>360</v>
      </c>
      <c r="K21" s="28">
        <f>C21-SUMIF(siparis[kod],envanter!B21,siparis[100cm])+SUMIF(Satıs[kod],envanter!B21,Satıs[100cm])</f>
        <v>160</v>
      </c>
      <c r="L21" s="28">
        <f>D21-SUMIF(siparis[kod],envanter!B21,siparis[100cm camlı])+SUMIF(Satıs[kod],envanter!B21,Satıs[100cm camlı])</f>
        <v>43</v>
      </c>
      <c r="M21" s="28">
        <f>E21-SUMIF(siparis[kod],envanter!B21,siparis[90cm])+SUMIF(Satıs[kod],envanter!B21,Satıs[90cm])</f>
        <v>34</v>
      </c>
      <c r="N21" s="28">
        <f>F21-SUMIF(siparis[kod],envanter!B21,siparis[90cm camlı])+SUMIF(Satıs[kod],envanter!B21,Satıs[90cm camlı])</f>
        <v>63</v>
      </c>
    </row>
    <row r="22" spans="2:14" x14ac:dyDescent="0.25">
      <c r="B22" s="20">
        <v>400</v>
      </c>
      <c r="C22" s="20"/>
      <c r="D22" s="20"/>
      <c r="E22" s="20"/>
      <c r="F22" s="20"/>
      <c r="G22" s="29">
        <v>134</v>
      </c>
      <c r="J22" s="20">
        <v>400</v>
      </c>
      <c r="K22" s="28">
        <f>C22-SUMIF(siparis[kod],envanter!B22,siparis[100cm])+SUMIF(Satıs[kod],envanter!B22,Satıs[100cm])</f>
        <v>0</v>
      </c>
      <c r="L22" s="28">
        <f>D22-SUMIF(siparis[kod],envanter!B22,siparis[100cm camlı])+SUMIF(Satıs[kod],envanter!B22,Satıs[100cm camlı])</f>
        <v>0</v>
      </c>
      <c r="M22" s="28">
        <f>E22-SUMIF(siparis[kod],envanter!B22,siparis[90cm])+SUMIF(Satıs[kod],envanter!B22,Satıs[90cm])</f>
        <v>0</v>
      </c>
      <c r="N22" s="28">
        <f>F22-SUMIF(siparis[kod],envanter!B22,siparis[90cm camlı])+SUMIF(Satıs[kod],envanter!B22,Satıs[90cm camlı])</f>
        <v>0</v>
      </c>
    </row>
    <row r="23" spans="2:14" x14ac:dyDescent="0.25">
      <c r="B23" s="20">
        <v>410</v>
      </c>
      <c r="C23" s="29">
        <v>108</v>
      </c>
      <c r="D23" s="29">
        <v>26</v>
      </c>
      <c r="E23" s="29">
        <v>47</v>
      </c>
      <c r="F23" s="29">
        <v>23</v>
      </c>
      <c r="G23" s="29">
        <v>25</v>
      </c>
      <c r="J23" s="20">
        <v>410</v>
      </c>
      <c r="K23" s="28">
        <f>C23-SUMIF(siparis[kod],envanter!B23,siparis[100cm])+SUMIF(Satıs[kod],envanter!B23,Satıs[100cm])</f>
        <v>74</v>
      </c>
      <c r="L23" s="28">
        <f>D23-SUMIF(siparis[kod],envanter!B23,siparis[100cm camlı])+SUMIF(Satıs[kod],envanter!B23,Satıs[100cm camlı])</f>
        <v>29</v>
      </c>
      <c r="M23" s="28">
        <f>E23-SUMIF(siparis[kod],envanter!B23,siparis[90cm])+SUMIF(Satıs[kod],envanter!B23,Satıs[90cm])</f>
        <v>46</v>
      </c>
      <c r="N23" s="28">
        <f>F23-SUMIF(siparis[kod],envanter!B23,siparis[90cm camlı])+SUMIF(Satıs[kod],envanter!B23,Satıs[90cm camlı])</f>
        <v>13</v>
      </c>
    </row>
    <row r="24" spans="2:14" x14ac:dyDescent="0.25">
      <c r="B24" s="20">
        <v>420</v>
      </c>
      <c r="C24" s="29">
        <v>18</v>
      </c>
      <c r="D24" s="29">
        <v>26</v>
      </c>
      <c r="E24" s="29">
        <v>45</v>
      </c>
      <c r="F24" s="29">
        <v>44</v>
      </c>
      <c r="G24" s="29">
        <v>24</v>
      </c>
      <c r="J24" s="20">
        <v>420</v>
      </c>
      <c r="K24" s="28">
        <f>C24-SUMIF(siparis[kod],envanter!B24,siparis[100cm])+SUMIF(Satıs[kod],envanter!B24,Satıs[100cm])</f>
        <v>15</v>
      </c>
      <c r="L24" s="28">
        <f>D24-SUMIF(siparis[kod],envanter!B24,siparis[100cm camlı])+SUMIF(Satıs[kod],envanter!B24,Satıs[100cm camlı])</f>
        <v>30</v>
      </c>
      <c r="M24" s="28">
        <f>E24-SUMIF(siparis[kod],envanter!B24,siparis[90cm])+SUMIF(Satıs[kod],envanter!B24,Satıs[90cm])</f>
        <v>38</v>
      </c>
      <c r="N24" s="28">
        <f>F24-SUMIF(siparis[kod],envanter!B24,siparis[90cm camlı])+SUMIF(Satıs[kod],envanter!B24,Satıs[90cm camlı])</f>
        <v>56</v>
      </c>
    </row>
    <row r="25" spans="2:14" x14ac:dyDescent="0.25">
      <c r="B25" s="20">
        <v>430</v>
      </c>
      <c r="C25" s="29">
        <v>26</v>
      </c>
      <c r="D25" s="29">
        <v>25</v>
      </c>
      <c r="E25" s="29">
        <v>46</v>
      </c>
      <c r="F25" s="29">
        <v>23</v>
      </c>
      <c r="G25" s="29">
        <v>25</v>
      </c>
      <c r="J25" s="20">
        <v>430</v>
      </c>
      <c r="K25" s="28">
        <f>C25-SUMIF(siparis[kod],envanter!B25,siparis[100cm])+SUMIF(Satıs[kod],envanter!B25,Satıs[100cm])</f>
        <v>98</v>
      </c>
      <c r="L25" s="28">
        <f>D25-SUMIF(siparis[kod],envanter!B25,siparis[100cm camlı])+SUMIF(Satıs[kod],envanter!B25,Satıs[100cm camlı])</f>
        <v>25</v>
      </c>
      <c r="M25" s="28">
        <f>E25-SUMIF(siparis[kod],envanter!B25,siparis[90cm])+SUMIF(Satıs[kod],envanter!B25,Satıs[90cm])</f>
        <v>57</v>
      </c>
      <c r="N25" s="28">
        <f>F25-SUMIF(siparis[kod],envanter!B25,siparis[90cm camlı])+SUMIF(Satıs[kod],envanter!B25,Satıs[90cm camlı])</f>
        <v>27</v>
      </c>
    </row>
    <row r="26" spans="2:14" x14ac:dyDescent="0.25">
      <c r="B26" s="20">
        <v>440</v>
      </c>
      <c r="C26" s="29">
        <v>16</v>
      </c>
      <c r="D26" s="29">
        <v>6</v>
      </c>
      <c r="E26" s="29">
        <v>6</v>
      </c>
      <c r="F26" s="29">
        <v>17</v>
      </c>
      <c r="G26" s="29">
        <v>0</v>
      </c>
      <c r="J26" s="20">
        <v>440</v>
      </c>
      <c r="K26" s="28">
        <f>C26-SUMIF(siparis[kod],envanter!B26,siparis[100cm])+SUMIF(Satıs[kod],envanter!B26,Satıs[100cm])</f>
        <v>1</v>
      </c>
      <c r="L26" s="28">
        <f>D26-SUMIF(siparis[kod],envanter!B26,siparis[100cm camlı])+SUMIF(Satıs[kod],envanter!B26,Satıs[100cm camlı])</f>
        <v>6</v>
      </c>
      <c r="M26" s="28">
        <f>E26-SUMIF(siparis[kod],envanter!B26,siparis[90cm])+SUMIF(Satıs[kod],envanter!B26,Satıs[90cm])</f>
        <v>7</v>
      </c>
      <c r="N26" s="28">
        <f>F26-SUMIF(siparis[kod],envanter!B26,siparis[90cm camlı])+SUMIF(Satıs[kod],envanter!B26,Satıs[90cm camlı])</f>
        <v>17</v>
      </c>
    </row>
    <row r="27" spans="2:14" x14ac:dyDescent="0.25">
      <c r="B27" s="20">
        <v>460</v>
      </c>
      <c r="C27" s="29">
        <v>0</v>
      </c>
      <c r="D27" s="29">
        <v>59</v>
      </c>
      <c r="E27" s="29">
        <v>36</v>
      </c>
      <c r="F27" s="29">
        <v>70</v>
      </c>
      <c r="G27" s="29">
        <v>47</v>
      </c>
      <c r="J27" s="20">
        <v>460</v>
      </c>
      <c r="K27" s="28">
        <f>C27-SUMIF(siparis[kod],envanter!B27,siparis[100cm])+SUMIF(Satıs[kod],envanter!B27,Satıs[100cm])</f>
        <v>172</v>
      </c>
      <c r="L27" s="28">
        <f>D27-SUMIF(siparis[kod],envanter!B27,siparis[100cm camlı])+SUMIF(Satıs[kod],envanter!B27,Satıs[100cm camlı])</f>
        <v>67</v>
      </c>
      <c r="M27" s="28">
        <f>E27-SUMIF(siparis[kod],envanter!B27,siparis[90cm])+SUMIF(Satıs[kod],envanter!B27,Satıs[90cm])</f>
        <v>58</v>
      </c>
      <c r="N27" s="28">
        <f>F27-SUMIF(siparis[kod],envanter!B27,siparis[90cm camlı])+SUMIF(Satıs[kod],envanter!B27,Satıs[90cm camlı])</f>
        <v>-6</v>
      </c>
    </row>
    <row r="28" spans="2:14" x14ac:dyDescent="0.25">
      <c r="B28" s="20">
        <v>500</v>
      </c>
      <c r="C28" s="20"/>
      <c r="D28" s="20"/>
      <c r="E28" s="20"/>
      <c r="F28" s="20"/>
      <c r="G28" s="29">
        <v>134</v>
      </c>
      <c r="J28" s="20">
        <v>500</v>
      </c>
      <c r="K28" s="28">
        <f>C28-SUMIF(siparis[kod],envanter!B28,siparis[100cm])+SUMIF(Satıs[kod],envanter!B28,Satıs[100cm])</f>
        <v>0</v>
      </c>
      <c r="L28" s="28">
        <f>D28-SUMIF(siparis[kod],envanter!B28,siparis[100cm camlı])+SUMIF(Satıs[kod],envanter!B28,Satıs[100cm camlı])</f>
        <v>0</v>
      </c>
      <c r="M28" s="28">
        <f>E28-SUMIF(siparis[kod],envanter!B28,siparis[90cm])+SUMIF(Satıs[kod],envanter!B28,Satıs[90cm])</f>
        <v>0</v>
      </c>
      <c r="N28" s="28">
        <f>F28-SUMIF(siparis[kod],envanter!B28,siparis[90cm camlı])+SUMIF(Satıs[kod],envanter!B28,Satıs[90cm camlı])</f>
        <v>0</v>
      </c>
    </row>
    <row r="29" spans="2:14" x14ac:dyDescent="0.25">
      <c r="B29" s="20">
        <v>520</v>
      </c>
      <c r="C29" s="29">
        <v>6</v>
      </c>
      <c r="D29" s="29">
        <v>16</v>
      </c>
      <c r="E29" s="29">
        <v>6</v>
      </c>
      <c r="F29" s="29">
        <v>22</v>
      </c>
      <c r="G29" s="29">
        <v>16</v>
      </c>
      <c r="J29" s="20">
        <v>520</v>
      </c>
      <c r="K29" s="28">
        <f>C29-SUMIF(siparis[kod],envanter!B29,siparis[100cm])+SUMIF(Satıs[kod],envanter!B29,Satıs[100cm])</f>
        <v>35</v>
      </c>
      <c r="L29" s="28">
        <f>D29-SUMIF(siparis[kod],envanter!B29,siparis[100cm camlı])+SUMIF(Satıs[kod],envanter!B29,Satıs[100cm camlı])</f>
        <v>24</v>
      </c>
      <c r="M29" s="28">
        <f>E29-SUMIF(siparis[kod],envanter!B29,siparis[90cm])+SUMIF(Satıs[kod],envanter!B29,Satıs[90cm])</f>
        <v>20</v>
      </c>
      <c r="N29" s="28">
        <f>F29-SUMIF(siparis[kod],envanter!B29,siparis[90cm camlı])+SUMIF(Satıs[kod],envanter!B29,Satıs[90cm camlı])</f>
        <v>26</v>
      </c>
    </row>
    <row r="30" spans="2:14" x14ac:dyDescent="0.25">
      <c r="B30" s="20">
        <v>530</v>
      </c>
      <c r="C30" s="29">
        <v>47</v>
      </c>
      <c r="D30" s="29">
        <v>18</v>
      </c>
      <c r="E30" s="29">
        <v>17</v>
      </c>
      <c r="F30" s="29">
        <v>23</v>
      </c>
      <c r="G30" s="29">
        <v>20</v>
      </c>
      <c r="J30" s="20">
        <v>530</v>
      </c>
      <c r="K30" s="28">
        <f>C30-SUMIF(siparis[kod],envanter!B30,siparis[100cm])+SUMIF(Satıs[kod],envanter!B30,Satıs[100cm])</f>
        <v>57</v>
      </c>
      <c r="L30" s="28">
        <f>D30-SUMIF(siparis[kod],envanter!B30,siparis[100cm camlı])+SUMIF(Satıs[kod],envanter!B30,Satıs[100cm camlı])</f>
        <v>21</v>
      </c>
      <c r="M30" s="28">
        <f>E30-SUMIF(siparis[kod],envanter!B30,siparis[90cm])+SUMIF(Satıs[kod],envanter!B30,Satıs[90cm])</f>
        <v>25</v>
      </c>
      <c r="N30" s="28">
        <f>F30-SUMIF(siparis[kod],envanter!B30,siparis[90cm camlı])+SUMIF(Satıs[kod],envanter!B30,Satıs[90cm camlı])</f>
        <v>24</v>
      </c>
    </row>
    <row r="31" spans="2:14" x14ac:dyDescent="0.25">
      <c r="B31" s="20">
        <v>540</v>
      </c>
      <c r="C31" s="29">
        <v>15</v>
      </c>
      <c r="D31" s="29">
        <v>17</v>
      </c>
      <c r="E31" s="29">
        <v>4</v>
      </c>
      <c r="F31" s="29">
        <v>10</v>
      </c>
      <c r="G31" s="29">
        <v>0</v>
      </c>
      <c r="J31" s="20">
        <v>540</v>
      </c>
      <c r="K31" s="28">
        <f>C31-SUMIF(siparis[kod],envanter!B31,siparis[100cm])+SUMIF(Satıs[kod],envanter!B31,Satıs[100cm])</f>
        <v>0</v>
      </c>
      <c r="L31" s="28">
        <f>D31-SUMIF(siparis[kod],envanter!B31,siparis[100cm camlı])+SUMIF(Satıs[kod],envanter!B31,Satıs[100cm camlı])</f>
        <v>18</v>
      </c>
      <c r="M31" s="28">
        <f>E31-SUMIF(siparis[kod],envanter!B31,siparis[90cm])+SUMIF(Satıs[kod],envanter!B31,Satıs[90cm])</f>
        <v>1</v>
      </c>
      <c r="N31" s="28">
        <f>F31-SUMIF(siparis[kod],envanter!B31,siparis[90cm camlı])+SUMIF(Satıs[kod],envanter!B31,Satıs[90cm camlı])</f>
        <v>11</v>
      </c>
    </row>
    <row r="32" spans="2:14" x14ac:dyDescent="0.25">
      <c r="B32" s="20">
        <v>560</v>
      </c>
      <c r="C32" s="29">
        <v>7</v>
      </c>
      <c r="D32" s="29">
        <v>17</v>
      </c>
      <c r="E32" s="29">
        <v>6</v>
      </c>
      <c r="F32" s="29">
        <v>41</v>
      </c>
      <c r="G32" s="29">
        <v>47</v>
      </c>
      <c r="J32" s="20">
        <v>560</v>
      </c>
      <c r="K32" s="28">
        <f>C32-SUMIF(siparis[kod],envanter!B32,siparis[100cm])+SUMIF(Satıs[kod],envanter!B32,Satıs[100cm])</f>
        <v>22</v>
      </c>
      <c r="L32" s="28">
        <f>D32-SUMIF(siparis[kod],envanter!B32,siparis[100cm camlı])+SUMIF(Satıs[kod],envanter!B32,Satıs[100cm camlı])</f>
        <v>24</v>
      </c>
      <c r="M32" s="28">
        <f>E32-SUMIF(siparis[kod],envanter!B32,siparis[90cm])+SUMIF(Satıs[kod],envanter!B32,Satıs[90cm])</f>
        <v>36</v>
      </c>
      <c r="N32" s="28">
        <f>F32-SUMIF(siparis[kod],envanter!B32,siparis[90cm camlı])+SUMIF(Satıs[kod],envanter!B32,Satıs[90cm camlı])</f>
        <v>36</v>
      </c>
    </row>
    <row r="33" spans="2:14" x14ac:dyDescent="0.25">
      <c r="B33" s="20">
        <v>600</v>
      </c>
      <c r="C33" s="20"/>
      <c r="D33" s="20"/>
      <c r="E33" s="20"/>
      <c r="F33" s="20"/>
      <c r="G33" s="29">
        <v>146</v>
      </c>
      <c r="J33" s="20">
        <v>600</v>
      </c>
      <c r="K33" s="28">
        <f>C33-SUMIF(siparis[kod],envanter!B33,siparis[100cm])+SUMIF(Satıs[kod],envanter!B33,Satıs[100cm])</f>
        <v>10</v>
      </c>
      <c r="L33" s="28">
        <f>D33-SUMIF(siparis[kod],envanter!B33,siparis[100cm camlı])+SUMIF(Satıs[kod],envanter!B33,Satıs[100cm camlı])</f>
        <v>0</v>
      </c>
      <c r="M33" s="28">
        <f>E33-SUMIF(siparis[kod],envanter!B33,siparis[90cm])+SUMIF(Satıs[kod],envanter!B33,Satıs[90cm])</f>
        <v>0</v>
      </c>
      <c r="N33" s="28">
        <f>F33-SUMIF(siparis[kod],envanter!B33,siparis[90cm camlı])+SUMIF(Satıs[kod],envanter!B33,Satıs[90cm camlı])</f>
        <v>0</v>
      </c>
    </row>
    <row r="34" spans="2:14" x14ac:dyDescent="0.25">
      <c r="B34" s="20">
        <v>610</v>
      </c>
      <c r="C34" s="29">
        <v>38</v>
      </c>
      <c r="D34" s="29">
        <v>26</v>
      </c>
      <c r="E34" s="29">
        <v>62</v>
      </c>
      <c r="F34" s="29">
        <v>45</v>
      </c>
      <c r="G34" s="29">
        <v>19</v>
      </c>
      <c r="J34" s="20">
        <v>610</v>
      </c>
      <c r="K34" s="28">
        <f>C34-SUMIF(siparis[kod],envanter!B34,siparis[100cm])+SUMIF(Satıs[kod],envanter!B34,Satıs[100cm])</f>
        <v>142</v>
      </c>
      <c r="L34" s="28">
        <f>D34-SUMIF(siparis[kod],envanter!B34,siparis[100cm camlı])+SUMIF(Satıs[kod],envanter!B34,Satıs[100cm camlı])</f>
        <v>35</v>
      </c>
      <c r="M34" s="28">
        <f>E34-SUMIF(siparis[kod],envanter!B34,siparis[90cm])+SUMIF(Satıs[kod],envanter!B34,Satıs[90cm])</f>
        <v>127</v>
      </c>
      <c r="N34" s="28">
        <f>F34-SUMIF(siparis[kod],envanter!B34,siparis[90cm camlı])+SUMIF(Satıs[kod],envanter!B34,Satıs[90cm camlı])</f>
        <v>64</v>
      </c>
    </row>
    <row r="35" spans="2:14" x14ac:dyDescent="0.25">
      <c r="B35" s="20">
        <v>620</v>
      </c>
      <c r="C35" s="29">
        <v>52</v>
      </c>
      <c r="D35" s="29">
        <v>29</v>
      </c>
      <c r="E35" s="29">
        <v>31</v>
      </c>
      <c r="F35" s="29">
        <v>32</v>
      </c>
      <c r="G35" s="29">
        <v>26</v>
      </c>
      <c r="J35" s="20">
        <v>620</v>
      </c>
      <c r="K35" s="28">
        <f>C35-SUMIF(siparis[kod],envanter!B35,siparis[100cm])+SUMIF(Satıs[kod],envanter!B35,Satıs[100cm])</f>
        <v>7</v>
      </c>
      <c r="L35" s="28">
        <f>D35-SUMIF(siparis[kod],envanter!B35,siparis[100cm camlı])+SUMIF(Satıs[kod],envanter!B35,Satıs[100cm camlı])</f>
        <v>15</v>
      </c>
      <c r="M35" s="28">
        <f>E35-SUMIF(siparis[kod],envanter!B35,siparis[90cm])+SUMIF(Satıs[kod],envanter!B35,Satıs[90cm])</f>
        <v>2</v>
      </c>
      <c r="N35" s="28">
        <f>F35-SUMIF(siparis[kod],envanter!B35,siparis[90cm camlı])+SUMIF(Satıs[kod],envanter!B35,Satıs[90cm camlı])</f>
        <v>-1</v>
      </c>
    </row>
    <row r="36" spans="2:14" x14ac:dyDescent="0.25">
      <c r="B36" s="20">
        <v>630</v>
      </c>
      <c r="C36" s="29">
        <v>1</v>
      </c>
      <c r="D36" s="29">
        <v>79</v>
      </c>
      <c r="E36" s="29">
        <v>19</v>
      </c>
      <c r="F36" s="29">
        <v>20</v>
      </c>
      <c r="G36" s="29">
        <v>85</v>
      </c>
      <c r="J36" s="20">
        <v>630</v>
      </c>
      <c r="K36" s="28">
        <f>C36-SUMIF(siparis[kod],envanter!B36,siparis[100cm])+SUMIF(Satıs[kod],envanter!B36,Satıs[100cm])</f>
        <v>-6</v>
      </c>
      <c r="L36" s="28">
        <f>D36-SUMIF(siparis[kod],envanter!B36,siparis[100cm camlı])+SUMIF(Satıs[kod],envanter!B36,Satıs[100cm camlı])</f>
        <v>57</v>
      </c>
      <c r="M36" s="28">
        <f>E36-SUMIF(siparis[kod],envanter!B36,siparis[90cm])+SUMIF(Satıs[kod],envanter!B36,Satıs[90cm])</f>
        <v>116</v>
      </c>
      <c r="N36" s="28">
        <f>F36-SUMIF(siparis[kod],envanter!B36,siparis[90cm camlı])+SUMIF(Satıs[kod],envanter!B36,Satıs[90cm camlı])</f>
        <v>54</v>
      </c>
    </row>
    <row r="37" spans="2:14" x14ac:dyDescent="0.25">
      <c r="B37" s="20">
        <v>640</v>
      </c>
      <c r="C37" s="29">
        <v>4</v>
      </c>
      <c r="D37" s="29">
        <v>12</v>
      </c>
      <c r="E37" s="29">
        <v>0</v>
      </c>
      <c r="F37" s="29">
        <v>9</v>
      </c>
      <c r="G37" s="29">
        <v>0</v>
      </c>
      <c r="J37" s="20">
        <v>640</v>
      </c>
      <c r="K37" s="28">
        <f>C37-SUMIF(siparis[kod],envanter!B37,siparis[100cm])+SUMIF(Satıs[kod],envanter!B37,Satıs[100cm])</f>
        <v>1</v>
      </c>
      <c r="L37" s="28">
        <f>D37-SUMIF(siparis[kod],envanter!B37,siparis[100cm camlı])+SUMIF(Satıs[kod],envanter!B37,Satıs[100cm camlı])</f>
        <v>17</v>
      </c>
      <c r="M37" s="28">
        <f>E37-SUMIF(siparis[kod],envanter!B37,siparis[90cm])+SUMIF(Satıs[kod],envanter!B37,Satıs[90cm])</f>
        <v>6</v>
      </c>
      <c r="N37" s="28">
        <f>F37-SUMIF(siparis[kod],envanter!B37,siparis[90cm camlı])+SUMIF(Satıs[kod],envanter!B37,Satıs[90cm camlı])</f>
        <v>14</v>
      </c>
    </row>
    <row r="38" spans="2:14" x14ac:dyDescent="0.25">
      <c r="B38" s="20">
        <v>660</v>
      </c>
      <c r="C38" s="29">
        <v>17</v>
      </c>
      <c r="D38" s="29">
        <v>58</v>
      </c>
      <c r="E38" s="29">
        <v>18</v>
      </c>
      <c r="F38" s="29">
        <v>0</v>
      </c>
      <c r="G38" s="29">
        <v>200</v>
      </c>
      <c r="J38" s="20">
        <v>660</v>
      </c>
      <c r="K38" s="28">
        <f>C38-SUMIF(siparis[kod],envanter!B38,siparis[100cm])+SUMIF(Satıs[kod],envanter!B38,Satıs[100cm])</f>
        <v>531</v>
      </c>
      <c r="L38" s="28">
        <f>D38-SUMIF(siparis[kod],envanter!B38,siparis[100cm camlı])+SUMIF(Satıs[kod],envanter!B38,Satıs[100cm camlı])</f>
        <v>45</v>
      </c>
      <c r="M38" s="28">
        <f>E38-SUMIF(siparis[kod],envanter!B38,siparis[90cm])+SUMIF(Satıs[kod],envanter!B38,Satıs[90cm])</f>
        <v>4</v>
      </c>
      <c r="N38" s="28">
        <f>F38-SUMIF(siparis[kod],envanter!B38,siparis[90cm camlı])+SUMIF(Satıs[kod],envanter!B38,Satıs[90cm camlı])</f>
        <v>111</v>
      </c>
    </row>
    <row r="39" spans="2:14" x14ac:dyDescent="0.25">
      <c r="B39" s="20">
        <v>700</v>
      </c>
      <c r="C39" s="20"/>
      <c r="D39" s="20"/>
      <c r="E39" s="20"/>
      <c r="F39" s="20"/>
      <c r="G39" s="29">
        <v>82</v>
      </c>
      <c r="J39" s="20">
        <v>700</v>
      </c>
      <c r="K39" s="28">
        <f>C39-SUMIF(siparis[kod],envanter!B39,siparis[100cm])+SUMIF(Satıs[kod],envanter!B39,Satıs[100cm])</f>
        <v>0</v>
      </c>
      <c r="L39" s="28">
        <f>D39-SUMIF(siparis[kod],envanter!B39,siparis[100cm camlı])+SUMIF(Satıs[kod],envanter!B39,Satıs[100cm camlı])</f>
        <v>0</v>
      </c>
      <c r="M39" s="28">
        <f>E39-SUMIF(siparis[kod],envanter!B39,siparis[90cm])+SUMIF(Satıs[kod],envanter!B39,Satıs[90cm])</f>
        <v>0</v>
      </c>
      <c r="N39" s="28">
        <f>F39-SUMIF(siparis[kod],envanter!B39,siparis[90cm camlı])+SUMIF(Satıs[kod],envanter!B39,Satıs[90cm camlı])</f>
        <v>0</v>
      </c>
    </row>
    <row r="40" spans="2:14" x14ac:dyDescent="0.25">
      <c r="B40" s="20">
        <v>720</v>
      </c>
      <c r="C40" s="29">
        <v>6</v>
      </c>
      <c r="D40" s="29">
        <v>25</v>
      </c>
      <c r="E40" s="29">
        <v>27</v>
      </c>
      <c r="F40" s="29">
        <v>51</v>
      </c>
      <c r="G40" s="29">
        <v>19</v>
      </c>
      <c r="J40" s="20">
        <v>720</v>
      </c>
      <c r="K40" s="28">
        <f>C40-SUMIF(siparis[kod],envanter!B40,siparis[100cm])+SUMIF(Satıs[kod],envanter!B40,Satıs[100cm])</f>
        <v>116</v>
      </c>
      <c r="L40" s="28">
        <f>D40-SUMIF(siparis[kod],envanter!B40,siparis[100cm camlı])+SUMIF(Satıs[kod],envanter!B40,Satıs[100cm camlı])</f>
        <v>39</v>
      </c>
      <c r="M40" s="28">
        <f>E40-SUMIF(siparis[kod],envanter!B40,siparis[90cm])+SUMIF(Satıs[kod],envanter!B40,Satıs[90cm])</f>
        <v>67</v>
      </c>
      <c r="N40" s="28">
        <f>F40-SUMIF(siparis[kod],envanter!B40,siparis[90cm camlı])+SUMIF(Satıs[kod],envanter!B40,Satıs[90cm camlı])</f>
        <v>27</v>
      </c>
    </row>
    <row r="41" spans="2:14" x14ac:dyDescent="0.25">
      <c r="B41" s="20">
        <v>730</v>
      </c>
      <c r="C41" s="29">
        <v>14</v>
      </c>
      <c r="D41" s="29">
        <v>53</v>
      </c>
      <c r="E41" s="29">
        <v>89</v>
      </c>
      <c r="F41" s="29">
        <v>54</v>
      </c>
      <c r="G41" s="29">
        <v>41</v>
      </c>
      <c r="J41" s="20">
        <v>730</v>
      </c>
      <c r="K41" s="28">
        <f>C41-SUMIF(siparis[kod],envanter!B41,siparis[100cm])+SUMIF(Satıs[kod],envanter!B41,Satıs[100cm])</f>
        <v>7</v>
      </c>
      <c r="L41" s="28">
        <f>D41-SUMIF(siparis[kod],envanter!B41,siparis[100cm camlı])+SUMIF(Satıs[kod],envanter!B41,Satıs[100cm camlı])</f>
        <v>54</v>
      </c>
      <c r="M41" s="28">
        <f>E41-SUMIF(siparis[kod],envanter!B41,siparis[90cm])+SUMIF(Satıs[kod],envanter!B41,Satıs[90cm])</f>
        <v>1</v>
      </c>
      <c r="N41" s="28">
        <f>F41-SUMIF(siparis[kod],envanter!B41,siparis[90cm camlı])+SUMIF(Satıs[kod],envanter!B41,Satıs[90cm camlı])</f>
        <v>34</v>
      </c>
    </row>
    <row r="42" spans="2:14" x14ac:dyDescent="0.25">
      <c r="B42" s="20">
        <v>740</v>
      </c>
      <c r="C42" s="29">
        <v>0</v>
      </c>
      <c r="D42" s="29">
        <v>14</v>
      </c>
      <c r="E42" s="29">
        <v>0</v>
      </c>
      <c r="F42" s="29">
        <v>1</v>
      </c>
      <c r="G42" s="29">
        <v>0</v>
      </c>
      <c r="J42" s="20">
        <v>740</v>
      </c>
      <c r="K42" s="28">
        <f>C42-SUMIF(siparis[kod],envanter!B42,siparis[100cm])+SUMIF(Satıs[kod],envanter!B42,Satıs[100cm])</f>
        <v>0</v>
      </c>
      <c r="L42" s="28">
        <f>D42-SUMIF(siparis[kod],envanter!B42,siparis[100cm camlı])+SUMIF(Satıs[kod],envanter!B42,Satıs[100cm camlı])</f>
        <v>20</v>
      </c>
      <c r="M42" s="28">
        <f>E42-SUMIF(siparis[kod],envanter!B42,siparis[90cm])+SUMIF(Satıs[kod],envanter!B42,Satıs[90cm])</f>
        <v>6</v>
      </c>
      <c r="N42" s="28">
        <f>F42-SUMIF(siparis[kod],envanter!B42,siparis[90cm camlı])+SUMIF(Satıs[kod],envanter!B42,Satıs[90cm camlı])</f>
        <v>2</v>
      </c>
    </row>
    <row r="43" spans="2:14" x14ac:dyDescent="0.25">
      <c r="B43" s="20">
        <v>760</v>
      </c>
      <c r="C43" s="29">
        <v>-1</v>
      </c>
      <c r="D43" s="29">
        <v>39</v>
      </c>
      <c r="E43" s="29">
        <v>124</v>
      </c>
      <c r="F43" s="29">
        <v>106</v>
      </c>
      <c r="G43" s="29">
        <v>81</v>
      </c>
      <c r="J43" s="20">
        <v>760</v>
      </c>
      <c r="K43" s="28">
        <f>C43-SUMIF(siparis[kod],envanter!B43,siparis[100cm])+SUMIF(Satıs[kod],envanter!B43,Satıs[100cm])</f>
        <v>169</v>
      </c>
      <c r="L43" s="28">
        <f>D43-SUMIF(siparis[kod],envanter!B43,siparis[100cm camlı])+SUMIF(Satıs[kod],envanter!B43,Satıs[100cm camlı])</f>
        <v>54</v>
      </c>
      <c r="M43" s="28">
        <f>E43-SUMIF(siparis[kod],envanter!B43,siparis[90cm])+SUMIF(Satıs[kod],envanter!B43,Satıs[90cm])</f>
        <v>112</v>
      </c>
      <c r="N43" s="28">
        <f>F43-SUMIF(siparis[kod],envanter!B43,siparis[90cm camlı])+SUMIF(Satıs[kod],envanter!B43,Satıs[90cm camlı])</f>
        <v>46</v>
      </c>
    </row>
    <row r="44" spans="2:14" x14ac:dyDescent="0.25">
      <c r="B44" s="20">
        <v>800</v>
      </c>
      <c r="C44" s="20"/>
      <c r="D44" s="20"/>
      <c r="E44" s="20"/>
      <c r="F44" s="20"/>
      <c r="G44" s="29">
        <v>42</v>
      </c>
      <c r="J44" s="20">
        <v>800</v>
      </c>
      <c r="K44" s="28">
        <f>C44-SUMIF(siparis[kod],envanter!B44,siparis[100cm])+SUMIF(Satıs[kod],envanter!B44,Satıs[100cm])</f>
        <v>0</v>
      </c>
      <c r="L44" s="28">
        <f>D44-SUMIF(siparis[kod],envanter!B44,siparis[100cm camlı])+SUMIF(Satıs[kod],envanter!B44,Satıs[100cm camlı])</f>
        <v>0</v>
      </c>
      <c r="M44" s="28">
        <f>E44-SUMIF(siparis[kod],envanter!B44,siparis[90cm])+SUMIF(Satıs[kod],envanter!B44,Satıs[90cm])</f>
        <v>0</v>
      </c>
      <c r="N44" s="28">
        <f>F44-SUMIF(siparis[kod],envanter!B44,siparis[90cm camlı])+SUMIF(Satıs[kod],envanter!B44,Satıs[90cm camlı])</f>
        <v>0</v>
      </c>
    </row>
    <row r="45" spans="2:14" x14ac:dyDescent="0.25">
      <c r="B45" s="20">
        <v>810</v>
      </c>
      <c r="C45" s="29">
        <v>5</v>
      </c>
      <c r="D45" s="29">
        <v>37</v>
      </c>
      <c r="E45" s="29">
        <v>21</v>
      </c>
      <c r="F45" s="29">
        <v>3</v>
      </c>
      <c r="G45" s="29">
        <v>30</v>
      </c>
      <c r="J45" s="20">
        <v>810</v>
      </c>
      <c r="K45" s="28">
        <f>C45-SUMIF(siparis[kod],envanter!B45,siparis[100cm])+SUMIF(Satıs[kod],envanter!B45,Satıs[100cm])</f>
        <v>106</v>
      </c>
      <c r="L45" s="28">
        <f>D45-SUMIF(siparis[kod],envanter!B45,siparis[100cm camlı])+SUMIF(Satıs[kod],envanter!B45,Satıs[100cm camlı])</f>
        <v>48</v>
      </c>
      <c r="M45" s="28">
        <f>E45-SUMIF(siparis[kod],envanter!B45,siparis[90cm])+SUMIF(Satıs[kod],envanter!B45,Satıs[90cm])</f>
        <v>47</v>
      </c>
      <c r="N45" s="28">
        <f>F45-SUMIF(siparis[kod],envanter!B45,siparis[90cm camlı])+SUMIF(Satıs[kod],envanter!B45,Satıs[90cm camlı])</f>
        <v>21</v>
      </c>
    </row>
    <row r="46" spans="2:14" x14ac:dyDescent="0.25">
      <c r="B46" s="20">
        <v>820</v>
      </c>
      <c r="C46" s="29">
        <v>30</v>
      </c>
      <c r="D46" s="29">
        <v>40</v>
      </c>
      <c r="E46" s="29">
        <v>61</v>
      </c>
      <c r="F46" s="29">
        <v>51</v>
      </c>
      <c r="G46" s="29">
        <v>14</v>
      </c>
      <c r="J46" s="20">
        <v>820</v>
      </c>
      <c r="K46" s="28">
        <f>C46-SUMIF(siparis[kod],envanter!B46,siparis[100cm])+SUMIF(Satıs[kod],envanter!B46,Satıs[100cm])</f>
        <v>6</v>
      </c>
      <c r="L46" s="28">
        <f>D46-SUMIF(siparis[kod],envanter!B46,siparis[100cm camlı])+SUMIF(Satıs[kod],envanter!B46,Satıs[100cm camlı])</f>
        <v>50</v>
      </c>
      <c r="M46" s="28">
        <f>E46-SUMIF(siparis[kod],envanter!B46,siparis[90cm])+SUMIF(Satıs[kod],envanter!B46,Satıs[90cm])</f>
        <v>46</v>
      </c>
      <c r="N46" s="28">
        <f>F46-SUMIF(siparis[kod],envanter!B46,siparis[90cm camlı])+SUMIF(Satıs[kod],envanter!B46,Satıs[90cm camlı])</f>
        <v>49</v>
      </c>
    </row>
    <row r="47" spans="2:14" x14ac:dyDescent="0.25">
      <c r="B47" s="20">
        <v>830</v>
      </c>
      <c r="C47" s="29">
        <v>-9</v>
      </c>
      <c r="D47" s="29">
        <v>20</v>
      </c>
      <c r="E47" s="29">
        <v>130</v>
      </c>
      <c r="F47" s="29">
        <v>81</v>
      </c>
      <c r="G47" s="29">
        <v>42</v>
      </c>
      <c r="J47" s="20">
        <v>830</v>
      </c>
      <c r="K47" s="28">
        <f>C47-SUMIF(siparis[kod],envanter!B47,siparis[100cm])+SUMIF(Satıs[kod],envanter!B47,Satıs[100cm])</f>
        <v>45</v>
      </c>
      <c r="L47" s="28">
        <f>D47-SUMIF(siparis[kod],envanter!B47,siparis[100cm camlı])+SUMIF(Satıs[kod],envanter!B47,Satıs[100cm camlı])</f>
        <v>39</v>
      </c>
      <c r="M47" s="28">
        <f>E47-SUMIF(siparis[kod],envanter!B47,siparis[90cm])+SUMIF(Satıs[kod],envanter!B47,Satıs[90cm])</f>
        <v>16</v>
      </c>
      <c r="N47" s="28">
        <f>F47-SUMIF(siparis[kod],envanter!B47,siparis[90cm camlı])+SUMIF(Satıs[kod],envanter!B47,Satıs[90cm camlı])</f>
        <v>44</v>
      </c>
    </row>
    <row r="48" spans="2:14" x14ac:dyDescent="0.25">
      <c r="B48" s="20">
        <v>840</v>
      </c>
      <c r="C48" s="29">
        <v>0</v>
      </c>
      <c r="D48" s="29">
        <v>0</v>
      </c>
      <c r="E48" s="29">
        <v>3</v>
      </c>
      <c r="F48" s="29">
        <v>1</v>
      </c>
      <c r="G48" s="29">
        <v>0</v>
      </c>
      <c r="J48" s="20">
        <v>840</v>
      </c>
      <c r="K48" s="28">
        <f>C48-SUMIF(siparis[kod],envanter!B48,siparis[100cm])+SUMIF(Satıs[kod],envanter!B48,Satıs[100cm])</f>
        <v>0</v>
      </c>
      <c r="L48" s="28">
        <f>D48-SUMIF(siparis[kod],envanter!B48,siparis[100cm camlı])+SUMIF(Satıs[kod],envanter!B48,Satıs[100cm camlı])</f>
        <v>3</v>
      </c>
      <c r="M48" s="28">
        <f>E48-SUMIF(siparis[kod],envanter!B48,siparis[90cm])+SUMIF(Satıs[kod],envanter!B48,Satıs[90cm])</f>
        <v>8</v>
      </c>
      <c r="N48" s="28">
        <f>F48-SUMIF(siparis[kod],envanter!B48,siparis[90cm camlı])+SUMIF(Satıs[kod],envanter!B48,Satıs[90cm camlı])</f>
        <v>1</v>
      </c>
    </row>
    <row r="49" spans="2:14" x14ac:dyDescent="0.25">
      <c r="B49" s="20">
        <v>860</v>
      </c>
      <c r="C49" s="29">
        <v>-3</v>
      </c>
      <c r="D49" s="29">
        <v>32</v>
      </c>
      <c r="E49" s="29">
        <v>139</v>
      </c>
      <c r="F49" s="29">
        <v>61</v>
      </c>
      <c r="G49" s="29">
        <v>84</v>
      </c>
      <c r="J49" s="20">
        <v>860</v>
      </c>
      <c r="K49" s="28">
        <f>C49-SUMIF(siparis[kod],envanter!B49,siparis[100cm])+SUMIF(Satıs[kod],envanter!B49,Satıs[100cm])</f>
        <v>163</v>
      </c>
      <c r="L49" s="28">
        <f>D49-SUMIF(siparis[kod],envanter!B49,siparis[100cm camlı])+SUMIF(Satıs[kod],envanter!B49,Satıs[100cm camlı])</f>
        <v>55</v>
      </c>
      <c r="M49" s="28">
        <f>E49-SUMIF(siparis[kod],envanter!B49,siparis[90cm])+SUMIF(Satıs[kod],envanter!B49,Satıs[90cm])</f>
        <v>87</v>
      </c>
      <c r="N49" s="28">
        <f>F49-SUMIF(siparis[kod],envanter!B49,siparis[90cm camlı])+SUMIF(Satıs[kod],envanter!B49,Satıs[90cm camlı])</f>
        <v>55</v>
      </c>
    </row>
    <row r="50" spans="2:14" x14ac:dyDescent="0.25">
      <c r="B50" s="20">
        <v>900</v>
      </c>
      <c r="C50" s="20"/>
      <c r="D50" s="20"/>
      <c r="E50" s="20"/>
      <c r="F50" s="20"/>
      <c r="G50" s="29">
        <v>43</v>
      </c>
      <c r="J50" s="20">
        <v>900</v>
      </c>
      <c r="K50" s="28">
        <f>C50-SUMIF(siparis[kod],envanter!B50,siparis[100cm])+SUMIF(Satıs[kod],envanter!B50,Satıs[100cm])</f>
        <v>0</v>
      </c>
      <c r="L50" s="28">
        <f>D50-SUMIF(siparis[kod],envanter!B50,siparis[100cm camlı])+SUMIF(Satıs[kod],envanter!B50,Satıs[100cm camlı])</f>
        <v>0</v>
      </c>
      <c r="M50" s="28">
        <f>E50-SUMIF(siparis[kod],envanter!B50,siparis[90cm])+SUMIF(Satıs[kod],envanter!B50,Satıs[90cm])</f>
        <v>0</v>
      </c>
      <c r="N50" s="28">
        <f>F50-SUMIF(siparis[kod],envanter!B50,siparis[90cm camlı])+SUMIF(Satıs[kod],envanter!B50,Satıs[90cm camlı])</f>
        <v>0</v>
      </c>
    </row>
    <row r="51" spans="2:14" x14ac:dyDescent="0.25">
      <c r="B51" s="20">
        <v>920</v>
      </c>
      <c r="C51" s="29">
        <v>8</v>
      </c>
      <c r="D51" s="29">
        <v>17</v>
      </c>
      <c r="E51" s="29">
        <v>55</v>
      </c>
      <c r="F51" s="29">
        <v>37</v>
      </c>
      <c r="G51" s="29">
        <v>2</v>
      </c>
      <c r="J51" s="20">
        <v>920</v>
      </c>
      <c r="K51" s="28">
        <f>C51-SUMIF(siparis[kod],envanter!B51,siparis[100cm])+SUMIF(Satıs[kod],envanter!B51,Satıs[100cm])</f>
        <v>63</v>
      </c>
      <c r="L51" s="28">
        <f>D51-SUMIF(siparis[kod],envanter!B51,siparis[100cm camlı])+SUMIF(Satıs[kod],envanter!B51,Satıs[100cm camlı])</f>
        <v>25</v>
      </c>
      <c r="M51" s="28">
        <f>E51-SUMIF(siparis[kod],envanter!B51,siparis[90cm])+SUMIF(Satıs[kod],envanter!B51,Satıs[90cm])</f>
        <v>35</v>
      </c>
      <c r="N51" s="28">
        <f>F51-SUMIF(siparis[kod],envanter!B51,siparis[90cm camlı])+SUMIF(Satıs[kod],envanter!B51,Satıs[90cm camlı])</f>
        <v>29</v>
      </c>
    </row>
    <row r="52" spans="2:14" x14ac:dyDescent="0.25">
      <c r="B52" s="20">
        <v>930</v>
      </c>
      <c r="C52" s="29">
        <v>6</v>
      </c>
      <c r="D52" s="29">
        <v>58</v>
      </c>
      <c r="E52" s="29">
        <v>101</v>
      </c>
      <c r="F52" s="29">
        <v>48</v>
      </c>
      <c r="G52" s="29">
        <v>32</v>
      </c>
      <c r="J52" s="20">
        <v>930</v>
      </c>
      <c r="K52" s="28">
        <f>C52-SUMIF(siparis[kod],envanter!B52,siparis[100cm])+SUMIF(Satıs[kod],envanter!B52,Satıs[100cm])</f>
        <v>104</v>
      </c>
      <c r="L52" s="28">
        <f>D52-SUMIF(siparis[kod],envanter!B52,siparis[100cm camlı])+SUMIF(Satıs[kod],envanter!B52,Satıs[100cm camlı])</f>
        <v>34</v>
      </c>
      <c r="M52" s="28">
        <f>E52-SUMIF(siparis[kod],envanter!B52,siparis[90cm])+SUMIF(Satıs[kod],envanter!B52,Satıs[90cm])</f>
        <v>31</v>
      </c>
      <c r="N52" s="28">
        <f>F52-SUMIF(siparis[kod],envanter!B52,siparis[90cm camlı])+SUMIF(Satıs[kod],envanter!B52,Satıs[90cm camlı])</f>
        <v>39</v>
      </c>
    </row>
    <row r="53" spans="2:14" x14ac:dyDescent="0.25">
      <c r="B53" s="20">
        <v>960</v>
      </c>
      <c r="C53" s="29">
        <v>0</v>
      </c>
      <c r="D53" s="29">
        <v>32</v>
      </c>
      <c r="E53" s="29">
        <v>216</v>
      </c>
      <c r="F53" s="29">
        <v>116</v>
      </c>
      <c r="G53" s="29">
        <v>88</v>
      </c>
      <c r="J53" s="20">
        <v>960</v>
      </c>
      <c r="K53" s="28">
        <f>C53-SUMIF(siparis[kod],envanter!B53,siparis[100cm])+SUMIF(Satıs[kod],envanter!B53,Satıs[100cm])</f>
        <v>-18</v>
      </c>
      <c r="L53" s="28">
        <f>D53-SUMIF(siparis[kod],envanter!B53,siparis[100cm camlı])+SUMIF(Satıs[kod],envanter!B53,Satıs[100cm camlı])</f>
        <v>21</v>
      </c>
      <c r="M53" s="28">
        <f>E53-SUMIF(siparis[kod],envanter!B53,siparis[90cm])+SUMIF(Satıs[kod],envanter!B53,Satıs[90cm])</f>
        <v>26</v>
      </c>
      <c r="N53" s="28">
        <f>F53-SUMIF(siparis[kod],envanter!B53,siparis[90cm camlı])+SUMIF(Satıs[kod],envanter!B53,Satıs[90cm camlı])</f>
        <v>86</v>
      </c>
    </row>
  </sheetData>
  <mergeCells count="2">
    <mergeCell ref="J1:N3"/>
    <mergeCell ref="B1:G3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2FDE-1ACD-42E6-AF4E-BBD408AB03AF}">
  <dimension ref="C1:AI149"/>
  <sheetViews>
    <sheetView workbookViewId="0">
      <selection activeCell="Q8" sqref="Q8"/>
    </sheetView>
  </sheetViews>
  <sheetFormatPr defaultRowHeight="15" x14ac:dyDescent="0.25"/>
  <cols>
    <col min="3" max="3" width="10.140625" style="21" bestFit="1" customWidth="1"/>
    <col min="4" max="4" width="11.140625" bestFit="1" customWidth="1"/>
    <col min="5" max="5" width="15.140625" bestFit="1" customWidth="1"/>
    <col min="6" max="6" width="10.140625" bestFit="1" customWidth="1"/>
    <col min="7" max="7" width="14.140625" bestFit="1" customWidth="1"/>
    <col min="10" max="10" width="10.140625" bestFit="1" customWidth="1"/>
    <col min="11" max="11" width="11.140625" bestFit="1" customWidth="1"/>
    <col min="12" max="12" width="15.140625" bestFit="1" customWidth="1"/>
    <col min="13" max="13" width="10.140625" bestFit="1" customWidth="1"/>
    <col min="14" max="14" width="14.140625" bestFit="1" customWidth="1"/>
  </cols>
  <sheetData>
    <row r="1" spans="3:35" ht="15" customHeight="1" x14ac:dyDescent="0.25">
      <c r="C1" s="23" t="s">
        <v>33</v>
      </c>
      <c r="D1" s="23"/>
      <c r="E1" s="23"/>
      <c r="F1" s="23"/>
      <c r="G1" s="23"/>
      <c r="J1" s="23">
        <f>grafik!H1</f>
        <v>620</v>
      </c>
      <c r="K1" s="23"/>
      <c r="L1" s="23"/>
      <c r="M1" s="23"/>
      <c r="N1" s="23"/>
      <c r="Q1" s="22"/>
      <c r="R1" s="22"/>
      <c r="S1" s="22"/>
      <c r="T1" s="22"/>
      <c r="U1" s="22"/>
      <c r="X1" s="22"/>
      <c r="Y1" s="22"/>
      <c r="Z1" s="22"/>
      <c r="AA1" s="22"/>
      <c r="AB1" s="22"/>
      <c r="AE1" s="22"/>
      <c r="AF1" s="22"/>
      <c r="AG1" s="22"/>
      <c r="AH1" s="22"/>
      <c r="AI1" s="22"/>
    </row>
    <row r="2" spans="3:35" ht="15" customHeight="1" x14ac:dyDescent="0.25">
      <c r="C2" s="23"/>
      <c r="D2" s="23"/>
      <c r="E2" s="23"/>
      <c r="F2" s="23"/>
      <c r="G2" s="23"/>
      <c r="J2" s="23"/>
      <c r="K2" s="23"/>
      <c r="L2" s="23"/>
      <c r="M2" s="23"/>
      <c r="N2" s="23"/>
      <c r="Q2" s="22"/>
      <c r="R2" s="22"/>
      <c r="S2" s="22"/>
      <c r="T2" s="22"/>
      <c r="U2" s="22"/>
      <c r="X2" s="22"/>
      <c r="Y2" s="22"/>
      <c r="Z2" s="22"/>
      <c r="AA2" s="22"/>
      <c r="AB2" s="22"/>
      <c r="AE2" s="22"/>
      <c r="AF2" s="22"/>
      <c r="AG2" s="22"/>
      <c r="AH2" s="22"/>
      <c r="AI2" s="22"/>
    </row>
    <row r="3" spans="3:35" ht="15" customHeight="1" x14ac:dyDescent="0.25">
      <c r="C3" s="23"/>
      <c r="D3" s="23"/>
      <c r="E3" s="23"/>
      <c r="F3" s="23"/>
      <c r="G3" s="23"/>
      <c r="J3" s="23"/>
      <c r="K3" s="23"/>
      <c r="L3" s="23"/>
      <c r="M3" s="23"/>
      <c r="N3" s="23"/>
      <c r="Q3" s="22"/>
      <c r="R3" s="22"/>
      <c r="S3" s="22"/>
      <c r="T3" s="22"/>
      <c r="U3" s="22"/>
      <c r="X3" s="22"/>
      <c r="Y3" s="22"/>
      <c r="Z3" s="22"/>
      <c r="AA3" s="22"/>
      <c r="AB3" s="22"/>
      <c r="AE3" s="22"/>
      <c r="AF3" s="22"/>
      <c r="AG3" s="22"/>
      <c r="AH3" s="22"/>
      <c r="AI3" s="22"/>
    </row>
    <row r="4" spans="3:35" x14ac:dyDescent="0.25">
      <c r="C4" s="21" t="s">
        <v>26</v>
      </c>
      <c r="D4" s="1" t="s">
        <v>34</v>
      </c>
      <c r="E4" s="1" t="s">
        <v>40</v>
      </c>
      <c r="F4" s="1" t="s">
        <v>36</v>
      </c>
      <c r="G4" s="1" t="s">
        <v>41</v>
      </c>
      <c r="J4" s="21" t="s">
        <v>26</v>
      </c>
      <c r="K4" s="1" t="s">
        <v>34</v>
      </c>
      <c r="L4" s="1" t="s">
        <v>40</v>
      </c>
      <c r="M4" s="1" t="s">
        <v>36</v>
      </c>
      <c r="N4" s="1" t="s">
        <v>41</v>
      </c>
    </row>
    <row r="5" spans="3:35" x14ac:dyDescent="0.25">
      <c r="C5" s="21">
        <v>45292</v>
      </c>
      <c r="D5" s="19" cm="1">
        <f t="array" ref="D5">SUM(IF(siparis[Depoya Giriş Tarihi]&lt;=C5,siparis[100cm],0))-SUM(IF(Satıs[Bitiş Tarihi]&lt;=C5,Satıs[100cm],0))+SUM(başlangıç_envanter[100cm])</f>
        <v>2699</v>
      </c>
      <c r="E5" s="19" cm="1">
        <f t="array" ref="E5">SUM(IF(siparis[Depoya Giriş Tarihi]&lt;=C5,siparis[100cm camlı],0))-SUM(IF(Satıs[Bitiş Tarihi]&lt;=C5,Satıs[100cm camlı],0))+SUM(başlangıç_envanter[100cm camlı])</f>
        <v>1229</v>
      </c>
      <c r="F5" s="19" cm="1">
        <f t="array" ref="F5">SUM(IF(siparis[Depoya Giriş Tarihi]&lt;=C5,siparis[90cm],0))-SUM(IF(Satıs[Bitiş Tarihi]&lt;=C5,Satıs[90cm],0))+SUM(başlangıç_envanter[90cm])</f>
        <v>1362</v>
      </c>
      <c r="G5" s="19" cm="1">
        <f t="array" ref="G5">SUM(IF(siparis[Depoya Giriş Tarihi]&lt;=C5,siparis[90cm camlı],0))-SUM(IF(Satıs[Bitiş Tarihi]&lt;=C5,Satıs[90cm camlı],0))+SUM(başlangıç_envanter[90cm camlı])</f>
        <v>1236</v>
      </c>
      <c r="J5" s="21">
        <v>45292</v>
      </c>
      <c r="K5" s="19">
        <f>SUMIFS(siparis[100cm],siparis[Depoya Giriş Tarihi],"&lt;="&amp;J5,siparis[kod],$J$1)-SUMIFS(Satıs[100cm],Satıs[Bitiş Tarihi],"&lt;="&amp;J5,Satıs[kod],$J$1)+SUMIF(başlangıç_envanter[kod],$J$1,başlangıç_envanter[100cm])</f>
        <v>7</v>
      </c>
      <c r="L5" s="19">
        <f>SUMIFS(siparis[100cm camlı],siparis[Depoya Giriş Tarihi],"&lt;="&amp;J5,siparis[kod],$J$1)-SUMIFS(Satıs[100cm camlı],Satıs[Bitiş Tarihi],"&lt;="&amp;J5,Satıs[kod],$J$1)+SUMIF(başlangıç_envanter[kod],$J$1,başlangıç_envanter[100cm camlı])</f>
        <v>15</v>
      </c>
      <c r="M5" s="19">
        <f>SUMIFS(siparis[90cm],siparis[Depoya Giriş Tarihi],"&lt;="&amp;J5,siparis[kod],$J$1)-SUMIFS(Satıs[90cm],Satıs[Bitiş Tarihi],"&lt;="&amp;J5,Satıs[kod],$J$1)+SUMIF(başlangıç_envanter[kod],$J$1,başlangıç_envanter[90cm])</f>
        <v>2</v>
      </c>
      <c r="N5" s="19">
        <f>SUMIFS(siparis[90cm camlı],siparis[Depoya Giriş Tarihi],"&lt;="&amp;J5,siparis[kod],$J$1)-SUMIFS(Satıs[90cm camlı],Satıs[Bitiş Tarihi],"&lt;="&amp;J5,Satıs[kod],$J$1)+SUMIF(başlangıç_envanter[kod],$J$1,başlangıç_envanter[90cm camlı])</f>
        <v>-1</v>
      </c>
    </row>
    <row r="6" spans="3:35" x14ac:dyDescent="0.25">
      <c r="C6" s="21">
        <v>45296</v>
      </c>
      <c r="D6" s="19" cm="1">
        <f t="array" ref="D6">SUM(IF(siparis[Depoya Giriş Tarihi]&lt;=C6,siparis[100cm],0))-SUM(IF(Satıs[Bitiş Tarihi]&lt;=C6,Satıs[100cm],0))+SUM(başlangıç_envanter[100cm])</f>
        <v>2400</v>
      </c>
      <c r="E6" s="19" cm="1">
        <f t="array" ref="E6">SUM(IF(siparis[Depoya Giriş Tarihi]&lt;=C6,siparis[100cm camlı],0))-SUM(IF(Satıs[Bitiş Tarihi]&lt;=C6,Satıs[100cm camlı],0))+SUM(başlangıç_envanter[100cm camlı])</f>
        <v>1208</v>
      </c>
      <c r="F6" s="19" cm="1">
        <f t="array" ref="F6">SUM(IF(siparis[Depoya Giriş Tarihi]&lt;=C6,siparis[90cm],0))-SUM(IF(Satıs[Bitiş Tarihi]&lt;=C6,Satıs[90cm],0))+SUM(başlangıç_envanter[90cm])</f>
        <v>1294</v>
      </c>
      <c r="G6" s="19" cm="1">
        <f t="array" ref="G6">SUM(IF(siparis[Depoya Giriş Tarihi]&lt;=C6,siparis[90cm camlı],0))-SUM(IF(Satıs[Bitiş Tarihi]&lt;=C6,Satıs[90cm camlı],0))+SUM(başlangıç_envanter[90cm camlı])</f>
        <v>1217</v>
      </c>
      <c r="J6" s="21">
        <v>45296</v>
      </c>
      <c r="K6" s="19">
        <f>SUMIFS(siparis[100cm],siparis[Depoya Giriş Tarihi],"&lt;="&amp;J6,siparis[kod],$J$1)-SUMIFS(Satıs[100cm],Satıs[Bitiş Tarihi],"&lt;="&amp;J6,Satıs[kod],$J$1)+SUMIF(başlangıç_envanter[kod],$J$1,başlangıç_envanter[100cm])</f>
        <v>7</v>
      </c>
      <c r="L6" s="19">
        <f>SUMIFS(siparis[100cm camlı],siparis[Depoya Giriş Tarihi],"&lt;="&amp;J6,siparis[kod],$J$1)-SUMIFS(Satıs[100cm camlı],Satıs[Bitiş Tarihi],"&lt;="&amp;J6,Satıs[kod],$J$1)+SUMIF(başlangıç_envanter[kod],$J$1,başlangıç_envanter[100cm camlı])</f>
        <v>15</v>
      </c>
      <c r="M6" s="19">
        <f>SUMIFS(siparis[90cm],siparis[Depoya Giriş Tarihi],"&lt;="&amp;J6,siparis[kod],$J$1)-SUMIFS(Satıs[90cm],Satıs[Bitiş Tarihi],"&lt;="&amp;J6,Satıs[kod],$J$1)+SUMIF(başlangıç_envanter[kod],$J$1,başlangıç_envanter[90cm])</f>
        <v>1</v>
      </c>
      <c r="N6" s="19">
        <f>SUMIFS(siparis[90cm camlı],siparis[Depoya Giriş Tarihi],"&lt;="&amp;J6,siparis[kod],$J$1)-SUMIFS(Satıs[90cm camlı],Satıs[Bitiş Tarihi],"&lt;="&amp;J6,Satıs[kod],$J$1)+SUMIF(başlangıç_envanter[kod],$J$1,başlangıç_envanter[90cm camlı])</f>
        <v>-1</v>
      </c>
    </row>
    <row r="7" spans="3:35" x14ac:dyDescent="0.25">
      <c r="C7" s="21">
        <v>45303</v>
      </c>
      <c r="D7" s="19" cm="1">
        <f t="array" ref="D7">SUM(IF(siparis[Depoya Giriş Tarihi]&lt;=C7,siparis[100cm],0))-SUM(IF(Satıs[Bitiş Tarihi]&lt;=C7,Satıs[100cm],0))+SUM(başlangıç_envanter[100cm])</f>
        <v>3713</v>
      </c>
      <c r="E7" s="19" cm="1">
        <f t="array" ref="E7">SUM(IF(siparis[Depoya Giriş Tarihi]&lt;=C7,siparis[100cm camlı],0))-SUM(IF(Satıs[Bitiş Tarihi]&lt;=C7,Satıs[100cm camlı],0))+SUM(başlangıç_envanter[100cm camlı])</f>
        <v>1372</v>
      </c>
      <c r="F7" s="19" cm="1">
        <f t="array" ref="F7">SUM(IF(siparis[Depoya Giriş Tarihi]&lt;=C7,siparis[90cm],0))-SUM(IF(Satıs[Bitiş Tarihi]&lt;=C7,Satıs[90cm],0))+SUM(başlangıç_envanter[90cm])</f>
        <v>1676</v>
      </c>
      <c r="G7" s="19" cm="1">
        <f t="array" ref="G7">SUM(IF(siparis[Depoya Giriş Tarihi]&lt;=C7,siparis[90cm camlı],0))-SUM(IF(Satıs[Bitiş Tarihi]&lt;=C7,Satıs[90cm camlı],0))+SUM(başlangıç_envanter[90cm camlı])</f>
        <v>1439</v>
      </c>
      <c r="J7" s="21">
        <v>45303</v>
      </c>
      <c r="K7" s="19">
        <f>SUMIFS(siparis[100cm],siparis[Depoya Giriş Tarihi],"&lt;="&amp;J7,siparis[kod],$J$1)-SUMIFS(Satıs[100cm],Satıs[Bitiş Tarihi],"&lt;="&amp;J7,Satıs[kod],$J$1)+SUMIF(başlangıç_envanter[kod],$J$1,başlangıç_envanter[100cm])</f>
        <v>92</v>
      </c>
      <c r="L7" s="19">
        <f>SUMIFS(siparis[100cm camlı],siparis[Depoya Giriş Tarihi],"&lt;="&amp;J7,siparis[kod],$J$1)-SUMIFS(Satıs[100cm camlı],Satıs[Bitiş Tarihi],"&lt;="&amp;J7,Satıs[kod],$J$1)+SUMIF(başlangıç_envanter[kod],$J$1,başlangıç_envanter[100cm camlı])</f>
        <v>39</v>
      </c>
      <c r="M7" s="19">
        <f>SUMIFS(siparis[90cm],siparis[Depoya Giriş Tarihi],"&lt;="&amp;J7,siparis[kod],$J$1)-SUMIFS(Satıs[90cm],Satıs[Bitiş Tarihi],"&lt;="&amp;J7,Satıs[kod],$J$1)+SUMIF(başlangıç_envanter[kod],$J$1,başlangıç_envanter[90cm])</f>
        <v>47</v>
      </c>
      <c r="N7" s="19">
        <f>SUMIFS(siparis[90cm camlı],siparis[Depoya Giriş Tarihi],"&lt;="&amp;J7,siparis[kod],$J$1)-SUMIFS(Satıs[90cm camlı],Satıs[Bitiş Tarihi],"&lt;="&amp;J7,Satıs[kod],$J$1)+SUMIF(başlangıç_envanter[kod],$J$1,başlangıç_envanter[90cm camlı])</f>
        <v>42</v>
      </c>
    </row>
    <row r="8" spans="3:35" x14ac:dyDescent="0.25">
      <c r="C8" s="21">
        <v>45310</v>
      </c>
      <c r="D8" s="19" cm="1">
        <f t="array" ref="D8">SUM(IF(siparis[Depoya Giriş Tarihi]&lt;=C8,siparis[100cm],0))-SUM(IF(Satıs[Bitiş Tarihi]&lt;=C8,Satıs[100cm],0))+SUM(başlangıç_envanter[100cm])</f>
        <v>3713</v>
      </c>
      <c r="E8" s="19" cm="1">
        <f t="array" ref="E8">SUM(IF(siparis[Depoya Giriş Tarihi]&lt;=C8,siparis[100cm camlı],0))-SUM(IF(Satıs[Bitiş Tarihi]&lt;=C8,Satıs[100cm camlı],0))+SUM(başlangıç_envanter[100cm camlı])</f>
        <v>1372</v>
      </c>
      <c r="F8" s="19" cm="1">
        <f t="array" ref="F8">SUM(IF(siparis[Depoya Giriş Tarihi]&lt;=C8,siparis[90cm],0))-SUM(IF(Satıs[Bitiş Tarihi]&lt;=C8,Satıs[90cm],0))+SUM(başlangıç_envanter[90cm])</f>
        <v>1676</v>
      </c>
      <c r="G8" s="19" cm="1">
        <f t="array" ref="G8">SUM(IF(siparis[Depoya Giriş Tarihi]&lt;=C8,siparis[90cm camlı],0))-SUM(IF(Satıs[Bitiş Tarihi]&lt;=C8,Satıs[90cm camlı],0))+SUM(başlangıç_envanter[90cm camlı])</f>
        <v>1439</v>
      </c>
      <c r="J8" s="21">
        <v>45310</v>
      </c>
      <c r="K8" s="19">
        <f>SUMIFS(siparis[100cm],siparis[Depoya Giriş Tarihi],"&lt;="&amp;J8,siparis[kod],$J$1)-SUMIFS(Satıs[100cm],Satıs[Bitiş Tarihi],"&lt;="&amp;J8,Satıs[kod],$J$1)+SUMIF(başlangıç_envanter[kod],$J$1,başlangıç_envanter[100cm])</f>
        <v>92</v>
      </c>
      <c r="L8" s="19">
        <f>SUMIFS(siparis[100cm camlı],siparis[Depoya Giriş Tarihi],"&lt;="&amp;J8,siparis[kod],$J$1)-SUMIFS(Satıs[100cm camlı],Satıs[Bitiş Tarihi],"&lt;="&amp;J8,Satıs[kod],$J$1)+SUMIF(başlangıç_envanter[kod],$J$1,başlangıç_envanter[100cm camlı])</f>
        <v>39</v>
      </c>
      <c r="M8" s="19">
        <f>SUMIFS(siparis[90cm],siparis[Depoya Giriş Tarihi],"&lt;="&amp;J8,siparis[kod],$J$1)-SUMIFS(Satıs[90cm],Satıs[Bitiş Tarihi],"&lt;="&amp;J8,Satıs[kod],$J$1)+SUMIF(başlangıç_envanter[kod],$J$1,başlangıç_envanter[90cm])</f>
        <v>47</v>
      </c>
      <c r="N8" s="19">
        <f>SUMIFS(siparis[90cm camlı],siparis[Depoya Giriş Tarihi],"&lt;="&amp;J8,siparis[kod],$J$1)-SUMIFS(Satıs[90cm camlı],Satıs[Bitiş Tarihi],"&lt;="&amp;J8,Satıs[kod],$J$1)+SUMIF(başlangıç_envanter[kod],$J$1,başlangıç_envanter[90cm camlı])</f>
        <v>42</v>
      </c>
    </row>
    <row r="9" spans="3:35" x14ac:dyDescent="0.25">
      <c r="C9" s="21">
        <v>45317</v>
      </c>
      <c r="D9" s="19" cm="1">
        <f t="array" ref="D9">SUM(IF(siparis[Depoya Giriş Tarihi]&lt;=C9,siparis[100cm],0))-SUM(IF(Satıs[Bitiş Tarihi]&lt;=C9,Satıs[100cm],0))+SUM(başlangıç_envanter[100cm])</f>
        <v>2424</v>
      </c>
      <c r="E9" s="19" cm="1">
        <f t="array" ref="E9">SUM(IF(siparis[Depoya Giriş Tarihi]&lt;=C9,siparis[100cm camlı],0))-SUM(IF(Satıs[Bitiş Tarihi]&lt;=C9,Satıs[100cm camlı],0))+SUM(başlangıç_envanter[100cm camlı])</f>
        <v>1306</v>
      </c>
      <c r="F9" s="19" cm="1">
        <f t="array" ref="F9">SUM(IF(siparis[Depoya Giriş Tarihi]&lt;=C9,siparis[90cm],0))-SUM(IF(Satıs[Bitiş Tarihi]&lt;=C9,Satıs[90cm],0))+SUM(başlangıç_envanter[90cm])</f>
        <v>1385</v>
      </c>
      <c r="G9" s="19" cm="1">
        <f t="array" ref="G9">SUM(IF(siparis[Depoya Giriş Tarihi]&lt;=C9,siparis[90cm camlı],0))-SUM(IF(Satıs[Bitiş Tarihi]&lt;=C9,Satıs[90cm camlı],0))+SUM(başlangıç_envanter[90cm camlı])</f>
        <v>1338</v>
      </c>
      <c r="J9" s="21">
        <v>45317</v>
      </c>
      <c r="K9" s="19">
        <f>SUMIFS(siparis[100cm],siparis[Depoya Giriş Tarihi],"&lt;="&amp;J9,siparis[kod],$J$1)-SUMIFS(Satıs[100cm],Satıs[Bitiş Tarihi],"&lt;="&amp;J9,Satıs[kod],$J$1)+SUMIF(başlangıç_envanter[kod],$J$1,başlangıç_envanter[100cm])</f>
        <v>73</v>
      </c>
      <c r="L9" s="19">
        <f>SUMIFS(siparis[100cm camlı],siparis[Depoya Giriş Tarihi],"&lt;="&amp;J9,siparis[kod],$J$1)-SUMIFS(Satıs[100cm camlı],Satıs[Bitiş Tarihi],"&lt;="&amp;J9,Satıs[kod],$J$1)+SUMIF(başlangıç_envanter[kod],$J$1,başlangıç_envanter[100cm camlı])</f>
        <v>39</v>
      </c>
      <c r="M9" s="19">
        <f>SUMIFS(siparis[90cm],siparis[Depoya Giriş Tarihi],"&lt;="&amp;J9,siparis[kod],$J$1)-SUMIFS(Satıs[90cm],Satıs[Bitiş Tarihi],"&lt;="&amp;J9,Satıs[kod],$J$1)+SUMIF(başlangıç_envanter[kod],$J$1,başlangıç_envanter[90cm])</f>
        <v>38</v>
      </c>
      <c r="N9" s="19">
        <f>SUMIFS(siparis[90cm camlı],siparis[Depoya Giriş Tarihi],"&lt;="&amp;J9,siparis[kod],$J$1)-SUMIFS(Satıs[90cm camlı],Satıs[Bitiş Tarihi],"&lt;="&amp;J9,Satıs[kod],$J$1)+SUMIF(başlangıç_envanter[kod],$J$1,başlangıç_envanter[90cm camlı])</f>
        <v>41</v>
      </c>
    </row>
    <row r="10" spans="3:35" x14ac:dyDescent="0.25">
      <c r="C10" s="21">
        <v>45324</v>
      </c>
      <c r="D10" s="19" cm="1">
        <f t="array" ref="D10">SUM(IF(siparis[Depoya Giriş Tarihi]&lt;=C10,siparis[100cm],0))-SUM(IF(Satıs[Bitiş Tarihi]&lt;=C10,Satıs[100cm],0))+SUM(başlangıç_envanter[100cm])</f>
        <v>2054</v>
      </c>
      <c r="E10" s="19" cm="1">
        <f t="array" ref="E10">SUM(IF(siparis[Depoya Giriş Tarihi]&lt;=C10,siparis[100cm camlı],0))-SUM(IF(Satıs[Bitiş Tarihi]&lt;=C10,Satıs[100cm camlı],0))+SUM(başlangıç_envanter[100cm camlı])</f>
        <v>1286</v>
      </c>
      <c r="F10" s="19" cm="1">
        <f t="array" ref="F10">SUM(IF(siparis[Depoya Giriş Tarihi]&lt;=C10,siparis[90cm],0))-SUM(IF(Satıs[Bitiş Tarihi]&lt;=C10,Satıs[90cm],0))+SUM(başlangıç_envanter[90cm])</f>
        <v>1273</v>
      </c>
      <c r="G10" s="19" cm="1">
        <f t="array" ref="G10">SUM(IF(siparis[Depoya Giriş Tarihi]&lt;=C10,siparis[90cm camlı],0))-SUM(IF(Satıs[Bitiş Tarihi]&lt;=C10,Satıs[90cm camlı],0))+SUM(başlangıç_envanter[90cm camlı])</f>
        <v>1281</v>
      </c>
      <c r="J10" s="21">
        <v>45324</v>
      </c>
      <c r="K10" s="19">
        <f>SUMIFS(siparis[100cm],siparis[Depoya Giriş Tarihi],"&lt;="&amp;J10,siparis[kod],$J$1)-SUMIFS(Satıs[100cm],Satıs[Bitiş Tarihi],"&lt;="&amp;J10,Satıs[kod],$J$1)+SUMIF(başlangıç_envanter[kod],$J$1,başlangıç_envanter[100cm])</f>
        <v>71</v>
      </c>
      <c r="L10" s="19">
        <f>SUMIFS(siparis[100cm camlı],siparis[Depoya Giriş Tarihi],"&lt;="&amp;J10,siparis[kod],$J$1)-SUMIFS(Satıs[100cm camlı],Satıs[Bitiş Tarihi],"&lt;="&amp;J10,Satıs[kod],$J$1)+SUMIF(başlangıç_envanter[kod],$J$1,başlangıç_envanter[100cm camlı])</f>
        <v>38</v>
      </c>
      <c r="M10" s="19">
        <f>SUMIFS(siparis[90cm],siparis[Depoya Giriş Tarihi],"&lt;="&amp;J10,siparis[kod],$J$1)-SUMIFS(Satıs[90cm],Satıs[Bitiş Tarihi],"&lt;="&amp;J10,Satıs[kod],$J$1)+SUMIF(başlangıç_envanter[kod],$J$1,başlangıç_envanter[90cm])</f>
        <v>36</v>
      </c>
      <c r="N10" s="19">
        <f>SUMIFS(siparis[90cm camlı],siparis[Depoya Giriş Tarihi],"&lt;="&amp;J10,siparis[kod],$J$1)-SUMIFS(Satıs[90cm camlı],Satıs[Bitiş Tarihi],"&lt;="&amp;J10,Satıs[kod],$J$1)+SUMIF(başlangıç_envanter[kod],$J$1,başlangıç_envanter[90cm camlı])</f>
        <v>40</v>
      </c>
    </row>
    <row r="11" spans="3:35" x14ac:dyDescent="0.25">
      <c r="C11" s="21">
        <v>45331</v>
      </c>
      <c r="D11" s="19" cm="1">
        <f t="array" ref="D11">SUM(IF(siparis[Depoya Giriş Tarihi]&lt;=C11,siparis[100cm],0))-SUM(IF(Satıs[Bitiş Tarihi]&lt;=C11,Satıs[100cm],0))+SUM(başlangıç_envanter[100cm])</f>
        <v>2140</v>
      </c>
      <c r="E11" s="19" cm="1">
        <f t="array" ref="E11">SUM(IF(siparis[Depoya Giriş Tarihi]&lt;=C11,siparis[100cm camlı],0))-SUM(IF(Satıs[Bitiş Tarihi]&lt;=C11,Satıs[100cm camlı],0))+SUM(başlangıç_envanter[100cm camlı])</f>
        <v>1266</v>
      </c>
      <c r="F11" s="19" cm="1">
        <f t="array" ref="F11">SUM(IF(siparis[Depoya Giriş Tarihi]&lt;=C11,siparis[90cm],0))-SUM(IF(Satıs[Bitiş Tarihi]&lt;=C11,Satıs[90cm],0))+SUM(başlangıç_envanter[90cm])</f>
        <v>1151</v>
      </c>
      <c r="G11" s="19" cm="1">
        <f t="array" ref="G11">SUM(IF(siparis[Depoya Giriş Tarihi]&lt;=C11,siparis[90cm camlı],0))-SUM(IF(Satıs[Bitiş Tarihi]&lt;=C11,Satıs[90cm camlı],0))+SUM(başlangıç_envanter[90cm camlı])</f>
        <v>1235</v>
      </c>
      <c r="J11" s="21">
        <v>45331</v>
      </c>
      <c r="K11" s="19">
        <f>SUMIFS(siparis[100cm],siparis[Depoya Giriş Tarihi],"&lt;="&amp;J11,siparis[kod],$J$1)-SUMIFS(Satıs[100cm],Satıs[Bitiş Tarihi],"&lt;="&amp;J11,Satıs[kod],$J$1)+SUMIF(başlangıç_envanter[kod],$J$1,başlangıç_envanter[100cm])</f>
        <v>68</v>
      </c>
      <c r="L11" s="19">
        <f>SUMIFS(siparis[100cm camlı],siparis[Depoya Giriş Tarihi],"&lt;="&amp;J11,siparis[kod],$J$1)-SUMIFS(Satıs[100cm camlı],Satıs[Bitiş Tarihi],"&lt;="&amp;J11,Satıs[kod],$J$1)+SUMIF(başlangıç_envanter[kod],$J$1,başlangıç_envanter[100cm camlı])</f>
        <v>38</v>
      </c>
      <c r="M11" s="19">
        <f>SUMIFS(siparis[90cm],siparis[Depoya Giriş Tarihi],"&lt;="&amp;J11,siparis[kod],$J$1)-SUMIFS(Satıs[90cm],Satıs[Bitiş Tarihi],"&lt;="&amp;J11,Satıs[kod],$J$1)+SUMIF(başlangıç_envanter[kod],$J$1,başlangıç_envanter[90cm])</f>
        <v>36</v>
      </c>
      <c r="N11" s="19">
        <f>SUMIFS(siparis[90cm camlı],siparis[Depoya Giriş Tarihi],"&lt;="&amp;J11,siparis[kod],$J$1)-SUMIFS(Satıs[90cm camlı],Satıs[Bitiş Tarihi],"&lt;="&amp;J11,Satıs[kod],$J$1)+SUMIF(başlangıç_envanter[kod],$J$1,başlangıç_envanter[90cm camlı])</f>
        <v>40</v>
      </c>
      <c r="O11" s="19"/>
    </row>
    <row r="12" spans="3:35" x14ac:dyDescent="0.25">
      <c r="C12" s="21">
        <v>45338</v>
      </c>
      <c r="D12" s="19" cm="1">
        <f t="array" ref="D12">SUM(IF(siparis[Depoya Giriş Tarihi]&lt;=C12,siparis[100cm],0))-SUM(IF(Satıs[Bitiş Tarihi]&lt;=C12,Satıs[100cm],0))+SUM(başlangıç_envanter[100cm])</f>
        <v>1689</v>
      </c>
      <c r="E12" s="19" cm="1">
        <f t="array" ref="E12">SUM(IF(siparis[Depoya Giriş Tarihi]&lt;=C12,siparis[100cm camlı],0))-SUM(IF(Satıs[Bitiş Tarihi]&lt;=C12,Satıs[100cm camlı],0))+SUM(başlangıç_envanter[100cm camlı])</f>
        <v>1242</v>
      </c>
      <c r="F12" s="19" cm="1">
        <f t="array" ref="F12">SUM(IF(siparis[Depoya Giriş Tarihi]&lt;=C12,siparis[90cm],0))-SUM(IF(Satıs[Bitiş Tarihi]&lt;=C12,Satıs[90cm],0))+SUM(başlangıç_envanter[90cm])</f>
        <v>1024</v>
      </c>
      <c r="G12" s="19" cm="1">
        <f t="array" ref="G12">SUM(IF(siparis[Depoya Giriş Tarihi]&lt;=C12,siparis[90cm camlı],0))-SUM(IF(Satıs[Bitiş Tarihi]&lt;=C12,Satıs[90cm camlı],0))+SUM(başlangıç_envanter[90cm camlı])</f>
        <v>1180</v>
      </c>
      <c r="J12" s="21">
        <v>45338</v>
      </c>
      <c r="K12" s="19">
        <f>SUMIFS(siparis[100cm],siparis[Depoya Giriş Tarihi],"&lt;="&amp;J12,siparis[kod],$J$1)-SUMIFS(Satıs[100cm],Satıs[Bitiş Tarihi],"&lt;="&amp;J12,Satıs[kod],$J$1)+SUMIF(başlangıç_envanter[kod],$J$1,başlangıç_envanter[100cm])</f>
        <v>64</v>
      </c>
      <c r="L12" s="19">
        <f>SUMIFS(siparis[100cm camlı],siparis[Depoya Giriş Tarihi],"&lt;="&amp;J12,siparis[kod],$J$1)-SUMIFS(Satıs[100cm camlı],Satıs[Bitiş Tarihi],"&lt;="&amp;J12,Satıs[kod],$J$1)+SUMIF(başlangıç_envanter[kod],$J$1,başlangıç_envanter[100cm camlı])</f>
        <v>38</v>
      </c>
      <c r="M12" s="19">
        <f>SUMIFS(siparis[90cm],siparis[Depoya Giriş Tarihi],"&lt;="&amp;J12,siparis[kod],$J$1)-SUMIFS(Satıs[90cm],Satıs[Bitiş Tarihi],"&lt;="&amp;J12,Satıs[kod],$J$1)+SUMIF(başlangıç_envanter[kod],$J$1,başlangıç_envanter[90cm])</f>
        <v>35</v>
      </c>
      <c r="N12" s="19">
        <f>SUMIFS(siparis[90cm camlı],siparis[Depoya Giriş Tarihi],"&lt;="&amp;J12,siparis[kod],$J$1)-SUMIFS(Satıs[90cm camlı],Satıs[Bitiş Tarihi],"&lt;="&amp;J12,Satıs[kod],$J$1)+SUMIF(başlangıç_envanter[kod],$J$1,başlangıç_envanter[90cm camlı])</f>
        <v>40</v>
      </c>
    </row>
    <row r="13" spans="3:35" x14ac:dyDescent="0.25">
      <c r="C13" s="21">
        <v>45345</v>
      </c>
      <c r="D13" s="19" cm="1">
        <f t="array" ref="D13">SUM(IF(siparis[Depoya Giriş Tarihi]&lt;=C13,siparis[100cm],0))-SUM(IF(Satıs[Bitiş Tarihi]&lt;=C13,Satıs[100cm],0))+SUM(başlangıç_envanter[100cm])</f>
        <v>2198</v>
      </c>
      <c r="E13" s="19" cm="1">
        <f t="array" ref="E13">SUM(IF(siparis[Depoya Giriş Tarihi]&lt;=C13,siparis[100cm camlı],0))-SUM(IF(Satıs[Bitiş Tarihi]&lt;=C13,Satıs[100cm camlı],0))+SUM(başlangıç_envanter[100cm camlı])</f>
        <v>1284</v>
      </c>
      <c r="F13" s="19" cm="1">
        <f t="array" ref="F13">SUM(IF(siparis[Depoya Giriş Tarihi]&lt;=C13,siparis[90cm],0))-SUM(IF(Satıs[Bitiş Tarihi]&lt;=C13,Satıs[90cm],0))+SUM(başlangıç_envanter[90cm])</f>
        <v>1170</v>
      </c>
      <c r="G13" s="19" cm="1">
        <f t="array" ref="G13">SUM(IF(siparis[Depoya Giriş Tarihi]&lt;=C13,siparis[90cm camlı],0))-SUM(IF(Satıs[Bitiş Tarihi]&lt;=C13,Satıs[90cm camlı],0))+SUM(başlangıç_envanter[90cm camlı])</f>
        <v>1253</v>
      </c>
      <c r="J13" s="21">
        <v>45345</v>
      </c>
      <c r="K13" s="19">
        <f>SUMIFS(siparis[100cm],siparis[Depoya Giriş Tarihi],"&lt;="&amp;J13,siparis[kod],$J$1)-SUMIFS(Satıs[100cm],Satıs[Bitiş Tarihi],"&lt;="&amp;J13,Satıs[kod],$J$1)+SUMIF(başlangıç_envanter[kod],$J$1,başlangıç_envanter[100cm])</f>
        <v>60</v>
      </c>
      <c r="L13" s="19">
        <f>SUMIFS(siparis[100cm camlı],siparis[Depoya Giriş Tarihi],"&lt;="&amp;J13,siparis[kod],$J$1)-SUMIFS(Satıs[100cm camlı],Satıs[Bitiş Tarihi],"&lt;="&amp;J13,Satıs[kod],$J$1)+SUMIF(başlangıç_envanter[kod],$J$1,başlangıç_envanter[100cm camlı])</f>
        <v>38</v>
      </c>
      <c r="M13" s="19">
        <f>SUMIFS(siparis[90cm],siparis[Depoya Giriş Tarihi],"&lt;="&amp;J13,siparis[kod],$J$1)-SUMIFS(Satıs[90cm],Satıs[Bitiş Tarihi],"&lt;="&amp;J13,Satıs[kod],$J$1)+SUMIF(başlangıç_envanter[kod],$J$1,başlangıç_envanter[90cm])</f>
        <v>35</v>
      </c>
      <c r="N13" s="19">
        <f>SUMIFS(siparis[90cm camlı],siparis[Depoya Giriş Tarihi],"&lt;="&amp;J13,siparis[kod],$J$1)-SUMIFS(Satıs[90cm camlı],Satıs[Bitiş Tarihi],"&lt;="&amp;J13,Satıs[kod],$J$1)+SUMIF(başlangıç_envanter[kod],$J$1,başlangıç_envanter[90cm camlı])</f>
        <v>40</v>
      </c>
    </row>
    <row r="14" spans="3:35" x14ac:dyDescent="0.25">
      <c r="C14" s="21">
        <v>45352</v>
      </c>
      <c r="D14" s="19" cm="1">
        <f t="array" ref="D14">SUM(IF(siparis[Depoya Giriş Tarihi]&lt;=C14,siparis[100cm],0))-SUM(IF(Satıs[Bitiş Tarihi]&lt;=C14,Satıs[100cm],0))+SUM(başlangıç_envanter[100cm])</f>
        <v>2657</v>
      </c>
      <c r="E14" s="19" cm="1">
        <f t="array" ref="E14">SUM(IF(siparis[Depoya Giriş Tarihi]&lt;=C14,siparis[100cm camlı],0))-SUM(IF(Satıs[Bitiş Tarihi]&lt;=C14,Satıs[100cm camlı],0))+SUM(başlangıç_envanter[100cm camlı])</f>
        <v>1281</v>
      </c>
      <c r="F14" s="19" cm="1">
        <f t="array" ref="F14">SUM(IF(siparis[Depoya Giriş Tarihi]&lt;=C14,siparis[90cm],0))-SUM(IF(Satıs[Bitiş Tarihi]&lt;=C14,Satıs[90cm],0))+SUM(başlangıç_envanter[90cm])</f>
        <v>1237</v>
      </c>
      <c r="G14" s="19" cm="1">
        <f t="array" ref="G14">SUM(IF(siparis[Depoya Giriş Tarihi]&lt;=C14,siparis[90cm camlı],0))-SUM(IF(Satıs[Bitiş Tarihi]&lt;=C14,Satıs[90cm camlı],0))+SUM(başlangıç_envanter[90cm camlı])</f>
        <v>1270</v>
      </c>
      <c r="J14" s="21">
        <v>45352</v>
      </c>
      <c r="K14" s="19">
        <f>SUMIFS(siparis[100cm],siparis[Depoya Giriş Tarihi],"&lt;="&amp;J14,siparis[kod],$J$1)-SUMIFS(Satıs[100cm],Satıs[Bitiş Tarihi],"&lt;="&amp;J14,Satıs[kod],$J$1)+SUMIF(başlangıç_envanter[kod],$J$1,başlangıç_envanter[100cm])</f>
        <v>60</v>
      </c>
      <c r="L14" s="19">
        <f>SUMIFS(siparis[100cm camlı],siparis[Depoya Giriş Tarihi],"&lt;="&amp;J14,siparis[kod],$J$1)-SUMIFS(Satıs[100cm camlı],Satıs[Bitiş Tarihi],"&lt;="&amp;J14,Satıs[kod],$J$1)+SUMIF(başlangıç_envanter[kod],$J$1,başlangıç_envanter[100cm camlı])</f>
        <v>38</v>
      </c>
      <c r="M14" s="19">
        <f>SUMIFS(siparis[90cm],siparis[Depoya Giriş Tarihi],"&lt;="&amp;J14,siparis[kod],$J$1)-SUMIFS(Satıs[90cm],Satıs[Bitiş Tarihi],"&lt;="&amp;J14,Satıs[kod],$J$1)+SUMIF(başlangıç_envanter[kod],$J$1,başlangıç_envanter[90cm])</f>
        <v>35</v>
      </c>
      <c r="N14" s="19">
        <f>SUMIFS(siparis[90cm camlı],siparis[Depoya Giriş Tarihi],"&lt;="&amp;J14,siparis[kod],$J$1)-SUMIFS(Satıs[90cm camlı],Satıs[Bitiş Tarihi],"&lt;="&amp;J14,Satıs[kod],$J$1)+SUMIF(başlangıç_envanter[kod],$J$1,başlangıç_envanter[90cm camlı])</f>
        <v>40</v>
      </c>
    </row>
    <row r="15" spans="3:35" x14ac:dyDescent="0.25">
      <c r="C15" s="21">
        <v>45359</v>
      </c>
      <c r="D15" s="19" cm="1">
        <f t="array" ref="D15">SUM(IF(siparis[Depoya Giriş Tarihi]&lt;=C15,siparis[100cm],0))-SUM(IF(Satıs[Bitiş Tarihi]&lt;=C15,Satıs[100cm],0))+SUM(başlangıç_envanter[100cm])</f>
        <v>3825</v>
      </c>
      <c r="E15" s="19" cm="1">
        <f t="array" ref="E15">SUM(IF(siparis[Depoya Giriş Tarihi]&lt;=C15,siparis[100cm camlı],0))-SUM(IF(Satıs[Bitiş Tarihi]&lt;=C15,Satıs[100cm camlı],0))+SUM(başlangıç_envanter[100cm camlı])</f>
        <v>1278</v>
      </c>
      <c r="F15" s="19" cm="1">
        <f t="array" ref="F15">SUM(IF(siparis[Depoya Giriş Tarihi]&lt;=C15,siparis[90cm],0))-SUM(IF(Satıs[Bitiş Tarihi]&lt;=C15,Satıs[90cm],0))+SUM(başlangıç_envanter[90cm])</f>
        <v>1484</v>
      </c>
      <c r="G15" s="19" cm="1">
        <f t="array" ref="G15">SUM(IF(siparis[Depoya Giriş Tarihi]&lt;=C15,siparis[90cm camlı],0))-SUM(IF(Satıs[Bitiş Tarihi]&lt;=C15,Satıs[90cm camlı],0))+SUM(başlangıç_envanter[90cm camlı])</f>
        <v>1441</v>
      </c>
      <c r="J15" s="21">
        <v>45359</v>
      </c>
      <c r="K15" s="19">
        <f>SUMIFS(siparis[100cm],siparis[Depoya Giriş Tarihi],"&lt;="&amp;J15,siparis[kod],$J$1)-SUMIFS(Satıs[100cm],Satıs[Bitiş Tarihi],"&lt;="&amp;J15,Satıs[kod],$J$1)+SUMIF(başlangıç_envanter[kod],$J$1,başlangıç_envanter[100cm])</f>
        <v>60</v>
      </c>
      <c r="L15" s="19">
        <f>SUMIFS(siparis[100cm camlı],siparis[Depoya Giriş Tarihi],"&lt;="&amp;J15,siparis[kod],$J$1)-SUMIFS(Satıs[100cm camlı],Satıs[Bitiş Tarihi],"&lt;="&amp;J15,Satıs[kod],$J$1)+SUMIF(başlangıç_envanter[kod],$J$1,başlangıç_envanter[100cm camlı])</f>
        <v>38</v>
      </c>
      <c r="M15" s="19">
        <f>SUMIFS(siparis[90cm],siparis[Depoya Giriş Tarihi],"&lt;="&amp;J15,siparis[kod],$J$1)-SUMIFS(Satıs[90cm],Satıs[Bitiş Tarihi],"&lt;="&amp;J15,Satıs[kod],$J$1)+SUMIF(başlangıç_envanter[kod],$J$1,başlangıç_envanter[90cm])</f>
        <v>35</v>
      </c>
      <c r="N15" s="19">
        <f>SUMIFS(siparis[90cm camlı],siparis[Depoya Giriş Tarihi],"&lt;="&amp;J15,siparis[kod],$J$1)-SUMIFS(Satıs[90cm camlı],Satıs[Bitiş Tarihi],"&lt;="&amp;J15,Satıs[kod],$J$1)+SUMIF(başlangıç_envanter[kod],$J$1,başlangıç_envanter[90cm camlı])</f>
        <v>40</v>
      </c>
    </row>
    <row r="16" spans="3:35" x14ac:dyDescent="0.25">
      <c r="C16" s="21">
        <v>45366</v>
      </c>
      <c r="D16" s="19" cm="1">
        <f t="array" ref="D16">SUM(IF(siparis[Depoya Giriş Tarihi]&lt;=C16,siparis[100cm],0))-SUM(IF(Satıs[Bitiş Tarihi]&lt;=C16,Satıs[100cm],0))+SUM(başlangıç_envanter[100cm])</f>
        <v>4322</v>
      </c>
      <c r="E16" s="19" cm="1">
        <f t="array" ref="E16">SUM(IF(siparis[Depoya Giriş Tarihi]&lt;=C16,siparis[100cm camlı],0))-SUM(IF(Satıs[Bitiş Tarihi]&lt;=C16,Satıs[100cm camlı],0))+SUM(başlangıç_envanter[100cm camlı])</f>
        <v>1266</v>
      </c>
      <c r="F16" s="19" cm="1">
        <f t="array" ref="F16">SUM(IF(siparis[Depoya Giriş Tarihi]&lt;=C16,siparis[90cm],0))-SUM(IF(Satıs[Bitiş Tarihi]&lt;=C16,Satıs[90cm],0))+SUM(başlangıç_envanter[90cm])</f>
        <v>1588</v>
      </c>
      <c r="G16" s="19" cm="1">
        <f t="array" ref="G16">SUM(IF(siparis[Depoya Giriş Tarihi]&lt;=C16,siparis[90cm camlı],0))-SUM(IF(Satıs[Bitiş Tarihi]&lt;=C16,Satıs[90cm camlı],0))+SUM(başlangıç_envanter[90cm camlı])</f>
        <v>1471</v>
      </c>
      <c r="J16" s="21">
        <v>45366</v>
      </c>
      <c r="K16" s="19">
        <f>SUMIFS(siparis[100cm],siparis[Depoya Giriş Tarihi],"&lt;="&amp;J16,siparis[kod],$J$1)-SUMIFS(Satıs[100cm],Satıs[Bitiş Tarihi],"&lt;="&amp;J16,Satıs[kod],$J$1)+SUMIF(başlangıç_envanter[kod],$J$1,başlangıç_envanter[100cm])</f>
        <v>60</v>
      </c>
      <c r="L16" s="19">
        <f>SUMIFS(siparis[100cm camlı],siparis[Depoya Giriş Tarihi],"&lt;="&amp;J16,siparis[kod],$J$1)-SUMIFS(Satıs[100cm camlı],Satıs[Bitiş Tarihi],"&lt;="&amp;J16,Satıs[kod],$J$1)+SUMIF(başlangıç_envanter[kod],$J$1,başlangıç_envanter[100cm camlı])</f>
        <v>38</v>
      </c>
      <c r="M16" s="19">
        <f>SUMIFS(siparis[90cm],siparis[Depoya Giriş Tarihi],"&lt;="&amp;J16,siparis[kod],$J$1)-SUMIFS(Satıs[90cm],Satıs[Bitiş Tarihi],"&lt;="&amp;J16,Satıs[kod],$J$1)+SUMIF(başlangıç_envanter[kod],$J$1,başlangıç_envanter[90cm])</f>
        <v>35</v>
      </c>
      <c r="N16" s="19">
        <f>SUMIFS(siparis[90cm camlı],siparis[Depoya Giriş Tarihi],"&lt;="&amp;J16,siparis[kod],$J$1)-SUMIFS(Satıs[90cm camlı],Satıs[Bitiş Tarihi],"&lt;="&amp;J16,Satıs[kod],$J$1)+SUMIF(başlangıç_envanter[kod],$J$1,başlangıç_envanter[90cm camlı])</f>
        <v>40</v>
      </c>
    </row>
    <row r="17" spans="3:14" x14ac:dyDescent="0.25">
      <c r="C17" s="21">
        <v>45373</v>
      </c>
      <c r="D17" s="19" cm="1">
        <f t="array" ref="D17">SUM(IF(siparis[Depoya Giriş Tarihi]&lt;=C17,siparis[100cm],0))-SUM(IF(Satıs[Bitiş Tarihi]&lt;=C17,Satıs[100cm],0))+SUM(başlangıç_envanter[100cm])</f>
        <v>4118</v>
      </c>
      <c r="E17" s="19" cm="1">
        <f t="array" ref="E17">SUM(IF(siparis[Depoya Giriş Tarihi]&lt;=C17,siparis[100cm camlı],0))-SUM(IF(Satıs[Bitiş Tarihi]&lt;=C17,Satıs[100cm camlı],0))+SUM(başlangıç_envanter[100cm camlı])</f>
        <v>1255</v>
      </c>
      <c r="F17" s="19" cm="1">
        <f t="array" ref="F17">SUM(IF(siparis[Depoya Giriş Tarihi]&lt;=C17,siparis[90cm],0))-SUM(IF(Satıs[Bitiş Tarihi]&lt;=C17,Satıs[90cm],0))+SUM(başlangıç_envanter[90cm])</f>
        <v>1531</v>
      </c>
      <c r="G17" s="19" cm="1">
        <f t="array" ref="G17">SUM(IF(siparis[Depoya Giriş Tarihi]&lt;=C17,siparis[90cm camlı],0))-SUM(IF(Satıs[Bitiş Tarihi]&lt;=C17,Satıs[90cm camlı],0))+SUM(başlangıç_envanter[90cm camlı])</f>
        <v>1447</v>
      </c>
      <c r="J17" s="21">
        <v>45373</v>
      </c>
      <c r="K17" s="19">
        <f>SUMIFS(siparis[100cm],siparis[Depoya Giriş Tarihi],"&lt;="&amp;J17,siparis[kod],$J$1)-SUMIFS(Satıs[100cm],Satıs[Bitiş Tarihi],"&lt;="&amp;J17,Satıs[kod],$J$1)+SUMIF(başlangıç_envanter[kod],$J$1,başlangıç_envanter[100cm])</f>
        <v>57</v>
      </c>
      <c r="L17" s="19">
        <f>SUMIFS(siparis[100cm camlı],siparis[Depoya Giriş Tarihi],"&lt;="&amp;J17,siparis[kod],$J$1)-SUMIFS(Satıs[100cm camlı],Satıs[Bitiş Tarihi],"&lt;="&amp;J17,Satıs[kod],$J$1)+SUMIF(başlangıç_envanter[kod],$J$1,başlangıç_envanter[100cm camlı])</f>
        <v>38</v>
      </c>
      <c r="M17" s="19">
        <f>SUMIFS(siparis[90cm],siparis[Depoya Giriş Tarihi],"&lt;="&amp;J17,siparis[kod],$J$1)-SUMIFS(Satıs[90cm],Satıs[Bitiş Tarihi],"&lt;="&amp;J17,Satıs[kod],$J$1)+SUMIF(başlangıç_envanter[kod],$J$1,başlangıç_envanter[90cm])</f>
        <v>35</v>
      </c>
      <c r="N17" s="19">
        <f>SUMIFS(siparis[90cm camlı],siparis[Depoya Giriş Tarihi],"&lt;="&amp;J17,siparis[kod],$J$1)-SUMIFS(Satıs[90cm camlı],Satıs[Bitiş Tarihi],"&lt;="&amp;J17,Satıs[kod],$J$1)+SUMIF(başlangıç_envanter[kod],$J$1,başlangıç_envanter[90cm camlı])</f>
        <v>39</v>
      </c>
    </row>
    <row r="18" spans="3:14" x14ac:dyDescent="0.25">
      <c r="C18" s="21">
        <v>45380</v>
      </c>
      <c r="D18" s="19" cm="1">
        <f t="array" ref="D18">SUM(IF(siparis[Depoya Giriş Tarihi]&lt;=C18,siparis[100cm],0))-SUM(IF(Satıs[Bitiş Tarihi]&lt;=C18,Satıs[100cm],0))+SUM(başlangıç_envanter[100cm])</f>
        <v>4839</v>
      </c>
      <c r="E18" s="19" cm="1">
        <f t="array" ref="E18">SUM(IF(siparis[Depoya Giriş Tarihi]&lt;=C18,siparis[100cm camlı],0))-SUM(IF(Satıs[Bitiş Tarihi]&lt;=C18,Satıs[100cm camlı],0))+SUM(başlangıç_envanter[100cm camlı])</f>
        <v>1241</v>
      </c>
      <c r="F18" s="19" cm="1">
        <f t="array" ref="F18">SUM(IF(siparis[Depoya Giriş Tarihi]&lt;=C18,siparis[90cm],0))-SUM(IF(Satıs[Bitiş Tarihi]&lt;=C18,Satıs[90cm],0))+SUM(başlangıç_envanter[90cm])</f>
        <v>1617</v>
      </c>
      <c r="G18" s="19" cm="1">
        <f t="array" ref="G18">SUM(IF(siparis[Depoya Giriş Tarihi]&lt;=C18,siparis[90cm camlı],0))-SUM(IF(Satıs[Bitiş Tarihi]&lt;=C18,Satıs[90cm camlı],0))+SUM(başlangıç_envanter[90cm camlı])</f>
        <v>1447</v>
      </c>
      <c r="J18" s="21">
        <v>45380</v>
      </c>
      <c r="K18" s="19">
        <f>SUMIFS(siparis[100cm],siparis[Depoya Giriş Tarihi],"&lt;="&amp;J18,siparis[kod],$J$1)-SUMIFS(Satıs[100cm],Satıs[Bitiş Tarihi],"&lt;="&amp;J18,Satıs[kod],$J$1)+SUMIF(başlangıç_envanter[kod],$J$1,başlangıç_envanter[100cm])</f>
        <v>57</v>
      </c>
      <c r="L18" s="19">
        <f>SUMIFS(siparis[100cm camlı],siparis[Depoya Giriş Tarihi],"&lt;="&amp;J18,siparis[kod],$J$1)-SUMIFS(Satıs[100cm camlı],Satıs[Bitiş Tarihi],"&lt;="&amp;J18,Satıs[kod],$J$1)+SUMIF(başlangıç_envanter[kod],$J$1,başlangıç_envanter[100cm camlı])</f>
        <v>38</v>
      </c>
      <c r="M18" s="19">
        <f>SUMIFS(siparis[90cm],siparis[Depoya Giriş Tarihi],"&lt;="&amp;J18,siparis[kod],$J$1)-SUMIFS(Satıs[90cm],Satıs[Bitiş Tarihi],"&lt;="&amp;J18,Satıs[kod],$J$1)+SUMIF(başlangıç_envanter[kod],$J$1,başlangıç_envanter[90cm])</f>
        <v>35</v>
      </c>
      <c r="N18" s="19">
        <f>SUMIFS(siparis[90cm camlı],siparis[Depoya Giriş Tarihi],"&lt;="&amp;J18,siparis[kod],$J$1)-SUMIFS(Satıs[90cm camlı],Satıs[Bitiş Tarihi],"&lt;="&amp;J18,Satıs[kod],$J$1)+SUMIF(başlangıç_envanter[kod],$J$1,başlangıç_envanter[90cm camlı])</f>
        <v>39</v>
      </c>
    </row>
    <row r="19" spans="3:14" x14ac:dyDescent="0.25">
      <c r="C19" s="21">
        <v>45387</v>
      </c>
      <c r="D19" s="19" cm="1">
        <f t="array" ref="D19">SUM(IF(siparis[Depoya Giriş Tarihi]&lt;=C19,siparis[100cm],0))-SUM(IF(Satıs[Bitiş Tarihi]&lt;=C19,Satıs[100cm],0))+SUM(başlangıç_envanter[100cm])</f>
        <v>4592</v>
      </c>
      <c r="E19" s="19" cm="1">
        <f t="array" ref="E19">SUM(IF(siparis[Depoya Giriş Tarihi]&lt;=C19,siparis[100cm camlı],0))-SUM(IF(Satıs[Bitiş Tarihi]&lt;=C19,Satıs[100cm camlı],0))+SUM(başlangıç_envanter[100cm camlı])</f>
        <v>1235</v>
      </c>
      <c r="F19" s="19" cm="1">
        <f t="array" ref="F19">SUM(IF(siparis[Depoya Giriş Tarihi]&lt;=C19,siparis[90cm],0))-SUM(IF(Satıs[Bitiş Tarihi]&lt;=C19,Satıs[90cm],0))+SUM(başlangıç_envanter[90cm])</f>
        <v>1552</v>
      </c>
      <c r="G19" s="19" cm="1">
        <f t="array" ref="G19">SUM(IF(siparis[Depoya Giriş Tarihi]&lt;=C19,siparis[90cm camlı],0))-SUM(IF(Satıs[Bitiş Tarihi]&lt;=C19,Satıs[90cm camlı],0))+SUM(başlangıç_envanter[90cm camlı])</f>
        <v>1422</v>
      </c>
      <c r="J19" s="21">
        <v>45387</v>
      </c>
      <c r="K19" s="19">
        <f>SUMIFS(siparis[100cm],siparis[Depoya Giriş Tarihi],"&lt;="&amp;J19,siparis[kod],$J$1)-SUMIFS(Satıs[100cm],Satıs[Bitiş Tarihi],"&lt;="&amp;J19,Satıs[kod],$J$1)+SUMIF(başlangıç_envanter[kod],$J$1,başlangıç_envanter[100cm])</f>
        <v>57</v>
      </c>
      <c r="L19" s="19">
        <f>SUMIFS(siparis[100cm camlı],siparis[Depoya Giriş Tarihi],"&lt;="&amp;J19,siparis[kod],$J$1)-SUMIFS(Satıs[100cm camlı],Satıs[Bitiş Tarihi],"&lt;="&amp;J19,Satıs[kod],$J$1)+SUMIF(başlangıç_envanter[kod],$J$1,başlangıç_envanter[100cm camlı])</f>
        <v>38</v>
      </c>
      <c r="M19" s="19">
        <f>SUMIFS(siparis[90cm],siparis[Depoya Giriş Tarihi],"&lt;="&amp;J19,siparis[kod],$J$1)-SUMIFS(Satıs[90cm],Satıs[Bitiş Tarihi],"&lt;="&amp;J19,Satıs[kod],$J$1)+SUMIF(başlangıç_envanter[kod],$J$1,başlangıç_envanter[90cm])</f>
        <v>35</v>
      </c>
      <c r="N19" s="19">
        <f>SUMIFS(siparis[90cm camlı],siparis[Depoya Giriş Tarihi],"&lt;="&amp;J19,siparis[kod],$J$1)-SUMIFS(Satıs[90cm camlı],Satıs[Bitiş Tarihi],"&lt;="&amp;J19,Satıs[kod],$J$1)+SUMIF(başlangıç_envanter[kod],$J$1,başlangıç_envanter[90cm camlı])</f>
        <v>39</v>
      </c>
    </row>
    <row r="20" spans="3:14" x14ac:dyDescent="0.25">
      <c r="C20" s="21">
        <v>45394</v>
      </c>
      <c r="D20" s="19" cm="1">
        <f t="array" ref="D20">SUM(IF(siparis[Depoya Giriş Tarihi]&lt;=C20,siparis[100cm],0))-SUM(IF(Satıs[Bitiş Tarihi]&lt;=C20,Satıs[100cm],0))+SUM(başlangıç_envanter[100cm])</f>
        <v>4592</v>
      </c>
      <c r="E20" s="19" cm="1">
        <f t="array" ref="E20">SUM(IF(siparis[Depoya Giriş Tarihi]&lt;=C20,siparis[100cm camlı],0))-SUM(IF(Satıs[Bitiş Tarihi]&lt;=C20,Satıs[100cm camlı],0))+SUM(başlangıç_envanter[100cm camlı])</f>
        <v>1235</v>
      </c>
      <c r="F20" s="19" cm="1">
        <f t="array" ref="F20">SUM(IF(siparis[Depoya Giriş Tarihi]&lt;=C20,siparis[90cm],0))-SUM(IF(Satıs[Bitiş Tarihi]&lt;=C20,Satıs[90cm],0))+SUM(başlangıç_envanter[90cm])</f>
        <v>1552</v>
      </c>
      <c r="G20" s="19" cm="1">
        <f t="array" ref="G20">SUM(IF(siparis[Depoya Giriş Tarihi]&lt;=C20,siparis[90cm camlı],0))-SUM(IF(Satıs[Bitiş Tarihi]&lt;=C20,Satıs[90cm camlı],0))+SUM(başlangıç_envanter[90cm camlı])</f>
        <v>1422</v>
      </c>
      <c r="J20" s="21">
        <v>45394</v>
      </c>
      <c r="K20" s="19">
        <f>SUMIFS(siparis[100cm],siparis[Depoya Giriş Tarihi],"&lt;="&amp;J20,siparis[kod],$J$1)-SUMIFS(Satıs[100cm],Satıs[Bitiş Tarihi],"&lt;="&amp;J20,Satıs[kod],$J$1)+SUMIF(başlangıç_envanter[kod],$J$1,başlangıç_envanter[100cm])</f>
        <v>57</v>
      </c>
      <c r="L20" s="19">
        <f>SUMIFS(siparis[100cm camlı],siparis[Depoya Giriş Tarihi],"&lt;="&amp;J20,siparis[kod],$J$1)-SUMIFS(Satıs[100cm camlı],Satıs[Bitiş Tarihi],"&lt;="&amp;J20,Satıs[kod],$J$1)+SUMIF(başlangıç_envanter[kod],$J$1,başlangıç_envanter[100cm camlı])</f>
        <v>38</v>
      </c>
      <c r="M20" s="19">
        <f>SUMIFS(siparis[90cm],siparis[Depoya Giriş Tarihi],"&lt;="&amp;J20,siparis[kod],$J$1)-SUMIFS(Satıs[90cm],Satıs[Bitiş Tarihi],"&lt;="&amp;J20,Satıs[kod],$J$1)+SUMIF(başlangıç_envanter[kod],$J$1,başlangıç_envanter[90cm])</f>
        <v>35</v>
      </c>
      <c r="N20" s="19">
        <f>SUMIFS(siparis[90cm camlı],siparis[Depoya Giriş Tarihi],"&lt;="&amp;J20,siparis[kod],$J$1)-SUMIFS(Satıs[90cm camlı],Satıs[Bitiş Tarihi],"&lt;="&amp;J20,Satıs[kod],$J$1)+SUMIF(başlangıç_envanter[kod],$J$1,başlangıç_envanter[90cm camlı])</f>
        <v>39</v>
      </c>
    </row>
    <row r="21" spans="3:14" x14ac:dyDescent="0.25">
      <c r="C21" s="21">
        <v>45401</v>
      </c>
      <c r="D21" s="19" cm="1">
        <f t="array" ref="D21">SUM(IF(siparis[Depoya Giriş Tarihi]&lt;=C21,siparis[100cm],0))-SUM(IF(Satıs[Bitiş Tarihi]&lt;=C21,Satıs[100cm],0))+SUM(başlangıç_envanter[100cm])</f>
        <v>4779</v>
      </c>
      <c r="E21" s="19" cm="1">
        <f t="array" ref="E21">SUM(IF(siparis[Depoya Giriş Tarihi]&lt;=C21,siparis[100cm camlı],0))-SUM(IF(Satıs[Bitiş Tarihi]&lt;=C21,Satıs[100cm camlı],0))+SUM(başlangıç_envanter[100cm camlı])</f>
        <v>1231</v>
      </c>
      <c r="F21" s="19" cm="1">
        <f t="array" ref="F21">SUM(IF(siparis[Depoya Giriş Tarihi]&lt;=C21,siparis[90cm],0))-SUM(IF(Satıs[Bitiş Tarihi]&lt;=C21,Satıs[90cm],0))+SUM(başlangıç_envanter[90cm])</f>
        <v>1495</v>
      </c>
      <c r="G21" s="19" cm="1">
        <f t="array" ref="G21">SUM(IF(siparis[Depoya Giriş Tarihi]&lt;=C21,siparis[90cm camlı],0))-SUM(IF(Satıs[Bitiş Tarihi]&lt;=C21,Satıs[90cm camlı],0))+SUM(başlangıç_envanter[90cm camlı])</f>
        <v>1508</v>
      </c>
      <c r="J21" s="21">
        <v>45401</v>
      </c>
      <c r="K21" s="19">
        <f>SUMIFS(siparis[100cm],siparis[Depoya Giriş Tarihi],"&lt;="&amp;J21,siparis[kod],$J$1)-SUMIFS(Satıs[100cm],Satıs[Bitiş Tarihi],"&lt;="&amp;J21,Satıs[kod],$J$1)+SUMIF(başlangıç_envanter[kod],$J$1,başlangıç_envanter[100cm])</f>
        <v>102</v>
      </c>
      <c r="L21" s="19">
        <f>SUMIFS(siparis[100cm camlı],siparis[Depoya Giriş Tarihi],"&lt;="&amp;J21,siparis[kod],$J$1)-SUMIFS(Satıs[100cm camlı],Satıs[Bitiş Tarihi],"&lt;="&amp;J21,Satıs[kod],$J$1)+SUMIF(başlangıç_envanter[kod],$J$1,başlangıç_envanter[100cm camlı])</f>
        <v>40</v>
      </c>
      <c r="M21" s="19">
        <f>SUMIFS(siparis[90cm],siparis[Depoya Giriş Tarihi],"&lt;="&amp;J21,siparis[kod],$J$1)-SUMIFS(Satıs[90cm],Satıs[Bitiş Tarihi],"&lt;="&amp;J21,Satıs[kod],$J$1)+SUMIF(başlangıç_envanter[kod],$J$1,başlangıç_envanter[90cm])</f>
        <v>31</v>
      </c>
      <c r="N21" s="19">
        <f>SUMIFS(siparis[90cm camlı],siparis[Depoya Giriş Tarihi],"&lt;="&amp;J21,siparis[kod],$J$1)-SUMIFS(Satıs[90cm camlı],Satıs[Bitiş Tarihi],"&lt;="&amp;J21,Satıs[kod],$J$1)+SUMIF(başlangıç_envanter[kod],$J$1,başlangıç_envanter[90cm camlı])</f>
        <v>55</v>
      </c>
    </row>
    <row r="22" spans="3:14" x14ac:dyDescent="0.25">
      <c r="C22" s="21">
        <v>45408</v>
      </c>
      <c r="D22" s="19" cm="1">
        <f t="array" ref="D22">SUM(IF(siparis[Depoya Giriş Tarihi]&lt;=C22,siparis[100cm],0))-SUM(IF(Satıs[Bitiş Tarihi]&lt;=C22,Satıs[100cm],0))+SUM(başlangıç_envanter[100cm])</f>
        <v>4425</v>
      </c>
      <c r="E22" s="19" cm="1">
        <f t="array" ref="E22">SUM(IF(siparis[Depoya Giriş Tarihi]&lt;=C22,siparis[100cm camlı],0))-SUM(IF(Satıs[Bitiş Tarihi]&lt;=C22,Satıs[100cm camlı],0))+SUM(başlangıç_envanter[100cm camlı])</f>
        <v>1209</v>
      </c>
      <c r="F22" s="19" cm="1">
        <f t="array" ref="F22">SUM(IF(siparis[Depoya Giriş Tarihi]&lt;=C22,siparis[90cm],0))-SUM(IF(Satıs[Bitiş Tarihi]&lt;=C22,Satıs[90cm],0))+SUM(başlangıç_envanter[90cm])</f>
        <v>1426</v>
      </c>
      <c r="G22" s="19" cm="1">
        <f t="array" ref="G22">SUM(IF(siparis[Depoya Giriş Tarihi]&lt;=C22,siparis[90cm camlı],0))-SUM(IF(Satıs[Bitiş Tarihi]&lt;=C22,Satıs[90cm camlı],0))+SUM(başlangıç_envanter[90cm camlı])</f>
        <v>1479</v>
      </c>
      <c r="J22" s="21">
        <v>45408</v>
      </c>
      <c r="K22" s="19">
        <f>SUMIFS(siparis[100cm],siparis[Depoya Giriş Tarihi],"&lt;="&amp;J22,siparis[kod],$J$1)-SUMIFS(Satıs[100cm],Satıs[Bitiş Tarihi],"&lt;="&amp;J22,Satıs[kod],$J$1)+SUMIF(başlangıç_envanter[kod],$J$1,başlangıç_envanter[100cm])</f>
        <v>90</v>
      </c>
      <c r="L22" s="19">
        <f>SUMIFS(siparis[100cm camlı],siparis[Depoya Giriş Tarihi],"&lt;="&amp;J22,siparis[kod],$J$1)-SUMIFS(Satıs[100cm camlı],Satıs[Bitiş Tarihi],"&lt;="&amp;J22,Satıs[kod],$J$1)+SUMIF(başlangıç_envanter[kod],$J$1,başlangıç_envanter[100cm camlı])</f>
        <v>37</v>
      </c>
      <c r="M22" s="19">
        <f>SUMIFS(siparis[90cm],siparis[Depoya Giriş Tarihi],"&lt;="&amp;J22,siparis[kod],$J$1)-SUMIFS(Satıs[90cm],Satıs[Bitiş Tarihi],"&lt;="&amp;J22,Satıs[kod],$J$1)+SUMIF(başlangıç_envanter[kod],$J$1,başlangıç_envanter[90cm])</f>
        <v>29</v>
      </c>
      <c r="N22" s="19">
        <f>SUMIFS(siparis[90cm camlı],siparis[Depoya Giriş Tarihi],"&lt;="&amp;J22,siparis[kod],$J$1)-SUMIFS(Satıs[90cm camlı],Satıs[Bitiş Tarihi],"&lt;="&amp;J22,Satıs[kod],$J$1)+SUMIF(başlangıç_envanter[kod],$J$1,başlangıç_envanter[90cm camlı])</f>
        <v>54</v>
      </c>
    </row>
    <row r="23" spans="3:14" x14ac:dyDescent="0.25">
      <c r="C23" s="21">
        <v>45415</v>
      </c>
      <c r="D23" s="19" cm="1">
        <f t="array" ref="D23">SUM(IF(siparis[Depoya Giriş Tarihi]&lt;=C23,siparis[100cm],0))-SUM(IF(Satıs[Bitiş Tarihi]&lt;=C23,Satıs[100cm],0))+SUM(başlangıç_envanter[100cm])</f>
        <v>4713</v>
      </c>
      <c r="E23" s="19" cm="1">
        <f t="array" ref="E23">SUM(IF(siparis[Depoya Giriş Tarihi]&lt;=C23,siparis[100cm camlı],0))-SUM(IF(Satıs[Bitiş Tarihi]&lt;=C23,Satıs[100cm camlı],0))+SUM(başlangıç_envanter[100cm camlı])</f>
        <v>1218</v>
      </c>
      <c r="F23" s="19" cm="1">
        <f t="array" ref="F23">SUM(IF(siparis[Depoya Giriş Tarihi]&lt;=C23,siparis[90cm],0))-SUM(IF(Satıs[Bitiş Tarihi]&lt;=C23,Satıs[90cm],0))+SUM(başlangıç_envanter[90cm])</f>
        <v>1487</v>
      </c>
      <c r="G23" s="19" cm="1">
        <f t="array" ref="G23">SUM(IF(siparis[Depoya Giriş Tarihi]&lt;=C23,siparis[90cm camlı],0))-SUM(IF(Satıs[Bitiş Tarihi]&lt;=C23,Satıs[90cm camlı],0))+SUM(başlangıç_envanter[90cm camlı])</f>
        <v>1453</v>
      </c>
      <c r="J23" s="21">
        <v>45415</v>
      </c>
      <c r="K23" s="19">
        <f>SUMIFS(siparis[100cm],siparis[Depoya Giriş Tarihi],"&lt;="&amp;J23,siparis[kod],$J$1)-SUMIFS(Satıs[100cm],Satıs[Bitiş Tarihi],"&lt;="&amp;J23,Satıs[kod],$J$1)+SUMIF(başlangıç_envanter[kod],$J$1,başlangıç_envanter[100cm])</f>
        <v>89</v>
      </c>
      <c r="L23" s="19">
        <f>SUMIFS(siparis[100cm camlı],siparis[Depoya Giriş Tarihi],"&lt;="&amp;J23,siparis[kod],$J$1)-SUMIFS(Satıs[100cm camlı],Satıs[Bitiş Tarihi],"&lt;="&amp;J23,Satıs[kod],$J$1)+SUMIF(başlangıç_envanter[kod],$J$1,başlangıç_envanter[100cm camlı])</f>
        <v>37</v>
      </c>
      <c r="M23" s="19">
        <f>SUMIFS(siparis[90cm],siparis[Depoya Giriş Tarihi],"&lt;="&amp;J23,siparis[kod],$J$1)-SUMIFS(Satıs[90cm],Satıs[Bitiş Tarihi],"&lt;="&amp;J23,Satıs[kod],$J$1)+SUMIF(başlangıç_envanter[kod],$J$1,başlangıç_envanter[90cm])</f>
        <v>29</v>
      </c>
      <c r="N23" s="19">
        <f>SUMIFS(siparis[90cm camlı],siparis[Depoya Giriş Tarihi],"&lt;="&amp;J23,siparis[kod],$J$1)-SUMIFS(Satıs[90cm camlı],Satıs[Bitiş Tarihi],"&lt;="&amp;J23,Satıs[kod],$J$1)+SUMIF(başlangıç_envanter[kod],$J$1,başlangıç_envanter[90cm camlı])</f>
        <v>53</v>
      </c>
    </row>
    <row r="24" spans="3:14" x14ac:dyDescent="0.25">
      <c r="C24" s="21">
        <v>45422</v>
      </c>
      <c r="D24" s="19" cm="1">
        <f t="array" ref="D24">SUM(IF(siparis[Depoya Giriş Tarihi]&lt;=C24,siparis[100cm],0))-SUM(IF(Satıs[Bitiş Tarihi]&lt;=C24,Satıs[100cm],0))+SUM(başlangıç_envanter[100cm])</f>
        <v>4634</v>
      </c>
      <c r="E24" s="19" cm="1">
        <f t="array" ref="E24">SUM(IF(siparis[Depoya Giriş Tarihi]&lt;=C24,siparis[100cm camlı],0))-SUM(IF(Satıs[Bitiş Tarihi]&lt;=C24,Satıs[100cm camlı],0))+SUM(başlangıç_envanter[100cm camlı])</f>
        <v>1198</v>
      </c>
      <c r="F24" s="19" cm="1">
        <f t="array" ref="F24">SUM(IF(siparis[Depoya Giriş Tarihi]&lt;=C24,siparis[90cm],0))-SUM(IF(Satıs[Bitiş Tarihi]&lt;=C24,Satıs[90cm],0))+SUM(başlangıç_envanter[90cm])</f>
        <v>1524</v>
      </c>
      <c r="G24" s="19" cm="1">
        <f t="array" ref="G24">SUM(IF(siparis[Depoya Giriş Tarihi]&lt;=C24,siparis[90cm camlı],0))-SUM(IF(Satıs[Bitiş Tarihi]&lt;=C24,Satıs[90cm camlı],0))+SUM(başlangıç_envanter[90cm camlı])</f>
        <v>1475</v>
      </c>
      <c r="J24" s="21">
        <v>45422</v>
      </c>
      <c r="K24" s="19">
        <f>SUMIFS(siparis[100cm],siparis[Depoya Giriş Tarihi],"&lt;="&amp;J24,siparis[kod],$J$1)-SUMIFS(Satıs[100cm],Satıs[Bitiş Tarihi],"&lt;="&amp;J24,Satıs[kod],$J$1)+SUMIF(başlangıç_envanter[kod],$J$1,başlangıç_envanter[100cm])</f>
        <v>102</v>
      </c>
      <c r="L24" s="19">
        <f>SUMIFS(siparis[100cm camlı],siparis[Depoya Giriş Tarihi],"&lt;="&amp;J24,siparis[kod],$J$1)-SUMIFS(Satıs[100cm camlı],Satıs[Bitiş Tarihi],"&lt;="&amp;J24,Satıs[kod],$J$1)+SUMIF(başlangıç_envanter[kod],$J$1,başlangıç_envanter[100cm camlı])</f>
        <v>37</v>
      </c>
      <c r="M24" s="19">
        <f>SUMIFS(siparis[90cm],siparis[Depoya Giriş Tarihi],"&lt;="&amp;J24,siparis[kod],$J$1)-SUMIFS(Satıs[90cm],Satıs[Bitiş Tarihi],"&lt;="&amp;J24,Satıs[kod],$J$1)+SUMIF(başlangıç_envanter[kod],$J$1,başlangıç_envanter[90cm])</f>
        <v>26</v>
      </c>
      <c r="N24" s="19">
        <f>SUMIFS(siparis[90cm camlı],siparis[Depoya Giriş Tarihi],"&lt;="&amp;J24,siparis[kod],$J$1)-SUMIFS(Satıs[90cm camlı],Satıs[Bitiş Tarihi],"&lt;="&amp;J24,Satıs[kod],$J$1)+SUMIF(başlangıç_envanter[kod],$J$1,başlangıç_envanter[90cm camlı])</f>
        <v>53</v>
      </c>
    </row>
    <row r="25" spans="3:14" x14ac:dyDescent="0.25">
      <c r="C25" s="21">
        <v>45429</v>
      </c>
      <c r="D25" s="19" cm="1">
        <f t="array" ref="D25">SUM(IF(siparis[Depoya Giriş Tarihi]&lt;=C25,siparis[100cm],0))-SUM(IF(Satıs[Bitiş Tarihi]&lt;=C25,Satıs[100cm],0))+SUM(başlangıç_envanter[100cm])</f>
        <v>3997</v>
      </c>
      <c r="E25" s="19" cm="1">
        <f t="array" ref="E25">SUM(IF(siparis[Depoya Giriş Tarihi]&lt;=C25,siparis[100cm camlı],0))-SUM(IF(Satıs[Bitiş Tarihi]&lt;=C25,Satıs[100cm camlı],0))+SUM(başlangıç_envanter[100cm camlı])</f>
        <v>1152</v>
      </c>
      <c r="F25" s="19" cm="1">
        <f t="array" ref="F25">SUM(IF(siparis[Depoya Giriş Tarihi]&lt;=C25,siparis[90cm],0))-SUM(IF(Satıs[Bitiş Tarihi]&lt;=C25,Satıs[90cm],0))+SUM(başlangıç_envanter[90cm])</f>
        <v>1368</v>
      </c>
      <c r="G25" s="19" cm="1">
        <f t="array" ref="G25">SUM(IF(siparis[Depoya Giriş Tarihi]&lt;=C25,siparis[90cm camlı],0))-SUM(IF(Satıs[Bitiş Tarihi]&lt;=C25,Satıs[90cm camlı],0))+SUM(başlangıç_envanter[90cm camlı])</f>
        <v>1370</v>
      </c>
      <c r="J25" s="21">
        <v>45429</v>
      </c>
      <c r="K25" s="19">
        <f>SUMIFS(siparis[100cm],siparis[Depoya Giriş Tarihi],"&lt;="&amp;J25,siparis[kod],$J$1)-SUMIFS(Satıs[100cm],Satıs[Bitiş Tarihi],"&lt;="&amp;J25,Satıs[kod],$J$1)+SUMIF(başlangıç_envanter[kod],$J$1,başlangıç_envanter[100cm])</f>
        <v>97</v>
      </c>
      <c r="L25" s="19">
        <f>SUMIFS(siparis[100cm camlı],siparis[Depoya Giriş Tarihi],"&lt;="&amp;J25,siparis[kod],$J$1)-SUMIFS(Satıs[100cm camlı],Satıs[Bitiş Tarihi],"&lt;="&amp;J25,Satıs[kod],$J$1)+SUMIF(başlangıç_envanter[kod],$J$1,başlangıç_envanter[100cm camlı])</f>
        <v>37</v>
      </c>
      <c r="M25" s="19">
        <f>SUMIFS(siparis[90cm],siparis[Depoya Giriş Tarihi],"&lt;="&amp;J25,siparis[kod],$J$1)-SUMIFS(Satıs[90cm],Satıs[Bitiş Tarihi],"&lt;="&amp;J25,Satıs[kod],$J$1)+SUMIF(başlangıç_envanter[kod],$J$1,başlangıç_envanter[90cm])</f>
        <v>23</v>
      </c>
      <c r="N25" s="19">
        <f>SUMIFS(siparis[90cm camlı],siparis[Depoya Giriş Tarihi],"&lt;="&amp;J25,siparis[kod],$J$1)-SUMIFS(Satıs[90cm camlı],Satıs[Bitiş Tarihi],"&lt;="&amp;J25,Satıs[kod],$J$1)+SUMIF(başlangıç_envanter[kod],$J$1,başlangıç_envanter[90cm camlı])</f>
        <v>51</v>
      </c>
    </row>
    <row r="26" spans="3:14" x14ac:dyDescent="0.25">
      <c r="C26" s="21">
        <v>45436</v>
      </c>
      <c r="D26" s="19" cm="1">
        <f t="array" ref="D26">SUM(IF(siparis[Depoya Giriş Tarihi]&lt;=C26,siparis[100cm],0))-SUM(IF(Satıs[Bitiş Tarihi]&lt;=C26,Satıs[100cm],0))+SUM(başlangıç_envanter[100cm])</f>
        <v>3606</v>
      </c>
      <c r="E26" s="19" cm="1">
        <f t="array" ref="E26">SUM(IF(siparis[Depoya Giriş Tarihi]&lt;=C26,siparis[100cm camlı],0))-SUM(IF(Satıs[Bitiş Tarihi]&lt;=C26,Satıs[100cm camlı],0))+SUM(başlangıç_envanter[100cm camlı])</f>
        <v>1181</v>
      </c>
      <c r="F26" s="19" cm="1">
        <f t="array" ref="F26">SUM(IF(siparis[Depoya Giriş Tarihi]&lt;=C26,siparis[90cm],0))-SUM(IF(Satıs[Bitiş Tarihi]&lt;=C26,Satıs[90cm],0))+SUM(başlangıç_envanter[90cm])</f>
        <v>1298</v>
      </c>
      <c r="G26" s="19" cm="1">
        <f t="array" ref="G26">SUM(IF(siparis[Depoya Giriş Tarihi]&lt;=C26,siparis[90cm camlı],0))-SUM(IF(Satıs[Bitiş Tarihi]&lt;=C26,Satıs[90cm camlı],0))+SUM(başlangıç_envanter[90cm camlı])</f>
        <v>1394</v>
      </c>
      <c r="J26" s="21">
        <v>45436</v>
      </c>
      <c r="K26" s="19">
        <f>SUMIFS(siparis[100cm],siparis[Depoya Giriş Tarihi],"&lt;="&amp;J26,siparis[kod],$J$1)-SUMIFS(Satıs[100cm],Satıs[Bitiş Tarihi],"&lt;="&amp;J26,Satıs[kod],$J$1)+SUMIF(başlangıç_envanter[kod],$J$1,başlangıç_envanter[100cm])</f>
        <v>90</v>
      </c>
      <c r="L26" s="19">
        <f>SUMIFS(siparis[100cm camlı],siparis[Depoya Giriş Tarihi],"&lt;="&amp;J26,siparis[kod],$J$1)-SUMIFS(Satıs[100cm camlı],Satıs[Bitiş Tarihi],"&lt;="&amp;J26,Satıs[kod],$J$1)+SUMIF(başlangıç_envanter[kod],$J$1,başlangıç_envanter[100cm camlı])</f>
        <v>36</v>
      </c>
      <c r="M26" s="19">
        <f>SUMIFS(siparis[90cm],siparis[Depoya Giriş Tarihi],"&lt;="&amp;J26,siparis[kod],$J$1)-SUMIFS(Satıs[90cm],Satıs[Bitiş Tarihi],"&lt;="&amp;J26,Satıs[kod],$J$1)+SUMIF(başlangıç_envanter[kod],$J$1,başlangıç_envanter[90cm])</f>
        <v>21</v>
      </c>
      <c r="N26" s="19">
        <f>SUMIFS(siparis[90cm camlı],siparis[Depoya Giriş Tarihi],"&lt;="&amp;J26,siparis[kod],$J$1)-SUMIFS(Satıs[90cm camlı],Satıs[Bitiş Tarihi],"&lt;="&amp;J26,Satıs[kod],$J$1)+SUMIF(başlangıç_envanter[kod],$J$1,başlangıç_envanter[90cm camlı])</f>
        <v>50</v>
      </c>
    </row>
    <row r="27" spans="3:14" x14ac:dyDescent="0.25">
      <c r="C27" s="21">
        <v>45443</v>
      </c>
      <c r="D27" s="19" cm="1">
        <f t="array" ref="D27">SUM(IF(siparis[Depoya Giriş Tarihi]&lt;=C27,siparis[100cm],0))-SUM(IF(Satıs[Bitiş Tarihi]&lt;=C27,Satıs[100cm],0))+SUM(başlangıç_envanter[100cm])</f>
        <v>3007</v>
      </c>
      <c r="E27" s="19" cm="1">
        <f t="array" ref="E27">SUM(IF(siparis[Depoya Giriş Tarihi]&lt;=C27,siparis[100cm camlı],0))-SUM(IF(Satıs[Bitiş Tarihi]&lt;=C27,Satıs[100cm camlı],0))+SUM(başlangıç_envanter[100cm camlı])</f>
        <v>1153</v>
      </c>
      <c r="F27" s="19" cm="1">
        <f t="array" ref="F27">SUM(IF(siparis[Depoya Giriş Tarihi]&lt;=C27,siparis[90cm],0))-SUM(IF(Satıs[Bitiş Tarihi]&lt;=C27,Satıs[90cm],0))+SUM(başlangıç_envanter[90cm])</f>
        <v>1186</v>
      </c>
      <c r="G27" s="19" cm="1">
        <f t="array" ref="G27">SUM(IF(siparis[Depoya Giriş Tarihi]&lt;=C27,siparis[90cm camlı],0))-SUM(IF(Satıs[Bitiş Tarihi]&lt;=C27,Satıs[90cm camlı],0))+SUM(başlangıç_envanter[90cm camlı])</f>
        <v>1319</v>
      </c>
      <c r="J27" s="21">
        <v>45443</v>
      </c>
      <c r="K27" s="19">
        <f>SUMIFS(siparis[100cm],siparis[Depoya Giriş Tarihi],"&lt;="&amp;J27,siparis[kod],$J$1)-SUMIFS(Satıs[100cm],Satıs[Bitiş Tarihi],"&lt;="&amp;J27,Satıs[kod],$J$1)+SUMIF(başlangıç_envanter[kod],$J$1,başlangıç_envanter[100cm])</f>
        <v>67</v>
      </c>
      <c r="L27" s="19">
        <f>SUMIFS(siparis[100cm camlı],siparis[Depoya Giriş Tarihi],"&lt;="&amp;J27,siparis[kod],$J$1)-SUMIFS(Satıs[100cm camlı],Satıs[Bitiş Tarihi],"&lt;="&amp;J27,Satıs[kod],$J$1)+SUMIF(başlangıç_envanter[kod],$J$1,başlangıç_envanter[100cm camlı])</f>
        <v>35</v>
      </c>
      <c r="M27" s="19">
        <f>SUMIFS(siparis[90cm],siparis[Depoya Giriş Tarihi],"&lt;="&amp;J27,siparis[kod],$J$1)-SUMIFS(Satıs[90cm],Satıs[Bitiş Tarihi],"&lt;="&amp;J27,Satıs[kod],$J$1)+SUMIF(başlangıç_envanter[kod],$J$1,başlangıç_envanter[90cm])</f>
        <v>21</v>
      </c>
      <c r="N27" s="19">
        <f>SUMIFS(siparis[90cm camlı],siparis[Depoya Giriş Tarihi],"&lt;="&amp;J27,siparis[kod],$J$1)-SUMIFS(Satıs[90cm camlı],Satıs[Bitiş Tarihi],"&lt;="&amp;J27,Satıs[kod],$J$1)+SUMIF(başlangıç_envanter[kod],$J$1,başlangıç_envanter[90cm camlı])</f>
        <v>43</v>
      </c>
    </row>
    <row r="28" spans="3:14" x14ac:dyDescent="0.25">
      <c r="C28" s="21">
        <v>45450</v>
      </c>
      <c r="D28" s="19" cm="1">
        <f t="array" ref="D28">SUM(IF(siparis[Depoya Giriş Tarihi]&lt;=C28,siparis[100cm],0))-SUM(IF(Satıs[Bitiş Tarihi]&lt;=C28,Satıs[100cm],0))+SUM(başlangıç_envanter[100cm])</f>
        <v>3492</v>
      </c>
      <c r="E28" s="19" cm="1">
        <f t="array" ref="E28">SUM(IF(siparis[Depoya Giriş Tarihi]&lt;=C28,siparis[100cm camlı],0))-SUM(IF(Satıs[Bitiş Tarihi]&lt;=C28,Satıs[100cm camlı],0))+SUM(başlangıç_envanter[100cm camlı])</f>
        <v>1173</v>
      </c>
      <c r="F28" s="19" cm="1">
        <f t="array" ref="F28">SUM(IF(siparis[Depoya Giriş Tarihi]&lt;=C28,siparis[90cm],0))-SUM(IF(Satıs[Bitiş Tarihi]&lt;=C28,Satıs[90cm],0))+SUM(başlangıç_envanter[90cm])</f>
        <v>1649</v>
      </c>
      <c r="G28" s="19" cm="1">
        <f t="array" ref="G28">SUM(IF(siparis[Depoya Giriş Tarihi]&lt;=C28,siparis[90cm camlı],0))-SUM(IF(Satıs[Bitiş Tarihi]&lt;=C28,Satıs[90cm camlı],0))+SUM(başlangıç_envanter[90cm camlı])</f>
        <v>1348</v>
      </c>
      <c r="J28" s="21">
        <v>45450</v>
      </c>
      <c r="K28" s="19">
        <f>SUMIFS(siparis[100cm],siparis[Depoya Giriş Tarihi],"&lt;="&amp;J28,siparis[kod],$J$1)-SUMIFS(Satıs[100cm],Satıs[Bitiş Tarihi],"&lt;="&amp;J28,Satıs[kod],$J$1)+SUMIF(başlangıç_envanter[kod],$J$1,başlangıç_envanter[100cm])</f>
        <v>60</v>
      </c>
      <c r="L28" s="19">
        <f>SUMIFS(siparis[100cm camlı],siparis[Depoya Giriş Tarihi],"&lt;="&amp;J28,siparis[kod],$J$1)-SUMIFS(Satıs[100cm camlı],Satıs[Bitiş Tarihi],"&lt;="&amp;J28,Satıs[kod],$J$1)+SUMIF(başlangıç_envanter[kod],$J$1,başlangıç_envanter[100cm camlı])</f>
        <v>34</v>
      </c>
      <c r="M28" s="19">
        <f>SUMIFS(siparis[90cm],siparis[Depoya Giriş Tarihi],"&lt;="&amp;J28,siparis[kod],$J$1)-SUMIFS(Satıs[90cm],Satıs[Bitiş Tarihi],"&lt;="&amp;J28,Satıs[kod],$J$1)+SUMIF(başlangıç_envanter[kod],$J$1,başlangıç_envanter[90cm])</f>
        <v>21</v>
      </c>
      <c r="N28" s="19">
        <f>SUMIFS(siparis[90cm camlı],siparis[Depoya Giriş Tarihi],"&lt;="&amp;J28,siparis[kod],$J$1)-SUMIFS(Satıs[90cm camlı],Satıs[Bitiş Tarihi],"&lt;="&amp;J28,Satıs[kod],$J$1)+SUMIF(başlangıç_envanter[kod],$J$1,başlangıç_envanter[90cm camlı])</f>
        <v>43</v>
      </c>
    </row>
    <row r="29" spans="3:14" x14ac:dyDescent="0.25">
      <c r="C29" s="21">
        <v>45457</v>
      </c>
      <c r="D29" s="19" cm="1">
        <f t="array" ref="D29">SUM(IF(siparis[Depoya Giriş Tarihi]&lt;=C29,siparis[100cm],0))-SUM(IF(Satıs[Bitiş Tarihi]&lt;=C29,Satıs[100cm],0))+SUM(başlangıç_envanter[100cm])</f>
        <v>3392</v>
      </c>
      <c r="E29" s="19" cm="1">
        <f t="array" ref="E29">SUM(IF(siparis[Depoya Giriş Tarihi]&lt;=C29,siparis[100cm camlı],0))-SUM(IF(Satıs[Bitiş Tarihi]&lt;=C29,Satıs[100cm camlı],0))+SUM(başlangıç_envanter[100cm camlı])</f>
        <v>1165</v>
      </c>
      <c r="F29" s="19" cm="1">
        <f t="array" ref="F29">SUM(IF(siparis[Depoya Giriş Tarihi]&lt;=C29,siparis[90cm],0))-SUM(IF(Satıs[Bitiş Tarihi]&lt;=C29,Satıs[90cm],0))+SUM(başlangıç_envanter[90cm])</f>
        <v>1559</v>
      </c>
      <c r="G29" s="19" cm="1">
        <f t="array" ref="G29">SUM(IF(siparis[Depoya Giriş Tarihi]&lt;=C29,siparis[90cm camlı],0))-SUM(IF(Satıs[Bitiş Tarihi]&lt;=C29,Satıs[90cm camlı],0))+SUM(başlangıç_envanter[90cm camlı])</f>
        <v>1289</v>
      </c>
      <c r="J29" s="21">
        <v>45457</v>
      </c>
      <c r="K29" s="19">
        <f>SUMIFS(siparis[100cm],siparis[Depoya Giriş Tarihi],"&lt;="&amp;J29,siparis[kod],$J$1)-SUMIFS(Satıs[100cm],Satıs[Bitiş Tarihi],"&lt;="&amp;J29,Satıs[kod],$J$1)+SUMIF(başlangıç_envanter[kod],$J$1,başlangıç_envanter[100cm])</f>
        <v>55</v>
      </c>
      <c r="L29" s="19">
        <f>SUMIFS(siparis[100cm camlı],siparis[Depoya Giriş Tarihi],"&lt;="&amp;J29,siparis[kod],$J$1)-SUMIFS(Satıs[100cm camlı],Satıs[Bitiş Tarihi],"&lt;="&amp;J29,Satıs[kod],$J$1)+SUMIF(başlangıç_envanter[kod],$J$1,başlangıç_envanter[100cm camlı])</f>
        <v>34</v>
      </c>
      <c r="M29" s="19">
        <f>SUMIFS(siparis[90cm],siparis[Depoya Giriş Tarihi],"&lt;="&amp;J29,siparis[kod],$J$1)-SUMIFS(Satıs[90cm],Satıs[Bitiş Tarihi],"&lt;="&amp;J29,Satıs[kod],$J$1)+SUMIF(başlangıç_envanter[kod],$J$1,başlangıç_envanter[90cm])</f>
        <v>20</v>
      </c>
      <c r="N29" s="19">
        <f>SUMIFS(siparis[90cm camlı],siparis[Depoya Giriş Tarihi],"&lt;="&amp;J29,siparis[kod],$J$1)-SUMIFS(Satıs[90cm camlı],Satıs[Bitiş Tarihi],"&lt;="&amp;J29,Satıs[kod],$J$1)+SUMIF(başlangıç_envanter[kod],$J$1,başlangıç_envanter[90cm camlı])</f>
        <v>43</v>
      </c>
    </row>
    <row r="30" spans="3:14" x14ac:dyDescent="0.25">
      <c r="C30" s="21">
        <v>45464</v>
      </c>
      <c r="D30" s="19" cm="1">
        <f t="array" ref="D30">SUM(IF(siparis[Depoya Giriş Tarihi]&lt;=C30,siparis[100cm],0))-SUM(IF(Satıs[Bitiş Tarihi]&lt;=C30,Satıs[100cm],0))+SUM(başlangıç_envanter[100cm])</f>
        <v>3392</v>
      </c>
      <c r="E30" s="19" cm="1">
        <f t="array" ref="E30">SUM(IF(siparis[Depoya Giriş Tarihi]&lt;=C30,siparis[100cm camlı],0))-SUM(IF(Satıs[Bitiş Tarihi]&lt;=C30,Satıs[100cm camlı],0))+SUM(başlangıç_envanter[100cm camlı])</f>
        <v>1165</v>
      </c>
      <c r="F30" s="19" cm="1">
        <f t="array" ref="F30">SUM(IF(siparis[Depoya Giriş Tarihi]&lt;=C30,siparis[90cm],0))-SUM(IF(Satıs[Bitiş Tarihi]&lt;=C30,Satıs[90cm],0))+SUM(başlangıç_envanter[90cm])</f>
        <v>1559</v>
      </c>
      <c r="G30" s="19" cm="1">
        <f t="array" ref="G30">SUM(IF(siparis[Depoya Giriş Tarihi]&lt;=C30,siparis[90cm camlı],0))-SUM(IF(Satıs[Bitiş Tarihi]&lt;=C30,Satıs[90cm camlı],0))+SUM(başlangıç_envanter[90cm camlı])</f>
        <v>1289</v>
      </c>
      <c r="J30" s="21">
        <v>45464</v>
      </c>
      <c r="K30" s="19">
        <f>SUMIFS(siparis[100cm],siparis[Depoya Giriş Tarihi],"&lt;="&amp;J30,siparis[kod],$J$1)-SUMIFS(Satıs[100cm],Satıs[Bitiş Tarihi],"&lt;="&amp;J30,Satıs[kod],$J$1)+SUMIF(başlangıç_envanter[kod],$J$1,başlangıç_envanter[100cm])</f>
        <v>55</v>
      </c>
      <c r="L30" s="19">
        <f>SUMIFS(siparis[100cm camlı],siparis[Depoya Giriş Tarihi],"&lt;="&amp;J30,siparis[kod],$J$1)-SUMIFS(Satıs[100cm camlı],Satıs[Bitiş Tarihi],"&lt;="&amp;J30,Satıs[kod],$J$1)+SUMIF(başlangıç_envanter[kod],$J$1,başlangıç_envanter[100cm camlı])</f>
        <v>34</v>
      </c>
      <c r="M30" s="19">
        <f>SUMIFS(siparis[90cm],siparis[Depoya Giriş Tarihi],"&lt;="&amp;J30,siparis[kod],$J$1)-SUMIFS(Satıs[90cm],Satıs[Bitiş Tarihi],"&lt;="&amp;J30,Satıs[kod],$J$1)+SUMIF(başlangıç_envanter[kod],$J$1,başlangıç_envanter[90cm])</f>
        <v>20</v>
      </c>
      <c r="N30" s="19">
        <f>SUMIFS(siparis[90cm camlı],siparis[Depoya Giriş Tarihi],"&lt;="&amp;J30,siparis[kod],$J$1)-SUMIFS(Satıs[90cm camlı],Satıs[Bitiş Tarihi],"&lt;="&amp;J30,Satıs[kod],$J$1)+SUMIF(başlangıç_envanter[kod],$J$1,başlangıç_envanter[90cm camlı])</f>
        <v>43</v>
      </c>
    </row>
    <row r="31" spans="3:14" x14ac:dyDescent="0.25">
      <c r="C31" s="21">
        <v>45471</v>
      </c>
      <c r="D31" s="19" cm="1">
        <f t="array" ref="D31">SUM(IF(siparis[Depoya Giriş Tarihi]&lt;=C31,siparis[100cm],0))-SUM(IF(Satıs[Bitiş Tarihi]&lt;=C31,Satıs[100cm],0))+SUM(başlangıç_envanter[100cm])</f>
        <v>3392</v>
      </c>
      <c r="E31" s="19" cm="1">
        <f t="array" ref="E31">SUM(IF(siparis[Depoya Giriş Tarihi]&lt;=C31,siparis[100cm camlı],0))-SUM(IF(Satıs[Bitiş Tarihi]&lt;=C31,Satıs[100cm camlı],0))+SUM(başlangıç_envanter[100cm camlı])</f>
        <v>1165</v>
      </c>
      <c r="F31" s="19" cm="1">
        <f t="array" ref="F31">SUM(IF(siparis[Depoya Giriş Tarihi]&lt;=C31,siparis[90cm],0))-SUM(IF(Satıs[Bitiş Tarihi]&lt;=C31,Satıs[90cm],0))+SUM(başlangıç_envanter[90cm])</f>
        <v>1559</v>
      </c>
      <c r="G31" s="19" cm="1">
        <f t="array" ref="G31">SUM(IF(siparis[Depoya Giriş Tarihi]&lt;=C31,siparis[90cm camlı],0))-SUM(IF(Satıs[Bitiş Tarihi]&lt;=C31,Satıs[90cm camlı],0))+SUM(başlangıç_envanter[90cm camlı])</f>
        <v>1289</v>
      </c>
      <c r="J31" s="21">
        <v>45471</v>
      </c>
      <c r="K31" s="19">
        <f>SUMIFS(siparis[100cm],siparis[Depoya Giriş Tarihi],"&lt;="&amp;J31,siparis[kod],$J$1)-SUMIFS(Satıs[100cm],Satıs[Bitiş Tarihi],"&lt;="&amp;J31,Satıs[kod],$J$1)+SUMIF(başlangıç_envanter[kod],$J$1,başlangıç_envanter[100cm])</f>
        <v>55</v>
      </c>
      <c r="L31" s="19">
        <f>SUMIFS(siparis[100cm camlı],siparis[Depoya Giriş Tarihi],"&lt;="&amp;J31,siparis[kod],$J$1)-SUMIFS(Satıs[100cm camlı],Satıs[Bitiş Tarihi],"&lt;="&amp;J31,Satıs[kod],$J$1)+SUMIF(başlangıç_envanter[kod],$J$1,başlangıç_envanter[100cm camlı])</f>
        <v>34</v>
      </c>
      <c r="M31" s="19">
        <f>SUMIFS(siparis[90cm],siparis[Depoya Giriş Tarihi],"&lt;="&amp;J31,siparis[kod],$J$1)-SUMIFS(Satıs[90cm],Satıs[Bitiş Tarihi],"&lt;="&amp;J31,Satıs[kod],$J$1)+SUMIF(başlangıç_envanter[kod],$J$1,başlangıç_envanter[90cm])</f>
        <v>20</v>
      </c>
      <c r="N31" s="19">
        <f>SUMIFS(siparis[90cm camlı],siparis[Depoya Giriş Tarihi],"&lt;="&amp;J31,siparis[kod],$J$1)-SUMIFS(Satıs[90cm camlı],Satıs[Bitiş Tarihi],"&lt;="&amp;J31,Satıs[kod],$J$1)+SUMIF(başlangıç_envanter[kod],$J$1,başlangıç_envanter[90cm camlı])</f>
        <v>43</v>
      </c>
    </row>
    <row r="32" spans="3:14" x14ac:dyDescent="0.25">
      <c r="C32" s="21">
        <v>45478</v>
      </c>
      <c r="D32" s="19" cm="1">
        <f t="array" ref="D32">SUM(IF(siparis[Depoya Giriş Tarihi]&lt;=C32,siparis[100cm],0))-SUM(IF(Satıs[Bitiş Tarihi]&lt;=C32,Satıs[100cm],0))+SUM(başlangıç_envanter[100cm])</f>
        <v>4272</v>
      </c>
      <c r="E32" s="19" cm="1">
        <f t="array" ref="E32">SUM(IF(siparis[Depoya Giriş Tarihi]&lt;=C32,siparis[100cm camlı],0))-SUM(IF(Satıs[Bitiş Tarihi]&lt;=C32,Satıs[100cm camlı],0))+SUM(başlangıç_envanter[100cm camlı])</f>
        <v>1157</v>
      </c>
      <c r="F32" s="19" cm="1">
        <f t="array" ref="F32">SUM(IF(siparis[Depoya Giriş Tarihi]&lt;=C32,siparis[90cm],0))-SUM(IF(Satıs[Bitiş Tarihi]&lt;=C32,Satıs[90cm],0))+SUM(başlangıç_envanter[90cm])</f>
        <v>1818</v>
      </c>
      <c r="G32" s="19" cm="1">
        <f t="array" ref="G32">SUM(IF(siparis[Depoya Giriş Tarihi]&lt;=C32,siparis[90cm camlı],0))-SUM(IF(Satıs[Bitiş Tarihi]&lt;=C32,Satıs[90cm camlı],0))+SUM(başlangıç_envanter[90cm camlı])</f>
        <v>1446</v>
      </c>
      <c r="J32" s="21">
        <v>45478</v>
      </c>
      <c r="K32" s="19">
        <f>SUMIFS(siparis[100cm],siparis[Depoya Giriş Tarihi],"&lt;="&amp;J32,siparis[kod],$J$1)-SUMIFS(Satıs[100cm],Satıs[Bitiş Tarihi],"&lt;="&amp;J32,Satıs[kod],$J$1)+SUMIF(başlangıç_envanter[kod],$J$1,başlangıç_envanter[100cm])</f>
        <v>31</v>
      </c>
      <c r="L32" s="19">
        <f>SUMIFS(siparis[100cm camlı],siparis[Depoya Giriş Tarihi],"&lt;="&amp;J32,siparis[kod],$J$1)-SUMIFS(Satıs[100cm camlı],Satıs[Bitiş Tarihi],"&lt;="&amp;J32,Satıs[kod],$J$1)+SUMIF(başlangıç_envanter[kod],$J$1,başlangıç_envanter[100cm camlı])</f>
        <v>34</v>
      </c>
      <c r="M32" s="19">
        <f>SUMIFS(siparis[90cm],siparis[Depoya Giriş Tarihi],"&lt;="&amp;J32,siparis[kod],$J$1)-SUMIFS(Satıs[90cm],Satıs[Bitiş Tarihi],"&lt;="&amp;J32,Satıs[kod],$J$1)+SUMIF(başlangıç_envanter[kod],$J$1,başlangıç_envanter[90cm])</f>
        <v>11</v>
      </c>
      <c r="N32" s="19">
        <f>SUMIFS(siparis[90cm camlı],siparis[Depoya Giriş Tarihi],"&lt;="&amp;J32,siparis[kod],$J$1)-SUMIFS(Satıs[90cm camlı],Satıs[Bitiş Tarihi],"&lt;="&amp;J32,Satıs[kod],$J$1)+SUMIF(başlangıç_envanter[kod],$J$1,başlangıç_envanter[90cm camlı])</f>
        <v>40</v>
      </c>
    </row>
    <row r="33" spans="3:14" x14ac:dyDescent="0.25">
      <c r="C33" s="21">
        <v>45485</v>
      </c>
      <c r="D33" s="19" cm="1">
        <f t="array" ref="D33">SUM(IF(siparis[Depoya Giriş Tarihi]&lt;=C33,siparis[100cm],0))-SUM(IF(Satıs[Bitiş Tarihi]&lt;=C33,Satıs[100cm],0))+SUM(başlangıç_envanter[100cm])</f>
        <v>3157</v>
      </c>
      <c r="E33" s="19" cm="1">
        <f t="array" ref="E33">SUM(IF(siparis[Depoya Giriş Tarihi]&lt;=C33,siparis[100cm camlı],0))-SUM(IF(Satıs[Bitiş Tarihi]&lt;=C33,Satıs[100cm camlı],0))+SUM(başlangıç_envanter[100cm camlı])</f>
        <v>1125</v>
      </c>
      <c r="F33" s="19" cm="1">
        <f t="array" ref="F33">SUM(IF(siparis[Depoya Giriş Tarihi]&lt;=C33,siparis[90cm],0))-SUM(IF(Satıs[Bitiş Tarihi]&lt;=C33,Satıs[90cm],0))+SUM(başlangıç_envanter[90cm])</f>
        <v>1635</v>
      </c>
      <c r="G33" s="19" cm="1">
        <f t="array" ref="G33">SUM(IF(siparis[Depoya Giriş Tarihi]&lt;=C33,siparis[90cm camlı],0))-SUM(IF(Satıs[Bitiş Tarihi]&lt;=C33,Satıs[90cm camlı],0))+SUM(başlangıç_envanter[90cm camlı])</f>
        <v>1264</v>
      </c>
      <c r="J33" s="21">
        <v>45485</v>
      </c>
      <c r="K33" s="19">
        <f>SUMIFS(siparis[100cm],siparis[Depoya Giriş Tarihi],"&lt;="&amp;J33,siparis[kod],$J$1)-SUMIFS(Satıs[100cm],Satıs[Bitiş Tarihi],"&lt;="&amp;J33,Satıs[kod],$J$1)+SUMIF(başlangıç_envanter[kod],$J$1,başlangıç_envanter[100cm])</f>
        <v>22</v>
      </c>
      <c r="L33" s="19">
        <f>SUMIFS(siparis[100cm camlı],siparis[Depoya Giriş Tarihi],"&lt;="&amp;J33,siparis[kod],$J$1)-SUMIFS(Satıs[100cm camlı],Satıs[Bitiş Tarihi],"&lt;="&amp;J33,Satıs[kod],$J$1)+SUMIF(başlangıç_envanter[kod],$J$1,başlangıç_envanter[100cm camlı])</f>
        <v>33</v>
      </c>
      <c r="M33" s="19">
        <f>SUMIFS(siparis[90cm],siparis[Depoya Giriş Tarihi],"&lt;="&amp;J33,siparis[kod],$J$1)-SUMIFS(Satıs[90cm],Satıs[Bitiş Tarihi],"&lt;="&amp;J33,Satıs[kod],$J$1)+SUMIF(başlangıç_envanter[kod],$J$1,başlangıç_envanter[90cm])</f>
        <v>11</v>
      </c>
      <c r="N33" s="19">
        <f>SUMIFS(siparis[90cm camlı],siparis[Depoya Giriş Tarihi],"&lt;="&amp;J33,siparis[kod],$J$1)-SUMIFS(Satıs[90cm camlı],Satıs[Bitiş Tarihi],"&lt;="&amp;J33,Satıs[kod],$J$1)+SUMIF(başlangıç_envanter[kod],$J$1,başlangıç_envanter[90cm camlı])</f>
        <v>40</v>
      </c>
    </row>
    <row r="34" spans="3:14" x14ac:dyDescent="0.25">
      <c r="C34" s="21">
        <v>45492</v>
      </c>
      <c r="D34" s="19" cm="1">
        <f t="array" ref="D34">SUM(IF(siparis[Depoya Giriş Tarihi]&lt;=C34,siparis[100cm],0))-SUM(IF(Satıs[Bitiş Tarihi]&lt;=C34,Satıs[100cm],0))+SUM(başlangıç_envanter[100cm])</f>
        <v>2566</v>
      </c>
      <c r="E34" s="19" cm="1">
        <f t="array" ref="E34">SUM(IF(siparis[Depoya Giriş Tarihi]&lt;=C34,siparis[100cm camlı],0))-SUM(IF(Satıs[Bitiş Tarihi]&lt;=C34,Satıs[100cm camlı],0))+SUM(başlangıç_envanter[100cm camlı])</f>
        <v>1087</v>
      </c>
      <c r="F34" s="19" cm="1">
        <f t="array" ref="F34">SUM(IF(siparis[Depoya Giriş Tarihi]&lt;=C34,siparis[90cm],0))-SUM(IF(Satıs[Bitiş Tarihi]&lt;=C34,Satıs[90cm],0))+SUM(başlangıç_envanter[90cm])</f>
        <v>1557</v>
      </c>
      <c r="G34" s="19" cm="1">
        <f t="array" ref="G34">SUM(IF(siparis[Depoya Giriş Tarihi]&lt;=C34,siparis[90cm camlı],0))-SUM(IF(Satıs[Bitiş Tarihi]&lt;=C34,Satıs[90cm camlı],0))+SUM(başlangıç_envanter[90cm camlı])</f>
        <v>1151</v>
      </c>
      <c r="J34" s="21">
        <v>45492</v>
      </c>
      <c r="K34" s="19">
        <f>SUMIFS(siparis[100cm],siparis[Depoya Giriş Tarihi],"&lt;="&amp;J34,siparis[kod],$J$1)-SUMIFS(Satıs[100cm],Satıs[Bitiş Tarihi],"&lt;="&amp;J34,Satıs[kod],$J$1)+SUMIF(başlangıç_envanter[kod],$J$1,başlangıç_envanter[100cm])</f>
        <v>13</v>
      </c>
      <c r="L34" s="19">
        <f>SUMIFS(siparis[100cm camlı],siparis[Depoya Giriş Tarihi],"&lt;="&amp;J34,siparis[kod],$J$1)-SUMIFS(Satıs[100cm camlı],Satıs[Bitiş Tarihi],"&lt;="&amp;J34,Satıs[kod],$J$1)+SUMIF(başlangıç_envanter[kod],$J$1,başlangıç_envanter[100cm camlı])</f>
        <v>33</v>
      </c>
      <c r="M34" s="19">
        <f>SUMIFS(siparis[90cm],siparis[Depoya Giriş Tarihi],"&lt;="&amp;J34,siparis[kod],$J$1)-SUMIFS(Satıs[90cm],Satıs[Bitiş Tarihi],"&lt;="&amp;J34,Satıs[kod],$J$1)+SUMIF(başlangıç_envanter[kod],$J$1,başlangıç_envanter[90cm])</f>
        <v>7</v>
      </c>
      <c r="N34" s="19">
        <f>SUMIFS(siparis[90cm camlı],siparis[Depoya Giriş Tarihi],"&lt;="&amp;J34,siparis[kod],$J$1)-SUMIFS(Satıs[90cm camlı],Satıs[Bitiş Tarihi],"&lt;="&amp;J34,Satıs[kod],$J$1)+SUMIF(başlangıç_envanter[kod],$J$1,başlangıç_envanter[90cm camlı])</f>
        <v>39</v>
      </c>
    </row>
    <row r="35" spans="3:14" x14ac:dyDescent="0.25">
      <c r="C35" s="21">
        <v>45499</v>
      </c>
      <c r="D35" s="19" cm="1">
        <f t="array" ref="D35">SUM(IF(siparis[Depoya Giriş Tarihi]&lt;=C35,siparis[100cm],0))-SUM(IF(Satıs[Bitiş Tarihi]&lt;=C35,Satıs[100cm],0))+SUM(başlangıç_envanter[100cm])</f>
        <v>2431</v>
      </c>
      <c r="E35" s="19" cm="1">
        <f t="array" ref="E35">SUM(IF(siparis[Depoya Giriş Tarihi]&lt;=C35,siparis[100cm camlı],0))-SUM(IF(Satıs[Bitiş Tarihi]&lt;=C35,Satıs[100cm camlı],0))+SUM(başlangıç_envanter[100cm camlı])</f>
        <v>1124</v>
      </c>
      <c r="F35" s="19" cm="1">
        <f t="array" ref="F35">SUM(IF(siparis[Depoya Giriş Tarihi]&lt;=C35,siparis[90cm],0))-SUM(IF(Satıs[Bitiş Tarihi]&lt;=C35,Satıs[90cm],0))+SUM(başlangıç_envanter[90cm])</f>
        <v>1743</v>
      </c>
      <c r="G35" s="19" cm="1">
        <f t="array" ref="G35">SUM(IF(siparis[Depoya Giriş Tarihi]&lt;=C35,siparis[90cm camlı],0))-SUM(IF(Satıs[Bitiş Tarihi]&lt;=C35,Satıs[90cm camlı],0))+SUM(başlangıç_envanter[90cm camlı])</f>
        <v>1171</v>
      </c>
      <c r="J35" s="21">
        <v>45499</v>
      </c>
      <c r="K35" s="19">
        <f>SUMIFS(siparis[100cm],siparis[Depoya Giriş Tarihi],"&lt;="&amp;J35,siparis[kod],$J$1)-SUMIFS(Satıs[100cm],Satıs[Bitiş Tarihi],"&lt;="&amp;J35,Satıs[kod],$J$1)+SUMIF(başlangıç_envanter[kod],$J$1,başlangıç_envanter[100cm])</f>
        <v>6</v>
      </c>
      <c r="L35" s="19">
        <f>SUMIFS(siparis[100cm camlı],siparis[Depoya Giriş Tarihi],"&lt;="&amp;J35,siparis[kod],$J$1)-SUMIFS(Satıs[100cm camlı],Satıs[Bitiş Tarihi],"&lt;="&amp;J35,Satıs[kod],$J$1)+SUMIF(başlangıç_envanter[kod],$J$1,başlangıç_envanter[100cm camlı])</f>
        <v>33</v>
      </c>
      <c r="M35" s="19">
        <f>SUMIFS(siparis[90cm],siparis[Depoya Giriş Tarihi],"&lt;="&amp;J35,siparis[kod],$J$1)-SUMIFS(Satıs[90cm],Satıs[Bitiş Tarihi],"&lt;="&amp;J35,Satıs[kod],$J$1)+SUMIF(başlangıç_envanter[kod],$J$1,başlangıç_envanter[90cm])</f>
        <v>6</v>
      </c>
      <c r="N35" s="19">
        <f>SUMIFS(siparis[90cm camlı],siparis[Depoya Giriş Tarihi],"&lt;="&amp;J35,siparis[kod],$J$1)-SUMIFS(Satıs[90cm camlı],Satıs[Bitiş Tarihi],"&lt;="&amp;J35,Satıs[kod],$J$1)+SUMIF(başlangıç_envanter[kod],$J$1,başlangıç_envanter[90cm camlı])</f>
        <v>38</v>
      </c>
    </row>
    <row r="36" spans="3:14" x14ac:dyDescent="0.25">
      <c r="C36" s="21">
        <v>45506</v>
      </c>
      <c r="D36" s="19" cm="1">
        <f t="array" ref="D36">SUM(IF(siparis[Depoya Giriş Tarihi]&lt;=C36,siparis[100cm],0))-SUM(IF(Satıs[Bitiş Tarihi]&lt;=C36,Satıs[100cm],0))+SUM(başlangıç_envanter[100cm])</f>
        <v>2504</v>
      </c>
      <c r="E36" s="19" cm="1">
        <f t="array" ref="E36">SUM(IF(siparis[Depoya Giriş Tarihi]&lt;=C36,siparis[100cm camlı],0))-SUM(IF(Satıs[Bitiş Tarihi]&lt;=C36,Satıs[100cm camlı],0))+SUM(başlangıç_envanter[100cm camlı])</f>
        <v>1166</v>
      </c>
      <c r="F36" s="19" cm="1">
        <f t="array" ref="F36">SUM(IF(siparis[Depoya Giriş Tarihi]&lt;=C36,siparis[90cm],0))-SUM(IF(Satıs[Bitiş Tarihi]&lt;=C36,Satıs[90cm],0))+SUM(başlangıç_envanter[90cm])</f>
        <v>2160</v>
      </c>
      <c r="G36" s="19" cm="1">
        <f t="array" ref="G36">SUM(IF(siparis[Depoya Giriş Tarihi]&lt;=C36,siparis[90cm camlı],0))-SUM(IF(Satıs[Bitiş Tarihi]&lt;=C36,Satıs[90cm camlı],0))+SUM(başlangıç_envanter[90cm camlı])</f>
        <v>1317</v>
      </c>
      <c r="J36" s="21">
        <v>45506</v>
      </c>
      <c r="K36" s="19">
        <f>SUMIFS(siparis[100cm],siparis[Depoya Giriş Tarihi],"&lt;="&amp;J36,siparis[kod],$J$1)-SUMIFS(Satıs[100cm],Satıs[Bitiş Tarihi],"&lt;="&amp;J36,Satıs[kod],$J$1)+SUMIF(başlangıç_envanter[kod],$J$1,başlangıç_envanter[100cm])</f>
        <v>22</v>
      </c>
      <c r="L36" s="19">
        <f>SUMIFS(siparis[100cm camlı],siparis[Depoya Giriş Tarihi],"&lt;="&amp;J36,siparis[kod],$J$1)-SUMIFS(Satıs[100cm camlı],Satıs[Bitiş Tarihi],"&lt;="&amp;J36,Satıs[kod],$J$1)+SUMIF(başlangıç_envanter[kod],$J$1,başlangıç_envanter[100cm camlı])</f>
        <v>32</v>
      </c>
      <c r="M36" s="19">
        <f>SUMIFS(siparis[90cm],siparis[Depoya Giriş Tarihi],"&lt;="&amp;J36,siparis[kod],$J$1)-SUMIFS(Satıs[90cm],Satıs[Bitiş Tarihi],"&lt;="&amp;J36,Satıs[kod],$J$1)+SUMIF(başlangıç_envanter[kod],$J$1,başlangıç_envanter[90cm])</f>
        <v>6</v>
      </c>
      <c r="N36" s="19">
        <f>SUMIFS(siparis[90cm camlı],siparis[Depoya Giriş Tarihi],"&lt;="&amp;J36,siparis[kod],$J$1)-SUMIFS(Satıs[90cm camlı],Satıs[Bitiş Tarihi],"&lt;="&amp;J36,Satıs[kod],$J$1)+SUMIF(başlangıç_envanter[kod],$J$1,başlangıç_envanter[90cm camlı])</f>
        <v>34</v>
      </c>
    </row>
    <row r="37" spans="3:14" x14ac:dyDescent="0.25">
      <c r="C37" s="21">
        <v>45513</v>
      </c>
      <c r="D37" s="19" cm="1">
        <f t="array" ref="D37">SUM(IF(siparis[Depoya Giriş Tarihi]&lt;=C37,siparis[100cm],0))-SUM(IF(Satıs[Bitiş Tarihi]&lt;=C37,Satıs[100cm],0))+SUM(başlangıç_envanter[100cm])</f>
        <v>2616</v>
      </c>
      <c r="E37" s="19" cm="1">
        <f t="array" ref="E37">SUM(IF(siparis[Depoya Giriş Tarihi]&lt;=C37,siparis[100cm camlı],0))-SUM(IF(Satıs[Bitiş Tarihi]&lt;=C37,Satıs[100cm camlı],0))+SUM(başlangıç_envanter[100cm camlı])</f>
        <v>1312</v>
      </c>
      <c r="F37" s="19" cm="1">
        <f t="array" ref="F37">SUM(IF(siparis[Depoya Giriş Tarihi]&lt;=C37,siparis[90cm],0))-SUM(IF(Satıs[Bitiş Tarihi]&lt;=C37,Satıs[90cm],0))+SUM(başlangıç_envanter[90cm])</f>
        <v>2350</v>
      </c>
      <c r="G37" s="19" cm="1">
        <f t="array" ref="G37">SUM(IF(siparis[Depoya Giriş Tarihi]&lt;=C37,siparis[90cm camlı],0))-SUM(IF(Satıs[Bitiş Tarihi]&lt;=C37,Satıs[90cm camlı],0))+SUM(başlangıç_envanter[90cm camlı])</f>
        <v>1471</v>
      </c>
      <c r="J37" s="21">
        <v>45513</v>
      </c>
      <c r="K37" s="19">
        <f>SUMIFS(siparis[100cm],siparis[Depoya Giriş Tarihi],"&lt;="&amp;J37,siparis[kod],$J$1)-SUMIFS(Satıs[100cm],Satıs[Bitiş Tarihi],"&lt;="&amp;J37,Satıs[kod],$J$1)+SUMIF(başlangıç_envanter[kod],$J$1,başlangıç_envanter[100cm])</f>
        <v>20</v>
      </c>
      <c r="L37" s="19">
        <f>SUMIFS(siparis[100cm camlı],siparis[Depoya Giriş Tarihi],"&lt;="&amp;J37,siparis[kod],$J$1)-SUMIFS(Satıs[100cm camlı],Satıs[Bitiş Tarihi],"&lt;="&amp;J37,Satıs[kod],$J$1)+SUMIF(başlangıç_envanter[kod],$J$1,başlangıç_envanter[100cm camlı])</f>
        <v>32</v>
      </c>
      <c r="M37" s="19">
        <f>SUMIFS(siparis[90cm],siparis[Depoya Giriş Tarihi],"&lt;="&amp;J37,siparis[kod],$J$1)-SUMIFS(Satıs[90cm],Satıs[Bitiş Tarihi],"&lt;="&amp;J37,Satıs[kod],$J$1)+SUMIF(başlangıç_envanter[kod],$J$1,başlangıç_envanter[90cm])</f>
        <v>6</v>
      </c>
      <c r="N37" s="19">
        <f>SUMIFS(siparis[90cm camlı],siparis[Depoya Giriş Tarihi],"&lt;="&amp;J37,siparis[kod],$J$1)-SUMIFS(Satıs[90cm camlı],Satıs[Bitiş Tarihi],"&lt;="&amp;J37,Satıs[kod],$J$1)+SUMIF(başlangıç_envanter[kod],$J$1,başlangıç_envanter[90cm camlı])</f>
        <v>34</v>
      </c>
    </row>
    <row r="38" spans="3:14" x14ac:dyDescent="0.25">
      <c r="C38" s="21">
        <v>45520</v>
      </c>
      <c r="D38" s="19" cm="1">
        <f t="array" ref="D38">SUM(IF(siparis[Depoya Giriş Tarihi]&lt;=C38,siparis[100cm],0))-SUM(IF(Satıs[Bitiş Tarihi]&lt;=C38,Satıs[100cm],0))+SUM(başlangıç_envanter[100cm])</f>
        <v>2258</v>
      </c>
      <c r="E38" s="19" cm="1">
        <f t="array" ref="E38">SUM(IF(siparis[Depoya Giriş Tarihi]&lt;=C38,siparis[100cm camlı],0))-SUM(IF(Satıs[Bitiş Tarihi]&lt;=C38,Satıs[100cm camlı],0))+SUM(başlangıç_envanter[100cm camlı])</f>
        <v>1280</v>
      </c>
      <c r="F38" s="19" cm="1">
        <f t="array" ref="F38">SUM(IF(siparis[Depoya Giriş Tarihi]&lt;=C38,siparis[90cm],0))-SUM(IF(Satıs[Bitiş Tarihi]&lt;=C38,Satıs[90cm],0))+SUM(başlangıç_envanter[90cm])</f>
        <v>2501</v>
      </c>
      <c r="G38" s="19" cm="1">
        <f t="array" ref="G38">SUM(IF(siparis[Depoya Giriş Tarihi]&lt;=C38,siparis[90cm camlı],0))-SUM(IF(Satıs[Bitiş Tarihi]&lt;=C38,Satıs[90cm camlı],0))+SUM(başlangıç_envanter[90cm camlı])</f>
        <v>1593</v>
      </c>
      <c r="J38" s="21">
        <v>45520</v>
      </c>
      <c r="K38" s="19">
        <f>SUMIFS(siparis[100cm],siparis[Depoya Giriş Tarihi],"&lt;="&amp;J38,siparis[kod],$J$1)-SUMIFS(Satıs[100cm],Satıs[Bitiş Tarihi],"&lt;="&amp;J38,Satıs[kod],$J$1)+SUMIF(başlangıç_envanter[kod],$J$1,başlangıç_envanter[100cm])</f>
        <v>8</v>
      </c>
      <c r="L38" s="19">
        <f>SUMIFS(siparis[100cm camlı],siparis[Depoya Giriş Tarihi],"&lt;="&amp;J38,siparis[kod],$J$1)-SUMIFS(Satıs[100cm camlı],Satıs[Bitiş Tarihi],"&lt;="&amp;J38,Satıs[kod],$J$1)+SUMIF(başlangıç_envanter[kod],$J$1,başlangıç_envanter[100cm camlı])</f>
        <v>32</v>
      </c>
      <c r="M38" s="19">
        <f>SUMIFS(siparis[90cm],siparis[Depoya Giriş Tarihi],"&lt;="&amp;J38,siparis[kod],$J$1)-SUMIFS(Satıs[90cm],Satıs[Bitiş Tarihi],"&lt;="&amp;J38,Satıs[kod],$J$1)+SUMIF(başlangıç_envanter[kod],$J$1,başlangıç_envanter[90cm])</f>
        <v>6</v>
      </c>
      <c r="N38" s="19">
        <f>SUMIFS(siparis[90cm camlı],siparis[Depoya Giriş Tarihi],"&lt;="&amp;J38,siparis[kod],$J$1)-SUMIFS(Satıs[90cm camlı],Satıs[Bitiş Tarihi],"&lt;="&amp;J38,Satıs[kod],$J$1)+SUMIF(başlangıç_envanter[kod],$J$1,başlangıç_envanter[90cm camlı])</f>
        <v>34</v>
      </c>
    </row>
    <row r="39" spans="3:14" x14ac:dyDescent="0.25">
      <c r="C39" s="21">
        <v>45527</v>
      </c>
      <c r="D39" s="19" cm="1">
        <f t="array" ref="D39">SUM(IF(siparis[Depoya Giriş Tarihi]&lt;=C39,siparis[100cm],0))-SUM(IF(Satıs[Bitiş Tarihi]&lt;=C39,Satıs[100cm],0))+SUM(başlangıç_envanter[100cm])</f>
        <v>1448</v>
      </c>
      <c r="E39" s="19" cm="1">
        <f t="array" ref="E39">SUM(IF(siparis[Depoya Giriş Tarihi]&lt;=C39,siparis[100cm camlı],0))-SUM(IF(Satıs[Bitiş Tarihi]&lt;=C39,Satıs[100cm camlı],0))+SUM(başlangıç_envanter[100cm camlı])</f>
        <v>1235</v>
      </c>
      <c r="F39" s="19" cm="1">
        <f t="array" ref="F39">SUM(IF(siparis[Depoya Giriş Tarihi]&lt;=C39,siparis[90cm],0))-SUM(IF(Satıs[Bitiş Tarihi]&lt;=C39,Satıs[90cm],0))+SUM(başlangıç_envanter[90cm])</f>
        <v>2255</v>
      </c>
      <c r="G39" s="19" cm="1">
        <f t="array" ref="G39">SUM(IF(siparis[Depoya Giriş Tarihi]&lt;=C39,siparis[90cm camlı],0))-SUM(IF(Satıs[Bitiş Tarihi]&lt;=C39,Satıs[90cm camlı],0))+SUM(başlangıç_envanter[90cm camlı])</f>
        <v>1520</v>
      </c>
      <c r="J39" s="21">
        <v>45527</v>
      </c>
      <c r="K39" s="19">
        <f>SUMIFS(siparis[100cm],siparis[Depoya Giriş Tarihi],"&lt;="&amp;J39,siparis[kod],$J$1)-SUMIFS(Satıs[100cm],Satıs[Bitiş Tarihi],"&lt;="&amp;J39,Satıs[kod],$J$1)+SUMIF(başlangıç_envanter[kod],$J$1,başlangıç_envanter[100cm])</f>
        <v>7</v>
      </c>
      <c r="L39" s="19">
        <f>SUMIFS(siparis[100cm camlı],siparis[Depoya Giriş Tarihi],"&lt;="&amp;J39,siparis[kod],$J$1)-SUMIFS(Satıs[100cm camlı],Satıs[Bitiş Tarihi],"&lt;="&amp;J39,Satıs[kod],$J$1)+SUMIF(başlangıç_envanter[kod],$J$1,başlangıç_envanter[100cm camlı])</f>
        <v>32</v>
      </c>
      <c r="M39" s="19">
        <f>SUMIFS(siparis[90cm],siparis[Depoya Giriş Tarihi],"&lt;="&amp;J39,siparis[kod],$J$1)-SUMIFS(Satıs[90cm],Satıs[Bitiş Tarihi],"&lt;="&amp;J39,Satıs[kod],$J$1)+SUMIF(başlangıç_envanter[kod],$J$1,başlangıç_envanter[90cm])</f>
        <v>4</v>
      </c>
      <c r="N39" s="19">
        <f>SUMIFS(siparis[90cm camlı],siparis[Depoya Giriş Tarihi],"&lt;="&amp;J39,siparis[kod],$J$1)-SUMIFS(Satıs[90cm camlı],Satıs[Bitiş Tarihi],"&lt;="&amp;J39,Satıs[kod],$J$1)+SUMIF(başlangıç_envanter[kod],$J$1,başlangıç_envanter[90cm camlı])</f>
        <v>32</v>
      </c>
    </row>
    <row r="40" spans="3:14" x14ac:dyDescent="0.25">
      <c r="C40" s="21">
        <v>45534</v>
      </c>
      <c r="D40" s="19" cm="1">
        <f t="array" ref="D40">SUM(IF(siparis[Depoya Giriş Tarihi]&lt;=C40,siparis[100cm],0))-SUM(IF(Satıs[Bitiş Tarihi]&lt;=C40,Satıs[100cm],0))+SUM(başlangıç_envanter[100cm])</f>
        <v>1456</v>
      </c>
      <c r="E40" s="19" cm="1">
        <f t="array" ref="E40">SUM(IF(siparis[Depoya Giriş Tarihi]&lt;=C40,siparis[100cm camlı],0))-SUM(IF(Satıs[Bitiş Tarihi]&lt;=C40,Satıs[100cm camlı],0))+SUM(başlangıç_envanter[100cm camlı])</f>
        <v>1243</v>
      </c>
      <c r="F40" s="19" cm="1">
        <f t="array" ref="F40">SUM(IF(siparis[Depoya Giriş Tarihi]&lt;=C40,siparis[90cm],0))-SUM(IF(Satıs[Bitiş Tarihi]&lt;=C40,Satıs[90cm],0))+SUM(başlangıç_envanter[90cm])</f>
        <v>2111</v>
      </c>
      <c r="G40" s="19" cm="1">
        <f t="array" ref="G40">SUM(IF(siparis[Depoya Giriş Tarihi]&lt;=C40,siparis[90cm camlı],0))-SUM(IF(Satıs[Bitiş Tarihi]&lt;=C40,Satıs[90cm camlı],0))+SUM(başlangıç_envanter[90cm camlı])</f>
        <v>1525</v>
      </c>
      <c r="J40" s="21">
        <v>45534</v>
      </c>
      <c r="K40" s="19">
        <f>SUMIFS(siparis[100cm],siparis[Depoya Giriş Tarihi],"&lt;="&amp;J40,siparis[kod],$J$1)-SUMIFS(Satıs[100cm],Satıs[Bitiş Tarihi],"&lt;="&amp;J40,Satıs[kod],$J$1)+SUMIF(başlangıç_envanter[kod],$J$1,başlangıç_envanter[100cm])</f>
        <v>7</v>
      </c>
      <c r="L40" s="19">
        <f>SUMIFS(siparis[100cm camlı],siparis[Depoya Giriş Tarihi],"&lt;="&amp;J40,siparis[kod],$J$1)-SUMIFS(Satıs[100cm camlı],Satıs[Bitiş Tarihi],"&lt;="&amp;J40,Satıs[kod],$J$1)+SUMIF(başlangıç_envanter[kod],$J$1,başlangıç_envanter[100cm camlı])</f>
        <v>32</v>
      </c>
      <c r="M40" s="19">
        <f>SUMIFS(siparis[90cm],siparis[Depoya Giriş Tarihi],"&lt;="&amp;J40,siparis[kod],$J$1)-SUMIFS(Satıs[90cm],Satıs[Bitiş Tarihi],"&lt;="&amp;J40,Satıs[kod],$J$1)+SUMIF(başlangıç_envanter[kod],$J$1,başlangıç_envanter[90cm])</f>
        <v>4</v>
      </c>
      <c r="N40" s="19">
        <f>SUMIFS(siparis[90cm camlı],siparis[Depoya Giriş Tarihi],"&lt;="&amp;J40,siparis[kod],$J$1)-SUMIFS(Satıs[90cm camlı],Satıs[Bitiş Tarihi],"&lt;="&amp;J40,Satıs[kod],$J$1)+SUMIF(başlangıç_envanter[kod],$J$1,başlangıç_envanter[90cm camlı])</f>
        <v>32</v>
      </c>
    </row>
    <row r="41" spans="3:14" x14ac:dyDescent="0.25">
      <c r="C41" s="21">
        <v>45541</v>
      </c>
      <c r="D41" s="19" cm="1">
        <f t="array" ref="D41">SUM(IF(siparis[Depoya Giriş Tarihi]&lt;=C41,siparis[100cm],0))-SUM(IF(Satıs[Bitiş Tarihi]&lt;=C41,Satıs[100cm],0))+SUM(başlangıç_envanter[100cm])</f>
        <v>1568</v>
      </c>
      <c r="E41" s="19" cm="1">
        <f t="array" ref="E41">SUM(IF(siparis[Depoya Giriş Tarihi]&lt;=C41,siparis[100cm camlı],0))-SUM(IF(Satıs[Bitiş Tarihi]&lt;=C41,Satıs[100cm camlı],0))+SUM(başlangıç_envanter[100cm camlı])</f>
        <v>1207</v>
      </c>
      <c r="F41" s="19" cm="1">
        <f t="array" ref="F41">SUM(IF(siparis[Depoya Giriş Tarihi]&lt;=C41,siparis[90cm],0))-SUM(IF(Satıs[Bitiş Tarihi]&lt;=C41,Satıs[90cm],0))+SUM(başlangıç_envanter[90cm])</f>
        <v>1936</v>
      </c>
      <c r="G41" s="19" cm="1">
        <f t="array" ref="G41">SUM(IF(siparis[Depoya Giriş Tarihi]&lt;=C41,siparis[90cm camlı],0))-SUM(IF(Satıs[Bitiş Tarihi]&lt;=C41,Satıs[90cm camlı],0))+SUM(başlangıç_envanter[90cm camlı])</f>
        <v>1414</v>
      </c>
      <c r="J41" s="21">
        <v>45541</v>
      </c>
      <c r="K41" s="19">
        <f>SUMIFS(siparis[100cm],siparis[Depoya Giriş Tarihi],"&lt;="&amp;J41,siparis[kod],$J$1)-SUMIFS(Satıs[100cm],Satıs[Bitiş Tarihi],"&lt;="&amp;J41,Satıs[kod],$J$1)+SUMIF(başlangıç_envanter[kod],$J$1,başlangıç_envanter[100cm])</f>
        <v>7</v>
      </c>
      <c r="L41" s="19">
        <f>SUMIFS(siparis[100cm camlı],siparis[Depoya Giriş Tarihi],"&lt;="&amp;J41,siparis[kod],$J$1)-SUMIFS(Satıs[100cm camlı],Satıs[Bitiş Tarihi],"&lt;="&amp;J41,Satıs[kod],$J$1)+SUMIF(başlangıç_envanter[kod],$J$1,başlangıç_envanter[100cm camlı])</f>
        <v>32</v>
      </c>
      <c r="M41" s="19">
        <f>SUMIFS(siparis[90cm],siparis[Depoya Giriş Tarihi],"&lt;="&amp;J41,siparis[kod],$J$1)-SUMIFS(Satıs[90cm],Satıs[Bitiş Tarihi],"&lt;="&amp;J41,Satıs[kod],$J$1)+SUMIF(başlangıç_envanter[kod],$J$1,başlangıç_envanter[90cm])</f>
        <v>4</v>
      </c>
      <c r="N41" s="19">
        <f>SUMIFS(siparis[90cm camlı],siparis[Depoya Giriş Tarihi],"&lt;="&amp;J41,siparis[kod],$J$1)-SUMIFS(Satıs[90cm camlı],Satıs[Bitiş Tarihi],"&lt;="&amp;J41,Satıs[kod],$J$1)+SUMIF(başlangıç_envanter[kod],$J$1,başlangıç_envanter[90cm camlı])</f>
        <v>32</v>
      </c>
    </row>
    <row r="42" spans="3:14" x14ac:dyDescent="0.25">
      <c r="C42" s="21">
        <v>45548</v>
      </c>
      <c r="D42" s="19" cm="1">
        <f t="array" ref="D42">SUM(IF(siparis[Depoya Giriş Tarihi]&lt;=C42,siparis[100cm],0))-SUM(IF(Satıs[Bitiş Tarihi]&lt;=C42,Satıs[100cm],0))+SUM(başlangıç_envanter[100cm])</f>
        <v>1568</v>
      </c>
      <c r="E42" s="19" cm="1">
        <f t="array" ref="E42">SUM(IF(siparis[Depoya Giriş Tarihi]&lt;=C42,siparis[100cm camlı],0))-SUM(IF(Satıs[Bitiş Tarihi]&lt;=C42,Satıs[100cm camlı],0))+SUM(başlangıç_envanter[100cm camlı])</f>
        <v>1207</v>
      </c>
      <c r="F42" s="19" cm="1">
        <f t="array" ref="F42">SUM(IF(siparis[Depoya Giriş Tarihi]&lt;=C42,siparis[90cm],0))-SUM(IF(Satıs[Bitiş Tarihi]&lt;=C42,Satıs[90cm],0))+SUM(başlangıç_envanter[90cm])</f>
        <v>1936</v>
      </c>
      <c r="G42" s="19" cm="1">
        <f t="array" ref="G42">SUM(IF(siparis[Depoya Giriş Tarihi]&lt;=C42,siparis[90cm camlı],0))-SUM(IF(Satıs[Bitiş Tarihi]&lt;=C42,Satıs[90cm camlı],0))+SUM(başlangıç_envanter[90cm camlı])</f>
        <v>1414</v>
      </c>
      <c r="J42" s="21">
        <v>45548</v>
      </c>
      <c r="K42" s="19">
        <f>SUMIFS(siparis[100cm],siparis[Depoya Giriş Tarihi],"&lt;="&amp;J42,siparis[kod],$J$1)-SUMIFS(Satıs[100cm],Satıs[Bitiş Tarihi],"&lt;="&amp;J42,Satıs[kod],$J$1)+SUMIF(başlangıç_envanter[kod],$J$1,başlangıç_envanter[100cm])</f>
        <v>7</v>
      </c>
      <c r="L42" s="19">
        <f>SUMIFS(siparis[100cm camlı],siparis[Depoya Giriş Tarihi],"&lt;="&amp;J42,siparis[kod],$J$1)-SUMIFS(Satıs[100cm camlı],Satıs[Bitiş Tarihi],"&lt;="&amp;J42,Satıs[kod],$J$1)+SUMIF(başlangıç_envanter[kod],$J$1,başlangıç_envanter[100cm camlı])</f>
        <v>32</v>
      </c>
      <c r="M42" s="19">
        <f>SUMIFS(siparis[90cm],siparis[Depoya Giriş Tarihi],"&lt;="&amp;J42,siparis[kod],$J$1)-SUMIFS(Satıs[90cm],Satıs[Bitiş Tarihi],"&lt;="&amp;J42,Satıs[kod],$J$1)+SUMIF(başlangıç_envanter[kod],$J$1,başlangıç_envanter[90cm])</f>
        <v>4</v>
      </c>
      <c r="N42" s="19">
        <f>SUMIFS(siparis[90cm camlı],siparis[Depoya Giriş Tarihi],"&lt;="&amp;J42,siparis[kod],$J$1)-SUMIFS(Satıs[90cm camlı],Satıs[Bitiş Tarihi],"&lt;="&amp;J42,Satıs[kod],$J$1)+SUMIF(başlangıç_envanter[kod],$J$1,başlangıç_envanter[90cm camlı])</f>
        <v>32</v>
      </c>
    </row>
    <row r="43" spans="3:14" x14ac:dyDescent="0.25">
      <c r="C43" s="21">
        <v>45555</v>
      </c>
      <c r="D43" s="19" cm="1">
        <f t="array" ref="D43">SUM(IF(siparis[Depoya Giriş Tarihi]&lt;=C43,siparis[100cm],0))-SUM(IF(Satıs[Bitiş Tarihi]&lt;=C43,Satıs[100cm],0))+SUM(başlangıç_envanter[100cm])</f>
        <v>546</v>
      </c>
      <c r="E43" s="19" cm="1">
        <f t="array" ref="E43">SUM(IF(siparis[Depoya Giriş Tarihi]&lt;=C43,siparis[100cm camlı],0))-SUM(IF(Satıs[Bitiş Tarihi]&lt;=C43,Satıs[100cm camlı],0))+SUM(başlangıç_envanter[100cm camlı])</f>
        <v>1135</v>
      </c>
      <c r="F43" s="19" cm="1">
        <f t="array" ref="F43">SUM(IF(siparis[Depoya Giriş Tarihi]&lt;=C43,siparis[90cm],0))-SUM(IF(Satıs[Bitiş Tarihi]&lt;=C43,Satıs[90cm],0))+SUM(başlangıç_envanter[90cm])</f>
        <v>1602</v>
      </c>
      <c r="G43" s="19" cm="1">
        <f t="array" ref="G43">SUM(IF(siparis[Depoya Giriş Tarihi]&lt;=C43,siparis[90cm camlı],0))-SUM(IF(Satıs[Bitiş Tarihi]&lt;=C43,Satıs[90cm camlı],0))+SUM(başlangıç_envanter[90cm camlı])</f>
        <v>1311</v>
      </c>
      <c r="J43" s="21">
        <v>45555</v>
      </c>
      <c r="K43" s="19">
        <f>SUMIFS(siparis[100cm],siparis[Depoya Giriş Tarihi],"&lt;="&amp;J43,siparis[kod],$J$1)-SUMIFS(Satıs[100cm],Satıs[Bitiş Tarihi],"&lt;="&amp;J43,Satıs[kod],$J$1)+SUMIF(başlangıç_envanter[kod],$J$1,başlangıç_envanter[100cm])</f>
        <v>52</v>
      </c>
      <c r="L43" s="19">
        <f>SUMIFS(siparis[100cm camlı],siparis[Depoya Giriş Tarihi],"&lt;="&amp;J43,siparis[kod],$J$1)-SUMIFS(Satıs[100cm camlı],Satıs[Bitiş Tarihi],"&lt;="&amp;J43,Satıs[kod],$J$1)+SUMIF(başlangıç_envanter[kod],$J$1,başlangıç_envanter[100cm camlı])</f>
        <v>29</v>
      </c>
      <c r="M43" s="19">
        <f>SUMIFS(siparis[90cm],siparis[Depoya Giriş Tarihi],"&lt;="&amp;J43,siparis[kod],$J$1)-SUMIFS(Satıs[90cm],Satıs[Bitiş Tarihi],"&lt;="&amp;J43,Satıs[kod],$J$1)+SUMIF(başlangıç_envanter[kod],$J$1,başlangıç_envanter[90cm])</f>
        <v>31</v>
      </c>
      <c r="N43" s="19">
        <f>SUMIFS(siparis[90cm camlı],siparis[Depoya Giriş Tarihi],"&lt;="&amp;J43,siparis[kod],$J$1)-SUMIFS(Satıs[90cm camlı],Satıs[Bitiş Tarihi],"&lt;="&amp;J43,Satıs[kod],$J$1)+SUMIF(başlangıç_envanter[kod],$J$1,başlangıç_envanter[90cm camlı])</f>
        <v>32</v>
      </c>
    </row>
    <row r="44" spans="3:14" x14ac:dyDescent="0.25">
      <c r="D44" s="19"/>
      <c r="E44" s="19"/>
      <c r="F44" s="19"/>
      <c r="G44" s="19"/>
    </row>
    <row r="45" spans="3:14" x14ac:dyDescent="0.25">
      <c r="D45" s="19"/>
      <c r="E45" s="19"/>
      <c r="F45" s="19"/>
      <c r="G45" s="19"/>
    </row>
    <row r="46" spans="3:14" x14ac:dyDescent="0.25">
      <c r="D46" s="19"/>
      <c r="E46" s="19"/>
      <c r="F46" s="19"/>
      <c r="G46" s="19"/>
    </row>
    <row r="47" spans="3:14" x14ac:dyDescent="0.25">
      <c r="D47" s="19"/>
      <c r="E47" s="19"/>
      <c r="F47" s="19"/>
      <c r="G47" s="19"/>
    </row>
    <row r="48" spans="3:14" x14ac:dyDescent="0.25">
      <c r="D48" s="19"/>
      <c r="E48" s="19"/>
      <c r="F48" s="19"/>
      <c r="G48" s="19"/>
    </row>
    <row r="49" spans="4:7" x14ac:dyDescent="0.25">
      <c r="D49" s="19"/>
      <c r="E49" s="19"/>
      <c r="F49" s="19"/>
      <c r="G49" s="19"/>
    </row>
    <row r="50" spans="4:7" x14ac:dyDescent="0.25">
      <c r="D50" s="19"/>
      <c r="E50" s="19"/>
      <c r="F50" s="19"/>
      <c r="G50" s="19"/>
    </row>
    <row r="51" spans="4:7" x14ac:dyDescent="0.25">
      <c r="D51" s="19"/>
      <c r="E51" s="19"/>
      <c r="F51" s="19"/>
      <c r="G51" s="19"/>
    </row>
    <row r="52" spans="4:7" x14ac:dyDescent="0.25">
      <c r="D52" s="19"/>
      <c r="E52" s="19"/>
      <c r="F52" s="19"/>
      <c r="G52" s="19"/>
    </row>
    <row r="53" spans="4:7" x14ac:dyDescent="0.25">
      <c r="D53" s="19"/>
      <c r="E53" s="19"/>
      <c r="F53" s="19"/>
      <c r="G53" s="19"/>
    </row>
    <row r="54" spans="4:7" x14ac:dyDescent="0.25">
      <c r="D54" s="19"/>
      <c r="E54" s="19"/>
      <c r="F54" s="19"/>
      <c r="G54" s="19"/>
    </row>
    <row r="55" spans="4:7" x14ac:dyDescent="0.25">
      <c r="D55" s="19"/>
      <c r="E55" s="19"/>
      <c r="F55" s="19"/>
      <c r="G55" s="19"/>
    </row>
    <row r="56" spans="4:7" x14ac:dyDescent="0.25">
      <c r="D56" s="19"/>
      <c r="E56" s="19"/>
      <c r="F56" s="19"/>
      <c r="G56" s="19"/>
    </row>
    <row r="57" spans="4:7" x14ac:dyDescent="0.25">
      <c r="D57" s="19"/>
      <c r="E57" s="19"/>
      <c r="F57" s="19"/>
      <c r="G57" s="19"/>
    </row>
    <row r="58" spans="4:7" x14ac:dyDescent="0.25">
      <c r="D58" s="19"/>
      <c r="E58" s="19"/>
      <c r="F58" s="19"/>
      <c r="G58" s="19"/>
    </row>
    <row r="59" spans="4:7" x14ac:dyDescent="0.25">
      <c r="D59" s="19"/>
      <c r="E59" s="19"/>
      <c r="F59" s="19"/>
      <c r="G59" s="19"/>
    </row>
    <row r="60" spans="4:7" x14ac:dyDescent="0.25">
      <c r="D60" s="19"/>
      <c r="E60" s="19"/>
      <c r="F60" s="19"/>
      <c r="G60" s="19"/>
    </row>
    <row r="61" spans="4:7" x14ac:dyDescent="0.25">
      <c r="D61" s="19"/>
      <c r="E61" s="19"/>
      <c r="F61" s="19"/>
      <c r="G61" s="19"/>
    </row>
    <row r="62" spans="4:7" x14ac:dyDescent="0.25">
      <c r="D62" s="19"/>
      <c r="E62" s="19"/>
      <c r="F62" s="19"/>
      <c r="G62" s="19"/>
    </row>
    <row r="63" spans="4:7" x14ac:dyDescent="0.25">
      <c r="D63" s="19"/>
      <c r="E63" s="19"/>
      <c r="F63" s="19"/>
      <c r="G63" s="19"/>
    </row>
    <row r="64" spans="4:7" x14ac:dyDescent="0.25">
      <c r="D64" s="19"/>
      <c r="E64" s="19"/>
      <c r="F64" s="19"/>
      <c r="G64" s="19"/>
    </row>
    <row r="65" spans="4:7" x14ac:dyDescent="0.25">
      <c r="D65" s="19"/>
      <c r="E65" s="19"/>
      <c r="F65" s="19"/>
      <c r="G65" s="19"/>
    </row>
    <row r="66" spans="4:7" x14ac:dyDescent="0.25">
      <c r="D66" s="19"/>
      <c r="E66" s="19"/>
      <c r="F66" s="19"/>
      <c r="G66" s="19"/>
    </row>
    <row r="67" spans="4:7" x14ac:dyDescent="0.25">
      <c r="D67" s="19"/>
      <c r="E67" s="19"/>
      <c r="F67" s="19"/>
      <c r="G67" s="19"/>
    </row>
    <row r="68" spans="4:7" x14ac:dyDescent="0.25">
      <c r="D68" s="19"/>
      <c r="E68" s="19"/>
      <c r="F68" s="19"/>
      <c r="G68" s="19"/>
    </row>
    <row r="69" spans="4:7" x14ac:dyDescent="0.25">
      <c r="D69" s="19"/>
      <c r="E69" s="19"/>
      <c r="F69" s="19"/>
      <c r="G69" s="19"/>
    </row>
    <row r="70" spans="4:7" x14ac:dyDescent="0.25">
      <c r="D70" s="19"/>
      <c r="E70" s="19"/>
      <c r="F70" s="19"/>
      <c r="G70" s="19"/>
    </row>
    <row r="71" spans="4:7" x14ac:dyDescent="0.25">
      <c r="D71" s="19"/>
      <c r="E71" s="19"/>
      <c r="F71" s="19"/>
      <c r="G71" s="19"/>
    </row>
    <row r="72" spans="4:7" x14ac:dyDescent="0.25">
      <c r="D72" s="19"/>
      <c r="E72" s="19"/>
      <c r="F72" s="19"/>
      <c r="G72" s="19"/>
    </row>
    <row r="73" spans="4:7" x14ac:dyDescent="0.25">
      <c r="D73" s="19"/>
      <c r="E73" s="19"/>
      <c r="F73" s="19"/>
      <c r="G73" s="19"/>
    </row>
    <row r="74" spans="4:7" x14ac:dyDescent="0.25">
      <c r="D74" s="19"/>
      <c r="E74" s="19"/>
      <c r="F74" s="19"/>
      <c r="G74" s="19"/>
    </row>
    <row r="75" spans="4:7" x14ac:dyDescent="0.25">
      <c r="D75" s="19"/>
      <c r="E75" s="19"/>
      <c r="F75" s="19"/>
      <c r="G75" s="19"/>
    </row>
    <row r="76" spans="4:7" x14ac:dyDescent="0.25">
      <c r="D76" s="19"/>
      <c r="E76" s="19"/>
      <c r="F76" s="19"/>
      <c r="G76" s="19"/>
    </row>
    <row r="77" spans="4:7" x14ac:dyDescent="0.25">
      <c r="D77" s="19"/>
      <c r="E77" s="19"/>
      <c r="F77" s="19"/>
      <c r="G77" s="19"/>
    </row>
    <row r="78" spans="4:7" x14ac:dyDescent="0.25">
      <c r="D78" s="19"/>
      <c r="E78" s="19"/>
      <c r="F78" s="19"/>
      <c r="G78" s="19"/>
    </row>
    <row r="79" spans="4:7" x14ac:dyDescent="0.25">
      <c r="D79" s="19"/>
      <c r="E79" s="19"/>
      <c r="F79" s="19"/>
      <c r="G79" s="19"/>
    </row>
    <row r="80" spans="4:7" x14ac:dyDescent="0.25">
      <c r="D80" s="19"/>
      <c r="E80" s="19"/>
      <c r="F80" s="19"/>
      <c r="G80" s="19"/>
    </row>
    <row r="81" spans="4:7" x14ac:dyDescent="0.25">
      <c r="D81" s="19"/>
      <c r="E81" s="19"/>
      <c r="F81" s="19"/>
      <c r="G81" s="19"/>
    </row>
    <row r="82" spans="4:7" x14ac:dyDescent="0.25">
      <c r="D82" s="19"/>
      <c r="E82" s="19"/>
      <c r="F82" s="19"/>
      <c r="G82" s="19"/>
    </row>
    <row r="83" spans="4:7" x14ac:dyDescent="0.25">
      <c r="D83" s="19"/>
      <c r="E83" s="19"/>
      <c r="F83" s="19"/>
      <c r="G83" s="19"/>
    </row>
    <row r="84" spans="4:7" x14ac:dyDescent="0.25">
      <c r="D84" s="19"/>
      <c r="E84" s="19"/>
      <c r="F84" s="19"/>
      <c r="G84" s="19"/>
    </row>
    <row r="85" spans="4:7" x14ac:dyDescent="0.25">
      <c r="D85" s="19"/>
      <c r="E85" s="19"/>
      <c r="F85" s="19"/>
      <c r="G85" s="19"/>
    </row>
    <row r="86" spans="4:7" x14ac:dyDescent="0.25">
      <c r="D86" s="19"/>
      <c r="E86" s="19"/>
      <c r="F86" s="19"/>
      <c r="G86" s="19"/>
    </row>
    <row r="87" spans="4:7" x14ac:dyDescent="0.25">
      <c r="D87" s="19"/>
      <c r="E87" s="19"/>
      <c r="F87" s="19"/>
      <c r="G87" s="19"/>
    </row>
    <row r="88" spans="4:7" x14ac:dyDescent="0.25">
      <c r="D88" s="19"/>
      <c r="E88" s="19"/>
      <c r="F88" s="19"/>
      <c r="G88" s="19"/>
    </row>
    <row r="89" spans="4:7" x14ac:dyDescent="0.25">
      <c r="D89" s="19"/>
      <c r="E89" s="19"/>
      <c r="F89" s="19"/>
      <c r="G89" s="19"/>
    </row>
    <row r="90" spans="4:7" x14ac:dyDescent="0.25">
      <c r="D90" s="19"/>
      <c r="E90" s="19"/>
      <c r="F90" s="19"/>
      <c r="G90" s="19"/>
    </row>
    <row r="91" spans="4:7" x14ac:dyDescent="0.25">
      <c r="D91" s="19"/>
      <c r="E91" s="19"/>
      <c r="F91" s="19"/>
      <c r="G91" s="19"/>
    </row>
    <row r="92" spans="4:7" x14ac:dyDescent="0.25">
      <c r="D92" s="19"/>
      <c r="E92" s="19"/>
      <c r="F92" s="19"/>
      <c r="G92" s="19"/>
    </row>
    <row r="93" spans="4:7" x14ac:dyDescent="0.25">
      <c r="D93" s="19"/>
      <c r="E93" s="19"/>
      <c r="F93" s="19"/>
      <c r="G93" s="19"/>
    </row>
    <row r="94" spans="4:7" x14ac:dyDescent="0.25">
      <c r="D94" s="19"/>
      <c r="E94" s="19"/>
      <c r="F94" s="19"/>
      <c r="G94" s="19"/>
    </row>
    <row r="95" spans="4:7" x14ac:dyDescent="0.25">
      <c r="D95" s="19"/>
      <c r="E95" s="19"/>
      <c r="F95" s="19"/>
      <c r="G95" s="19"/>
    </row>
    <row r="96" spans="4:7" x14ac:dyDescent="0.25">
      <c r="D96" s="19"/>
      <c r="E96" s="19"/>
      <c r="F96" s="19"/>
      <c r="G96" s="19"/>
    </row>
    <row r="97" spans="4:7" x14ac:dyDescent="0.25">
      <c r="D97" s="19"/>
      <c r="E97" s="19"/>
      <c r="F97" s="19"/>
      <c r="G97" s="19"/>
    </row>
    <row r="98" spans="4:7" x14ac:dyDescent="0.25">
      <c r="D98" s="19"/>
      <c r="E98" s="19"/>
      <c r="F98" s="19"/>
      <c r="G98" s="19"/>
    </row>
    <row r="99" spans="4:7" x14ac:dyDescent="0.25">
      <c r="D99" s="19"/>
      <c r="E99" s="19"/>
      <c r="F99" s="19"/>
      <c r="G99" s="19"/>
    </row>
    <row r="100" spans="4:7" x14ac:dyDescent="0.25">
      <c r="D100" s="19"/>
      <c r="E100" s="19"/>
      <c r="F100" s="19"/>
      <c r="G100" s="19"/>
    </row>
    <row r="101" spans="4:7" x14ac:dyDescent="0.25">
      <c r="D101" s="19"/>
      <c r="E101" s="19"/>
      <c r="F101" s="19"/>
      <c r="G101" s="19"/>
    </row>
    <row r="102" spans="4:7" x14ac:dyDescent="0.25">
      <c r="D102" s="19"/>
      <c r="E102" s="19"/>
      <c r="F102" s="19"/>
      <c r="G102" s="19"/>
    </row>
    <row r="103" spans="4:7" x14ac:dyDescent="0.25">
      <c r="D103" s="19"/>
      <c r="E103" s="19"/>
      <c r="F103" s="19"/>
      <c r="G103" s="19"/>
    </row>
    <row r="104" spans="4:7" x14ac:dyDescent="0.25">
      <c r="D104" s="19"/>
      <c r="E104" s="19"/>
      <c r="F104" s="19"/>
      <c r="G104" s="19"/>
    </row>
    <row r="105" spans="4:7" x14ac:dyDescent="0.25">
      <c r="D105" s="19"/>
      <c r="E105" s="19"/>
      <c r="F105" s="19"/>
      <c r="G105" s="19"/>
    </row>
    <row r="106" spans="4:7" x14ac:dyDescent="0.25">
      <c r="D106" s="19"/>
      <c r="E106" s="19"/>
      <c r="F106" s="19"/>
      <c r="G106" s="19"/>
    </row>
    <row r="107" spans="4:7" x14ac:dyDescent="0.25">
      <c r="D107" s="19"/>
      <c r="E107" s="19"/>
      <c r="F107" s="19"/>
      <c r="G107" s="19"/>
    </row>
    <row r="108" spans="4:7" x14ac:dyDescent="0.25">
      <c r="D108" s="19"/>
      <c r="E108" s="19"/>
      <c r="F108" s="19"/>
      <c r="G108" s="19"/>
    </row>
    <row r="109" spans="4:7" x14ac:dyDescent="0.25">
      <c r="D109" s="19"/>
      <c r="E109" s="19"/>
      <c r="F109" s="19"/>
      <c r="G109" s="19"/>
    </row>
    <row r="110" spans="4:7" x14ac:dyDescent="0.25">
      <c r="D110" s="19"/>
      <c r="E110" s="19"/>
      <c r="F110" s="19"/>
      <c r="G110" s="19"/>
    </row>
    <row r="111" spans="4:7" x14ac:dyDescent="0.25">
      <c r="D111" s="19"/>
      <c r="E111" s="19"/>
      <c r="F111" s="19"/>
      <c r="G111" s="19"/>
    </row>
    <row r="112" spans="4:7" x14ac:dyDescent="0.25">
      <c r="D112" s="19"/>
      <c r="E112" s="19"/>
      <c r="F112" s="19"/>
      <c r="G112" s="19"/>
    </row>
    <row r="113" spans="4:7" x14ac:dyDescent="0.25">
      <c r="D113" s="19"/>
      <c r="E113" s="19"/>
      <c r="F113" s="19"/>
      <c r="G113" s="19"/>
    </row>
    <row r="114" spans="4:7" x14ac:dyDescent="0.25">
      <c r="D114" s="19"/>
      <c r="E114" s="19"/>
      <c r="F114" s="19"/>
      <c r="G114" s="19"/>
    </row>
    <row r="115" spans="4:7" x14ac:dyDescent="0.25">
      <c r="D115" s="19"/>
      <c r="E115" s="19"/>
      <c r="F115" s="19"/>
      <c r="G115" s="19"/>
    </row>
    <row r="116" spans="4:7" x14ac:dyDescent="0.25">
      <c r="D116" s="19"/>
      <c r="E116" s="19"/>
      <c r="F116" s="19"/>
      <c r="G116" s="19"/>
    </row>
    <row r="117" spans="4:7" x14ac:dyDescent="0.25">
      <c r="D117" s="19"/>
      <c r="E117" s="19"/>
      <c r="F117" s="19"/>
      <c r="G117" s="19"/>
    </row>
    <row r="118" spans="4:7" x14ac:dyDescent="0.25">
      <c r="D118" s="19"/>
      <c r="E118" s="19"/>
      <c r="F118" s="19"/>
      <c r="G118" s="19"/>
    </row>
    <row r="119" spans="4:7" x14ac:dyDescent="0.25">
      <c r="D119" s="19"/>
      <c r="E119" s="19"/>
      <c r="F119" s="19"/>
      <c r="G119" s="19"/>
    </row>
    <row r="120" spans="4:7" x14ac:dyDescent="0.25">
      <c r="D120" s="19"/>
      <c r="E120" s="19"/>
      <c r="F120" s="19"/>
      <c r="G120" s="19"/>
    </row>
    <row r="121" spans="4:7" x14ac:dyDescent="0.25">
      <c r="D121" s="19"/>
      <c r="E121" s="19"/>
      <c r="F121" s="19"/>
      <c r="G121" s="19"/>
    </row>
    <row r="122" spans="4:7" x14ac:dyDescent="0.25">
      <c r="D122" s="19"/>
      <c r="E122" s="19"/>
      <c r="F122" s="19"/>
      <c r="G122" s="19"/>
    </row>
    <row r="123" spans="4:7" x14ac:dyDescent="0.25">
      <c r="D123" s="19"/>
      <c r="E123" s="19"/>
      <c r="F123" s="19"/>
      <c r="G123" s="19"/>
    </row>
    <row r="124" spans="4:7" x14ac:dyDescent="0.25">
      <c r="D124" s="19"/>
      <c r="E124" s="19"/>
      <c r="F124" s="19"/>
      <c r="G124" s="19"/>
    </row>
    <row r="125" spans="4:7" x14ac:dyDescent="0.25">
      <c r="D125" s="19"/>
      <c r="E125" s="19"/>
      <c r="F125" s="19"/>
      <c r="G125" s="19"/>
    </row>
    <row r="126" spans="4:7" x14ac:dyDescent="0.25">
      <c r="D126" s="19"/>
      <c r="E126" s="19"/>
      <c r="F126" s="19"/>
      <c r="G126" s="19"/>
    </row>
    <row r="127" spans="4:7" x14ac:dyDescent="0.25">
      <c r="D127" s="19"/>
      <c r="E127" s="19"/>
      <c r="F127" s="19"/>
      <c r="G127" s="19"/>
    </row>
    <row r="128" spans="4:7" x14ac:dyDescent="0.25">
      <c r="D128" s="19"/>
      <c r="E128" s="19"/>
      <c r="F128" s="19"/>
      <c r="G128" s="19"/>
    </row>
    <row r="129" spans="4:7" x14ac:dyDescent="0.25">
      <c r="D129" s="19"/>
      <c r="E129" s="19"/>
      <c r="F129" s="19"/>
      <c r="G129" s="19"/>
    </row>
    <row r="130" spans="4:7" x14ac:dyDescent="0.25">
      <c r="D130" s="19"/>
      <c r="E130" s="19"/>
      <c r="F130" s="19"/>
      <c r="G130" s="19"/>
    </row>
    <row r="131" spans="4:7" x14ac:dyDescent="0.25">
      <c r="D131" s="19"/>
      <c r="E131" s="19"/>
      <c r="F131" s="19"/>
      <c r="G131" s="19"/>
    </row>
    <row r="132" spans="4:7" x14ac:dyDescent="0.25">
      <c r="D132" s="19"/>
      <c r="E132" s="19"/>
      <c r="F132" s="19"/>
      <c r="G132" s="19"/>
    </row>
    <row r="133" spans="4:7" x14ac:dyDescent="0.25">
      <c r="D133" s="19"/>
      <c r="E133" s="19"/>
      <c r="F133" s="19"/>
      <c r="G133" s="19"/>
    </row>
    <row r="134" spans="4:7" x14ac:dyDescent="0.25">
      <c r="D134" s="19"/>
      <c r="E134" s="19"/>
      <c r="F134" s="19"/>
      <c r="G134" s="19"/>
    </row>
    <row r="135" spans="4:7" x14ac:dyDescent="0.25">
      <c r="D135" s="19"/>
      <c r="E135" s="19"/>
      <c r="F135" s="19"/>
      <c r="G135" s="19"/>
    </row>
    <row r="136" spans="4:7" x14ac:dyDescent="0.25">
      <c r="D136" s="19"/>
      <c r="E136" s="19"/>
      <c r="F136" s="19"/>
      <c r="G136" s="19"/>
    </row>
    <row r="137" spans="4:7" x14ac:dyDescent="0.25">
      <c r="D137" s="19"/>
      <c r="E137" s="19"/>
      <c r="F137" s="19"/>
      <c r="G137" s="19"/>
    </row>
    <row r="138" spans="4:7" x14ac:dyDescent="0.25">
      <c r="D138" s="19"/>
      <c r="E138" s="19"/>
      <c r="F138" s="19"/>
      <c r="G138" s="19"/>
    </row>
    <row r="139" spans="4:7" x14ac:dyDescent="0.25">
      <c r="D139" s="19"/>
      <c r="E139" s="19"/>
      <c r="F139" s="19"/>
      <c r="G139" s="19"/>
    </row>
    <row r="140" spans="4:7" x14ac:dyDescent="0.25">
      <c r="D140" s="19"/>
      <c r="E140" s="19"/>
      <c r="F140" s="19"/>
      <c r="G140" s="19"/>
    </row>
    <row r="141" spans="4:7" x14ac:dyDescent="0.25">
      <c r="D141" s="19"/>
      <c r="E141" s="19"/>
      <c r="F141" s="19"/>
      <c r="G141" s="19"/>
    </row>
    <row r="142" spans="4:7" x14ac:dyDescent="0.25">
      <c r="D142" s="19"/>
      <c r="E142" s="19"/>
      <c r="F142" s="19"/>
      <c r="G142" s="19"/>
    </row>
    <row r="143" spans="4:7" x14ac:dyDescent="0.25">
      <c r="D143" s="19"/>
      <c r="E143" s="19"/>
      <c r="F143" s="19"/>
      <c r="G143" s="19"/>
    </row>
    <row r="144" spans="4:7" x14ac:dyDescent="0.25">
      <c r="D144" s="19"/>
      <c r="E144" s="19"/>
      <c r="F144" s="19"/>
      <c r="G144" s="19"/>
    </row>
    <row r="145" spans="4:7" x14ac:dyDescent="0.25">
      <c r="D145" s="19"/>
      <c r="E145" s="19"/>
      <c r="F145" s="19"/>
      <c r="G145" s="19"/>
    </row>
    <row r="146" spans="4:7" x14ac:dyDescent="0.25">
      <c r="D146" s="19"/>
      <c r="E146" s="19"/>
      <c r="F146" s="19"/>
      <c r="G146" s="19"/>
    </row>
    <row r="147" spans="4:7" x14ac:dyDescent="0.25">
      <c r="D147" s="19"/>
      <c r="E147" s="19"/>
      <c r="F147" s="19"/>
      <c r="G147" s="19"/>
    </row>
    <row r="148" spans="4:7" x14ac:dyDescent="0.25">
      <c r="D148" s="19"/>
      <c r="E148" s="19"/>
      <c r="F148" s="19"/>
      <c r="G148" s="19"/>
    </row>
    <row r="149" spans="4:7" x14ac:dyDescent="0.25">
      <c r="D149" s="19"/>
      <c r="E149" s="19"/>
      <c r="F149" s="19"/>
      <c r="G149" s="19"/>
    </row>
  </sheetData>
  <mergeCells count="2">
    <mergeCell ref="C1:G3"/>
    <mergeCell ref="J1:N3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5CF8-661D-40F7-902C-E8196A602628}">
  <dimension ref="H1:Z44"/>
  <sheetViews>
    <sheetView tabSelected="1" workbookViewId="0">
      <selection activeCell="O44" sqref="O44"/>
    </sheetView>
  </sheetViews>
  <sheetFormatPr defaultRowHeight="15" x14ac:dyDescent="0.25"/>
  <cols>
    <col min="22" max="22" width="10.140625" bestFit="1" customWidth="1"/>
  </cols>
  <sheetData>
    <row r="1" spans="8:26" ht="15" customHeight="1" x14ac:dyDescent="0.25">
      <c r="H1" s="24">
        <v>620</v>
      </c>
      <c r="I1" s="24"/>
      <c r="J1" s="24"/>
      <c r="K1" s="24"/>
      <c r="L1" s="24"/>
      <c r="M1" s="24"/>
      <c r="N1" s="24"/>
    </row>
    <row r="2" spans="8:26" ht="15" customHeight="1" x14ac:dyDescent="0.25">
      <c r="H2" s="24"/>
      <c r="I2" s="24"/>
      <c r="J2" s="24"/>
      <c r="K2" s="24"/>
      <c r="L2" s="24"/>
      <c r="M2" s="24"/>
      <c r="N2" s="24"/>
    </row>
    <row r="3" spans="8:26" ht="15" customHeight="1" x14ac:dyDescent="0.25">
      <c r="H3" s="24"/>
      <c r="I3" s="24"/>
      <c r="J3" s="24"/>
      <c r="K3" s="24"/>
      <c r="L3" s="24"/>
      <c r="M3" s="24"/>
      <c r="N3" s="24"/>
    </row>
    <row r="4" spans="8:26" ht="15" customHeight="1" x14ac:dyDescent="0.25">
      <c r="H4" s="24"/>
      <c r="I4" s="24"/>
      <c r="J4" s="24"/>
      <c r="K4" s="24"/>
      <c r="L4" s="24"/>
      <c r="M4" s="24"/>
      <c r="N4" s="24"/>
    </row>
    <row r="5" spans="8:26" x14ac:dyDescent="0.25">
      <c r="W5" s="1"/>
      <c r="X5" s="1"/>
      <c r="Y5" s="1"/>
      <c r="Z5" s="1"/>
    </row>
    <row r="6" spans="8:26" x14ac:dyDescent="0.25">
      <c r="V6" s="21"/>
      <c r="W6" s="19"/>
      <c r="X6" s="19"/>
      <c r="Y6" s="19"/>
      <c r="Z6" s="19"/>
    </row>
    <row r="7" spans="8:26" x14ac:dyDescent="0.25">
      <c r="V7" s="21"/>
      <c r="W7" s="19"/>
      <c r="X7" s="19"/>
      <c r="Y7" s="19"/>
      <c r="Z7" s="19"/>
    </row>
    <row r="8" spans="8:26" x14ac:dyDescent="0.25">
      <c r="V8" s="21"/>
      <c r="W8" s="19"/>
      <c r="X8" s="19"/>
      <c r="Y8" s="19"/>
      <c r="Z8" s="19"/>
    </row>
    <row r="9" spans="8:26" x14ac:dyDescent="0.25">
      <c r="V9" s="21"/>
      <c r="W9" s="19"/>
      <c r="X9" s="19"/>
      <c r="Y9" s="19"/>
      <c r="Z9" s="19"/>
    </row>
    <row r="10" spans="8:26" x14ac:dyDescent="0.25">
      <c r="V10" s="21"/>
      <c r="W10" s="19"/>
      <c r="X10" s="19"/>
      <c r="Y10" s="19"/>
      <c r="Z10" s="19"/>
    </row>
    <row r="11" spans="8:26" x14ac:dyDescent="0.25">
      <c r="V11" s="21"/>
      <c r="W11" s="19"/>
      <c r="X11" s="19"/>
      <c r="Y11" s="19"/>
      <c r="Z11" s="19"/>
    </row>
    <row r="12" spans="8:26" x14ac:dyDescent="0.25">
      <c r="V12" s="21"/>
      <c r="W12" s="19"/>
      <c r="X12" s="19"/>
      <c r="Y12" s="19"/>
      <c r="Z12" s="19"/>
    </row>
    <row r="13" spans="8:26" x14ac:dyDescent="0.25">
      <c r="V13" s="21"/>
      <c r="W13" s="19"/>
      <c r="X13" s="19"/>
      <c r="Y13" s="19"/>
      <c r="Z13" s="19"/>
    </row>
    <row r="14" spans="8:26" x14ac:dyDescent="0.25">
      <c r="V14" s="21"/>
      <c r="W14" s="19"/>
      <c r="X14" s="19"/>
      <c r="Y14" s="19"/>
      <c r="Z14" s="19"/>
    </row>
    <row r="15" spans="8:26" x14ac:dyDescent="0.25">
      <c r="V15" s="21"/>
      <c r="W15" s="19"/>
      <c r="X15" s="19"/>
      <c r="Y15" s="19"/>
      <c r="Z15" s="19"/>
    </row>
    <row r="16" spans="8:26" x14ac:dyDescent="0.25">
      <c r="V16" s="21"/>
      <c r="W16" s="19"/>
      <c r="X16" s="19"/>
      <c r="Y16" s="19"/>
      <c r="Z16" s="19"/>
    </row>
    <row r="17" spans="22:26" x14ac:dyDescent="0.25">
      <c r="V17" s="21"/>
      <c r="W17" s="19"/>
      <c r="X17" s="19"/>
      <c r="Y17" s="19"/>
      <c r="Z17" s="19"/>
    </row>
    <row r="18" spans="22:26" x14ac:dyDescent="0.25">
      <c r="V18" s="21"/>
      <c r="W18" s="19"/>
      <c r="X18" s="19"/>
      <c r="Y18" s="19"/>
      <c r="Z18" s="19"/>
    </row>
    <row r="19" spans="22:26" x14ac:dyDescent="0.25">
      <c r="V19" s="21"/>
      <c r="W19" s="19"/>
      <c r="X19" s="19"/>
      <c r="Y19" s="19"/>
      <c r="Z19" s="19"/>
    </row>
    <row r="20" spans="22:26" x14ac:dyDescent="0.25">
      <c r="V20" s="21"/>
      <c r="W20" s="19"/>
      <c r="X20" s="19"/>
      <c r="Y20" s="19"/>
      <c r="Z20" s="19"/>
    </row>
    <row r="21" spans="22:26" x14ac:dyDescent="0.25">
      <c r="V21" s="21"/>
      <c r="W21" s="19"/>
      <c r="X21" s="19"/>
      <c r="Y21" s="19"/>
      <c r="Z21" s="19"/>
    </row>
    <row r="22" spans="22:26" x14ac:dyDescent="0.25">
      <c r="V22" s="21"/>
      <c r="W22" s="19"/>
      <c r="X22" s="19"/>
      <c r="Y22" s="19"/>
      <c r="Z22" s="19"/>
    </row>
    <row r="23" spans="22:26" x14ac:dyDescent="0.25">
      <c r="V23" s="21"/>
      <c r="W23" s="19"/>
      <c r="X23" s="19"/>
      <c r="Y23" s="19"/>
      <c r="Z23" s="19"/>
    </row>
    <row r="24" spans="22:26" x14ac:dyDescent="0.25">
      <c r="V24" s="21"/>
      <c r="W24" s="19"/>
      <c r="X24" s="19"/>
      <c r="Y24" s="19"/>
      <c r="Z24" s="19"/>
    </row>
    <row r="25" spans="22:26" x14ac:dyDescent="0.25">
      <c r="V25" s="21"/>
      <c r="W25" s="19"/>
      <c r="X25" s="19"/>
      <c r="Y25" s="19"/>
      <c r="Z25" s="19"/>
    </row>
    <row r="26" spans="22:26" x14ac:dyDescent="0.25">
      <c r="V26" s="21"/>
      <c r="W26" s="19"/>
      <c r="X26" s="19"/>
      <c r="Y26" s="19"/>
      <c r="Z26" s="19"/>
    </row>
    <row r="27" spans="22:26" x14ac:dyDescent="0.25">
      <c r="V27" s="21"/>
      <c r="W27" s="19"/>
      <c r="X27" s="19"/>
      <c r="Y27" s="19"/>
      <c r="Z27" s="19"/>
    </row>
    <row r="28" spans="22:26" x14ac:dyDescent="0.25">
      <c r="V28" s="21"/>
      <c r="W28" s="19"/>
      <c r="X28" s="19"/>
      <c r="Y28" s="19"/>
      <c r="Z28" s="19"/>
    </row>
    <row r="29" spans="22:26" x14ac:dyDescent="0.25">
      <c r="V29" s="21"/>
      <c r="W29" s="19"/>
      <c r="X29" s="19"/>
      <c r="Y29" s="19"/>
      <c r="Z29" s="19"/>
    </row>
    <row r="30" spans="22:26" x14ac:dyDescent="0.25">
      <c r="V30" s="21"/>
      <c r="W30" s="19"/>
      <c r="X30" s="19"/>
      <c r="Y30" s="19"/>
      <c r="Z30" s="19"/>
    </row>
    <row r="31" spans="22:26" x14ac:dyDescent="0.25">
      <c r="V31" s="21"/>
      <c r="W31" s="19"/>
      <c r="X31" s="19"/>
      <c r="Y31" s="19"/>
      <c r="Z31" s="19"/>
    </row>
    <row r="32" spans="22:26" x14ac:dyDescent="0.25">
      <c r="V32" s="21"/>
      <c r="W32" s="19"/>
      <c r="X32" s="19"/>
      <c r="Y32" s="19"/>
      <c r="Z32" s="19"/>
    </row>
    <row r="33" spans="22:26" x14ac:dyDescent="0.25">
      <c r="V33" s="21"/>
      <c r="W33" s="19"/>
      <c r="X33" s="19"/>
      <c r="Y33" s="19"/>
      <c r="Z33" s="19"/>
    </row>
    <row r="34" spans="22:26" x14ac:dyDescent="0.25">
      <c r="V34" s="21"/>
      <c r="W34" s="19"/>
      <c r="X34" s="19"/>
      <c r="Y34" s="19"/>
      <c r="Z34" s="19"/>
    </row>
    <row r="35" spans="22:26" x14ac:dyDescent="0.25">
      <c r="V35" s="21"/>
      <c r="W35" s="19"/>
      <c r="X35" s="19"/>
      <c r="Y35" s="19"/>
      <c r="Z35" s="19"/>
    </row>
    <row r="36" spans="22:26" x14ac:dyDescent="0.25">
      <c r="V36" s="21"/>
      <c r="W36" s="19"/>
      <c r="X36" s="19"/>
      <c r="Y36" s="19"/>
      <c r="Z36" s="19"/>
    </row>
    <row r="37" spans="22:26" x14ac:dyDescent="0.25">
      <c r="V37" s="21"/>
      <c r="W37" s="19"/>
      <c r="X37" s="19"/>
      <c r="Y37" s="19"/>
      <c r="Z37" s="19"/>
    </row>
    <row r="38" spans="22:26" x14ac:dyDescent="0.25">
      <c r="V38" s="21"/>
      <c r="W38" s="19"/>
      <c r="X38" s="19"/>
      <c r="Y38" s="19"/>
      <c r="Z38" s="19"/>
    </row>
    <row r="39" spans="22:26" x14ac:dyDescent="0.25">
      <c r="V39" s="21"/>
      <c r="W39" s="19"/>
      <c r="X39" s="19"/>
      <c r="Y39" s="19"/>
      <c r="Z39" s="19"/>
    </row>
    <row r="40" spans="22:26" x14ac:dyDescent="0.25">
      <c r="V40" s="21"/>
      <c r="W40" s="19"/>
      <c r="X40" s="19"/>
      <c r="Y40" s="19"/>
      <c r="Z40" s="19"/>
    </row>
    <row r="41" spans="22:26" x14ac:dyDescent="0.25">
      <c r="V41" s="21"/>
      <c r="W41" s="19"/>
      <c r="X41" s="19"/>
      <c r="Y41" s="19"/>
      <c r="Z41" s="19"/>
    </row>
    <row r="42" spans="22:26" x14ac:dyDescent="0.25">
      <c r="V42" s="30"/>
      <c r="X42" s="19"/>
      <c r="Y42" s="19"/>
      <c r="Z42" s="19"/>
    </row>
    <row r="43" spans="22:26" x14ac:dyDescent="0.25">
      <c r="V43" s="30"/>
      <c r="X43" s="19"/>
      <c r="Y43" s="19"/>
      <c r="Z43" s="19"/>
    </row>
    <row r="44" spans="22:26" x14ac:dyDescent="0.25">
      <c r="V44" s="30"/>
      <c r="X44" s="19"/>
      <c r="Y44" s="19"/>
      <c r="Z44" s="19"/>
    </row>
  </sheetData>
  <mergeCells count="1">
    <mergeCell ref="H1:N4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B6CCB09-F819-4044-854C-7245F888BCEF}">
          <x14:formula1>
            <xm:f>'kapı kodları'!$D$2:$D$42</xm:f>
          </x14:formula1>
          <xm:sqref>H1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kapı siparişleri</vt:lpstr>
      <vt:lpstr>Satış</vt:lpstr>
      <vt:lpstr>kapı kodları</vt:lpstr>
      <vt:lpstr>envanter</vt:lpstr>
      <vt:lpstr>tarih aralıklı envanter</vt:lpstr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 AYAN</dc:creator>
  <cp:lastModifiedBy>süleyman selim ayan</cp:lastModifiedBy>
  <dcterms:created xsi:type="dcterms:W3CDTF">2015-06-05T18:19:34Z</dcterms:created>
  <dcterms:modified xsi:type="dcterms:W3CDTF">2024-09-22T10:48:47Z</dcterms:modified>
</cp:coreProperties>
</file>