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Fatima Research\Model-Python Scripts\"/>
    </mc:Choice>
  </mc:AlternateContent>
  <xr:revisionPtr revIDLastSave="0" documentId="13_ncr:1_{2CE6C9C8-7AF9-434D-8C94-CA566D749F3C}" xr6:coauthVersionLast="47" xr6:coauthVersionMax="47" xr10:uidLastSave="{00000000-0000-0000-0000-000000000000}"/>
  <bookViews>
    <workbookView xWindow="-120" yWindow="-120" windowWidth="20730" windowHeight="11040" tabRatio="911" activeTab="5" xr2:uid="{91B2E58F-0F22-FB43-BC42-588C6B758780}"/>
  </bookViews>
  <sheets>
    <sheet name="GenInfo" sheetId="11" r:id="rId1"/>
    <sheet name="DietaryLimits" sheetId="7" r:id="rId2"/>
    <sheet name="NutrientLimits" sheetId="8" r:id="rId3"/>
    <sheet name="WaterSupply" sheetId="9" r:id="rId4"/>
    <sheet name="EnergySupply" sheetId="10" r:id="rId5"/>
    <sheet name="FoodItems" sheetId="1" r:id="rId6"/>
    <sheet name="Crops" sheetId="2" r:id="rId7"/>
    <sheet name="Feed" sheetId="6" r:id="rId8"/>
    <sheet name="Livestock" sheetId="5" r:id="rId9"/>
    <sheet name="WaterSources" sheetId="3" r:id="rId10"/>
    <sheet name="EnergySources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1" l="1"/>
  <c r="C7" i="11"/>
  <c r="C6" i="11"/>
  <c r="G4" i="3"/>
  <c r="G7" i="3"/>
  <c r="G10" i="3"/>
  <c r="H16" i="4"/>
  <c r="H10" i="4"/>
  <c r="H4" i="4"/>
  <c r="N5" i="5"/>
  <c r="N4" i="5"/>
  <c r="N3" i="5"/>
  <c r="N2" i="5"/>
</calcChain>
</file>

<file path=xl/sharedStrings.xml><?xml version="1.0" encoding="utf-8"?>
<sst xmlns="http://schemas.openxmlformats.org/spreadsheetml/2006/main" count="524" uniqueCount="168">
  <si>
    <t>Name</t>
  </si>
  <si>
    <t>ID</t>
  </si>
  <si>
    <t>WheatFlour</t>
  </si>
  <si>
    <t>MaizeFlour</t>
  </si>
  <si>
    <t>Group</t>
  </si>
  <si>
    <t>Cereals</t>
  </si>
  <si>
    <t>Potatoes</t>
  </si>
  <si>
    <t>Roots</t>
  </si>
  <si>
    <t>Legumes</t>
  </si>
  <si>
    <t>Beans</t>
  </si>
  <si>
    <t>Tomatoes</t>
  </si>
  <si>
    <t>Peas</t>
  </si>
  <si>
    <t>Oranges</t>
  </si>
  <si>
    <t>Bananas</t>
  </si>
  <si>
    <t>CowMilk</t>
  </si>
  <si>
    <t>Eggs</t>
  </si>
  <si>
    <t>Vegetables</t>
  </si>
  <si>
    <t>Fruits</t>
  </si>
  <si>
    <t>Beef</t>
  </si>
  <si>
    <t>Poultry</t>
  </si>
  <si>
    <t>Dairy</t>
  </si>
  <si>
    <t>OliveOil</t>
  </si>
  <si>
    <t>OilCrops</t>
  </si>
  <si>
    <t>Loss Ratio</t>
  </si>
  <si>
    <t>Waste Ratio</t>
  </si>
  <si>
    <t>Climate</t>
  </si>
  <si>
    <t>District</t>
  </si>
  <si>
    <t>Soil</t>
  </si>
  <si>
    <t>Irrigation Technique</t>
  </si>
  <si>
    <t>Energy Requirement</t>
  </si>
  <si>
    <t>Wheat</t>
  </si>
  <si>
    <t>Cereal</t>
  </si>
  <si>
    <t>Global</t>
  </si>
  <si>
    <t>Silty</t>
  </si>
  <si>
    <t>Sprinkler</t>
  </si>
  <si>
    <t>Maize</t>
  </si>
  <si>
    <t>Olives</t>
  </si>
  <si>
    <t>Alfalfa</t>
  </si>
  <si>
    <t>Fodder</t>
  </si>
  <si>
    <t>Grasses</t>
  </si>
  <si>
    <t>Water Source</t>
  </si>
  <si>
    <t>Technology</t>
  </si>
  <si>
    <t>End Use</t>
  </si>
  <si>
    <t>Efficiency</t>
  </si>
  <si>
    <t>Surface Water</t>
  </si>
  <si>
    <t>Horizontal Pumping</t>
  </si>
  <si>
    <t>Domestic</t>
  </si>
  <si>
    <t>Groundwater</t>
  </si>
  <si>
    <t>Seawater</t>
  </si>
  <si>
    <t>Wastewater</t>
  </si>
  <si>
    <t>MBR</t>
  </si>
  <si>
    <t>Industrial</t>
  </si>
  <si>
    <t>Loss</t>
  </si>
  <si>
    <t>Agriculture</t>
  </si>
  <si>
    <t>Primary</t>
  </si>
  <si>
    <t>Carrier</t>
  </si>
  <si>
    <t>Processing</t>
  </si>
  <si>
    <t>PV</t>
  </si>
  <si>
    <t>Natural Gas</t>
  </si>
  <si>
    <t>Solar</t>
  </si>
  <si>
    <t>Biomass</t>
  </si>
  <si>
    <t>Hydropower</t>
  </si>
  <si>
    <t>Wind</t>
  </si>
  <si>
    <t>Distillation</t>
  </si>
  <si>
    <t>Maize Combustion</t>
  </si>
  <si>
    <t>Medium-head Dam</t>
  </si>
  <si>
    <t>On-shore</t>
  </si>
  <si>
    <t>Electricity</t>
  </si>
  <si>
    <t>Type</t>
  </si>
  <si>
    <t>Cattle</t>
  </si>
  <si>
    <t>Broiler chicken</t>
  </si>
  <si>
    <t>Laying hens</t>
  </si>
  <si>
    <t>Beef cows</t>
  </si>
  <si>
    <t>Dairy cows</t>
  </si>
  <si>
    <t>Excretion Fraction Lost</t>
  </si>
  <si>
    <t>Nitrogen Excretions
[kgN/head/yr]</t>
  </si>
  <si>
    <t>CH4 Emissions 
Enteric Fermentation 
Emission Factor
[kg of CO2 eq /head/yr]</t>
  </si>
  <si>
    <t xml:space="preserve">CH4 Emissions 
Manure Management
[kg of CO2 eq /head/yr]    </t>
  </si>
  <si>
    <t xml:space="preserve">N2O Emissions 
[direct &amp; Indirect] 
Manure Management
[kg of CO2 eq/head/yr]  </t>
  </si>
  <si>
    <t xml:space="preserve">N2O Emissions 
Manure Deposited on Pasture
[kg of CO2 eq/head/yr]    </t>
  </si>
  <si>
    <t>Grain Corn Feed Consumption
[ton/head/yr]</t>
  </si>
  <si>
    <t>Wheat Feed 
Consumption
[ton/head/yr]</t>
  </si>
  <si>
    <t>Dry Hay Feed 
Consumption
[ton/head/yr]</t>
  </si>
  <si>
    <t>Silage Feed Consumption
[ton/head/yr]</t>
  </si>
  <si>
    <t>Total Nitrogen Intake-Feed
[kgN/head/yr]</t>
  </si>
  <si>
    <t>Nitrogen Efficiency-Feed
[N product/N feed] :
[ton beef/ton feed]
[ton milk/ton feed]
[ton chicken/ton feed]
[ton eggs/ton feed]</t>
  </si>
  <si>
    <t>Total Water Requirement
(mixing, service, drinking)
[m3/head/yr]</t>
  </si>
  <si>
    <t>Energy Requirement
[kWh/head/yr]</t>
  </si>
  <si>
    <t>Current 
Population
[heads]</t>
  </si>
  <si>
    <t>Grazing Feed Consumption
[ton/head/yr]</t>
  </si>
  <si>
    <t>Actual Yield
[ton/ha]</t>
  </si>
  <si>
    <t>Potential Yield
[ton/ha]</t>
  </si>
  <si>
    <t>Blue Water
[m3/ton]</t>
  </si>
  <si>
    <t>Green Water
[m3/ton]</t>
  </si>
  <si>
    <t>Grey Water
[m3/ton]</t>
  </si>
  <si>
    <t>Energy Requirement
[kWh/ton]</t>
  </si>
  <si>
    <t>Nitrogen Content
[gN/100g]</t>
  </si>
  <si>
    <t>Drip</t>
  </si>
  <si>
    <t>MENA</t>
  </si>
  <si>
    <t>NDEP
[kgN/ha]</t>
  </si>
  <si>
    <t>BNF
[kgN/ha]</t>
  </si>
  <si>
    <t>NSF
[kgN/ha]</t>
  </si>
  <si>
    <t>Dry hay</t>
  </si>
  <si>
    <t>Corn grain</t>
  </si>
  <si>
    <t>Silage</t>
  </si>
  <si>
    <t>Grazing</t>
  </si>
  <si>
    <t>Conversion Factor from Alfalfa
[ton/ton]</t>
  </si>
  <si>
    <t>Conversion Factor from Grasses
[ton/ton]</t>
  </si>
  <si>
    <t>Waste Factor</t>
  </si>
  <si>
    <t>Loss Factor</t>
  </si>
  <si>
    <t>Current Consumption 
[ton/yr]</t>
  </si>
  <si>
    <t>Emissions
[g CO2-eq/kWh]</t>
  </si>
  <si>
    <t>Water Requirement
[m3/kWh]</t>
  </si>
  <si>
    <t>Land Requirement
[m2/kWh]</t>
  </si>
  <si>
    <t>Water Content, 
[g water/100g food]</t>
  </si>
  <si>
    <t>Energy Content,
[kcal/100g food]</t>
  </si>
  <si>
    <t>Protein Content, 
[g protein/100g food]</t>
  </si>
  <si>
    <t>Processing Energy, 
[kWh/ton food]</t>
  </si>
  <si>
    <t>Current Consumption, 
[g/day/capita]</t>
  </si>
  <si>
    <t>Allowable 
Change</t>
  </si>
  <si>
    <t>Priority 
Level</t>
  </si>
  <si>
    <t>Conversion Factor, 
[ton crop or livestock/ton food]</t>
  </si>
  <si>
    <t>Protein</t>
  </si>
  <si>
    <t>Added fats</t>
  </si>
  <si>
    <t>Source</t>
  </si>
  <si>
    <t>Livestock</t>
  </si>
  <si>
    <t>Producer Price, [USD/ton]</t>
  </si>
  <si>
    <t>Import Price, [USD/ton]</t>
  </si>
  <si>
    <t>Export Price, [USD/ton]</t>
  </si>
  <si>
    <t>Levelized Cost 
[$/kWh]</t>
  </si>
  <si>
    <t>Import Cost 
[$/kWh]</t>
  </si>
  <si>
    <t>Export Cost 
[$/kWh]</t>
  </si>
  <si>
    <t>RO</t>
  </si>
  <si>
    <t>Conversion
[beef cattle heads/ton beef]
[dairy cow heads/ton milk]
[broiler chicken heads/ton chicken meat]
[Laying hen heads/ton egg]</t>
  </si>
  <si>
    <t>Conversion
[kWh/liter, kWh/m3, kWh/m2, kWh/ton, kWh/m3, kWh/m2/yr</t>
  </si>
  <si>
    <t>Petroleum</t>
  </si>
  <si>
    <t>Nitrogen 
Demand, [kgN/ha]</t>
  </si>
  <si>
    <t>Nonrenewable</t>
  </si>
  <si>
    <t>Renewable</t>
  </si>
  <si>
    <t>Unit Product Cost, [$/m3]</t>
  </si>
  <si>
    <t>Food group</t>
  </si>
  <si>
    <t>Minimal intake</t>
  </si>
  <si>
    <t>Maximal intake</t>
  </si>
  <si>
    <t>Added sugar</t>
  </si>
  <si>
    <t>Nutrient</t>
  </si>
  <si>
    <t>Lower limit</t>
  </si>
  <si>
    <t>Upper limit</t>
  </si>
  <si>
    <t>Calories</t>
  </si>
  <si>
    <t>Water Resource</t>
  </si>
  <si>
    <t>Supply</t>
  </si>
  <si>
    <t>Surface water</t>
  </si>
  <si>
    <t>Energy Resource (kWh)</t>
  </si>
  <si>
    <t>Population</t>
  </si>
  <si>
    <t>Total available land (ha)</t>
  </si>
  <si>
    <t>Total available cropland (ha)</t>
  </si>
  <si>
    <t>Total land for energy (ha)</t>
  </si>
  <si>
    <t>Energy production budget (USD)</t>
  </si>
  <si>
    <t>Water production budget (USD)</t>
  </si>
  <si>
    <t>Food production budget (USD)</t>
  </si>
  <si>
    <t>Minimal food export revenue (USD)</t>
  </si>
  <si>
    <t>Maximal food import cost (USD)</t>
  </si>
  <si>
    <t>Minimal energy export revenue (USD)</t>
  </si>
  <si>
    <t>Maximal energy import cost (USD)</t>
  </si>
  <si>
    <t>Data Type</t>
  </si>
  <si>
    <t>Data Value</t>
  </si>
  <si>
    <t>AnimalFreeMilk</t>
  </si>
  <si>
    <t>Microorganisms</t>
  </si>
  <si>
    <r>
      <t>Processing Water, 
[m</t>
    </r>
    <r>
      <rPr>
        <b/>
        <vertAlign val="superscript"/>
        <sz val="12"/>
        <color theme="1"/>
        <rFont val="Calibri (Body)"/>
      </rPr>
      <t>3</t>
    </r>
    <r>
      <rPr>
        <b/>
        <sz val="12"/>
        <color theme="1"/>
        <rFont val="Calibri (Body)"/>
      </rPr>
      <t>/</t>
    </r>
    <r>
      <rPr>
        <b/>
        <sz val="12"/>
        <color theme="1"/>
        <rFont val="Calibri"/>
        <family val="2"/>
        <scheme val="minor"/>
      </rPr>
      <t>ton food</t>
    </r>
    <r>
      <rPr>
        <b/>
        <sz val="12"/>
        <color theme="1"/>
        <rFont val="Calibri (Body)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</si>
</sst>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theme="1"/>
      <name val="Calibri (Body)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3" fillId="2" borderId="1" applyNumberFormat="0" applyFont="0" applyAlignment="0" applyProtection="0"/>
    <xf numFmtId="0" fontId="3" fillId="3" borderId="0" applyNumberFormat="0" applyBorder="0" applyAlignment="0" applyProtection="0"/>
    <xf numFmtId="0" fontId="7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2" fontId="7" fillId="0" borderId="0" xfId="4" applyNumberFormat="1"/>
    <xf numFmtId="0" fontId="8" fillId="0" borderId="0" xfId="0" applyFon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8" fillId="0" borderId="0" xfId="0" applyFont="1" applyAlignment="1">
      <alignment horizontal="center" wrapText="1"/>
    </xf>
  </cellXfs>
  <cellStyles count="5">
    <cellStyle name="40% - Accent4 2" xfId="3" xr:uid="{DDAFA139-07EA-F142-AEA7-A10ABDDEA4A6}"/>
    <cellStyle name="Normal" xfId="0" builtinId="0"/>
    <cellStyle name="Normal 3" xfId="4" xr:uid="{4C90E004-2636-F44A-B82A-AF3CC5D1F9B4}"/>
    <cellStyle name="Note 2" xfId="2" xr:uid="{B2C77CC0-0AFF-E04B-A27D-9E6CC402EB9B}"/>
    <cellStyle name="Percent 2" xfId="1" xr:uid="{86F841CF-6045-FD4A-A58E-754253D127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9F70-DDE1-EB4D-AC49-402070D7D37A}">
  <dimension ref="A1:C12"/>
  <sheetViews>
    <sheetView workbookViewId="0">
      <selection activeCell="C5" sqref="C5"/>
    </sheetView>
  </sheetViews>
  <sheetFormatPr defaultColWidth="11" defaultRowHeight="15.75"/>
  <cols>
    <col min="2" max="2" width="32.625" bestFit="1" customWidth="1"/>
  </cols>
  <sheetData>
    <row r="1" spans="1:3">
      <c r="A1" s="1" t="s">
        <v>1</v>
      </c>
      <c r="B1" s="1" t="s">
        <v>163</v>
      </c>
      <c r="C1" s="1" t="s">
        <v>164</v>
      </c>
    </row>
    <row r="2" spans="1:3">
      <c r="A2" s="12">
        <v>0</v>
      </c>
      <c r="B2" s="12" t="s">
        <v>152</v>
      </c>
      <c r="C2" s="12">
        <v>100</v>
      </c>
    </row>
    <row r="3" spans="1:3">
      <c r="A3" s="13">
        <v>1</v>
      </c>
      <c r="B3" s="13" t="s">
        <v>153</v>
      </c>
      <c r="C3" s="13">
        <v>1000</v>
      </c>
    </row>
    <row r="4" spans="1:3">
      <c r="A4">
        <v>2</v>
      </c>
      <c r="B4" t="s">
        <v>154</v>
      </c>
      <c r="C4">
        <v>500</v>
      </c>
    </row>
    <row r="5" spans="1:3">
      <c r="A5" s="14">
        <v>3</v>
      </c>
      <c r="B5" s="14" t="s">
        <v>155</v>
      </c>
      <c r="C5" s="14">
        <v>200</v>
      </c>
    </row>
    <row r="6" spans="1:3">
      <c r="A6" s="13">
        <v>4</v>
      </c>
      <c r="B6" s="13" t="s">
        <v>157</v>
      </c>
      <c r="C6" s="13">
        <f>0.25*17811*100</f>
        <v>445275</v>
      </c>
    </row>
    <row r="7" spans="1:3">
      <c r="A7">
        <v>5</v>
      </c>
      <c r="B7" t="s">
        <v>156</v>
      </c>
      <c r="C7">
        <f>0.2*17811*100</f>
        <v>356220</v>
      </c>
    </row>
    <row r="8" spans="1:3">
      <c r="A8" s="14">
        <v>6</v>
      </c>
      <c r="B8" s="14" t="s">
        <v>158</v>
      </c>
      <c r="C8" s="14">
        <f>0.4*17811*100</f>
        <v>712440</v>
      </c>
    </row>
    <row r="9" spans="1:3">
      <c r="A9" s="13">
        <v>7</v>
      </c>
      <c r="B9" s="13" t="s">
        <v>159</v>
      </c>
      <c r="C9" s="13">
        <v>0</v>
      </c>
    </row>
    <row r="10" spans="1:3">
      <c r="A10">
        <v>8</v>
      </c>
      <c r="B10" t="s">
        <v>160</v>
      </c>
      <c r="C10">
        <v>100000</v>
      </c>
    </row>
    <row r="11" spans="1:3">
      <c r="A11">
        <v>9</v>
      </c>
      <c r="B11" t="s">
        <v>161</v>
      </c>
      <c r="C11">
        <v>0</v>
      </c>
    </row>
    <row r="12" spans="1:3">
      <c r="A12" s="14">
        <v>10</v>
      </c>
      <c r="B12" s="14" t="s">
        <v>162</v>
      </c>
      <c r="C12" s="14">
        <v>100000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3753-689B-9043-B932-FEF8AA4F283E}">
  <dimension ref="A1:G11"/>
  <sheetViews>
    <sheetView zoomScale="95" workbookViewId="0">
      <selection activeCell="G5" sqref="G5"/>
    </sheetView>
  </sheetViews>
  <sheetFormatPr defaultColWidth="11" defaultRowHeight="15.75"/>
  <cols>
    <col min="2" max="2" width="12.375" bestFit="1" customWidth="1"/>
    <col min="4" max="4" width="17.375" bestFit="1" customWidth="1"/>
    <col min="6" max="6" width="18.125" bestFit="1" customWidth="1"/>
  </cols>
  <sheetData>
    <row r="1" spans="1:7">
      <c r="A1" s="1" t="s">
        <v>1</v>
      </c>
      <c r="B1" s="1" t="s">
        <v>40</v>
      </c>
      <c r="C1" s="1" t="s">
        <v>42</v>
      </c>
      <c r="D1" s="1" t="s">
        <v>41</v>
      </c>
      <c r="E1" s="1" t="s">
        <v>52</v>
      </c>
      <c r="F1" s="1" t="s">
        <v>29</v>
      </c>
      <c r="G1" s="1" t="s">
        <v>139</v>
      </c>
    </row>
    <row r="2" spans="1:7">
      <c r="A2">
        <v>0</v>
      </c>
      <c r="B2" t="s">
        <v>44</v>
      </c>
      <c r="C2" t="s">
        <v>46</v>
      </c>
      <c r="D2" t="s">
        <v>45</v>
      </c>
      <c r="E2">
        <v>0.1</v>
      </c>
      <c r="F2" s="2">
        <v>0.06</v>
      </c>
      <c r="G2">
        <v>0.2</v>
      </c>
    </row>
    <row r="3" spans="1:7">
      <c r="A3">
        <v>1</v>
      </c>
      <c r="B3" t="s">
        <v>47</v>
      </c>
      <c r="C3" t="s">
        <v>46</v>
      </c>
      <c r="D3" t="s">
        <v>45</v>
      </c>
      <c r="E3">
        <v>0.1</v>
      </c>
      <c r="F3" s="2">
        <v>0.14000000000000001</v>
      </c>
      <c r="G3">
        <v>0.28000000000000003</v>
      </c>
    </row>
    <row r="4" spans="1:7">
      <c r="A4">
        <v>2</v>
      </c>
      <c r="B4" t="s">
        <v>48</v>
      </c>
      <c r="C4" t="s">
        <v>46</v>
      </c>
      <c r="D4" t="s">
        <v>132</v>
      </c>
      <c r="E4">
        <v>0.12</v>
      </c>
      <c r="F4" s="2">
        <v>3.5</v>
      </c>
      <c r="G4" s="2">
        <f>AVERAGE(1.4,0.893,0.82,0.716)</f>
        <v>0.95724999999999993</v>
      </c>
    </row>
    <row r="5" spans="1:7">
      <c r="A5">
        <v>3</v>
      </c>
      <c r="B5" t="s">
        <v>44</v>
      </c>
      <c r="C5" t="s">
        <v>51</v>
      </c>
      <c r="D5" t="s">
        <v>45</v>
      </c>
      <c r="E5">
        <v>0.1</v>
      </c>
      <c r="F5" s="2">
        <v>0.06</v>
      </c>
      <c r="G5">
        <v>0.2</v>
      </c>
    </row>
    <row r="6" spans="1:7">
      <c r="A6">
        <v>4</v>
      </c>
      <c r="B6" t="s">
        <v>47</v>
      </c>
      <c r="C6" t="s">
        <v>51</v>
      </c>
      <c r="D6" t="s">
        <v>45</v>
      </c>
      <c r="E6">
        <v>0.1</v>
      </c>
      <c r="F6" s="2">
        <v>0.14000000000000001</v>
      </c>
      <c r="G6">
        <v>0.28000000000000003</v>
      </c>
    </row>
    <row r="7" spans="1:7">
      <c r="A7">
        <v>5</v>
      </c>
      <c r="B7" t="s">
        <v>48</v>
      </c>
      <c r="C7" t="s">
        <v>51</v>
      </c>
      <c r="D7" t="s">
        <v>132</v>
      </c>
      <c r="E7">
        <v>0.12</v>
      </c>
      <c r="F7" s="2">
        <v>3.5</v>
      </c>
      <c r="G7" s="2">
        <f>AVERAGE(1.4,0.893,0.82,0.716)</f>
        <v>0.95724999999999993</v>
      </c>
    </row>
    <row r="8" spans="1:7">
      <c r="A8">
        <v>6</v>
      </c>
      <c r="B8" t="s">
        <v>44</v>
      </c>
      <c r="C8" t="s">
        <v>53</v>
      </c>
      <c r="D8" t="s">
        <v>45</v>
      </c>
      <c r="E8">
        <v>0.1</v>
      </c>
      <c r="F8" s="2">
        <v>0.06</v>
      </c>
      <c r="G8">
        <v>0.2</v>
      </c>
    </row>
    <row r="9" spans="1:7">
      <c r="A9">
        <v>7</v>
      </c>
      <c r="B9" t="s">
        <v>47</v>
      </c>
      <c r="C9" t="s">
        <v>53</v>
      </c>
      <c r="D9" t="s">
        <v>45</v>
      </c>
      <c r="E9">
        <v>0.1</v>
      </c>
      <c r="F9" s="2">
        <v>0.14000000000000001</v>
      </c>
      <c r="G9">
        <v>0.28000000000000003</v>
      </c>
    </row>
    <row r="10" spans="1:7">
      <c r="A10">
        <v>8</v>
      </c>
      <c r="B10" t="s">
        <v>48</v>
      </c>
      <c r="C10" t="s">
        <v>53</v>
      </c>
      <c r="D10" t="s">
        <v>132</v>
      </c>
      <c r="E10">
        <v>0.12</v>
      </c>
      <c r="F10" s="2">
        <v>3.5</v>
      </c>
      <c r="G10" s="2">
        <f>AVERAGE(1.4,0.893,0.82,0.716)</f>
        <v>0.95724999999999993</v>
      </c>
    </row>
    <row r="11" spans="1:7">
      <c r="A11">
        <v>9</v>
      </c>
      <c r="B11" t="s">
        <v>49</v>
      </c>
      <c r="C11" t="s">
        <v>53</v>
      </c>
      <c r="D11" t="s">
        <v>50</v>
      </c>
      <c r="E11">
        <v>0.2</v>
      </c>
      <c r="F11">
        <v>0.8</v>
      </c>
      <c r="G11">
        <v>0.43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46B04-B897-394A-A485-39285F6573E4}">
  <dimension ref="A1:M19"/>
  <sheetViews>
    <sheetView zoomScale="10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defaultColWidth="11" defaultRowHeight="15.75"/>
  <cols>
    <col min="3" max="3" width="17.125" bestFit="1" customWidth="1"/>
    <col min="6" max="6" width="17.625" bestFit="1" customWidth="1"/>
    <col min="7" max="7" width="16.375" bestFit="1" customWidth="1"/>
    <col min="8" max="8" width="23.625" customWidth="1"/>
    <col min="9" max="9" width="14.625" bestFit="1" customWidth="1"/>
  </cols>
  <sheetData>
    <row r="1" spans="1:13" s="1" customFormat="1" ht="63">
      <c r="A1" s="1" t="s">
        <v>1</v>
      </c>
      <c r="B1" s="1" t="s">
        <v>54</v>
      </c>
      <c r="C1" s="1" t="s">
        <v>41</v>
      </c>
      <c r="D1" s="1" t="s">
        <v>55</v>
      </c>
      <c r="E1" s="1" t="s">
        <v>42</v>
      </c>
      <c r="F1" s="9" t="s">
        <v>112</v>
      </c>
      <c r="G1" s="9" t="s">
        <v>113</v>
      </c>
      <c r="H1" s="9" t="s">
        <v>134</v>
      </c>
      <c r="I1" s="9" t="s">
        <v>111</v>
      </c>
      <c r="J1" s="7" t="s">
        <v>129</v>
      </c>
      <c r="K1" s="7" t="s">
        <v>130</v>
      </c>
      <c r="L1" s="11" t="s">
        <v>131</v>
      </c>
      <c r="M1" s="1" t="s">
        <v>68</v>
      </c>
    </row>
    <row r="2" spans="1:13">
      <c r="A2">
        <v>0</v>
      </c>
      <c r="B2" t="s">
        <v>135</v>
      </c>
      <c r="C2" t="s">
        <v>63</v>
      </c>
      <c r="D2" t="s">
        <v>67</v>
      </c>
      <c r="E2" t="s">
        <v>53</v>
      </c>
      <c r="F2">
        <v>1.8500000000000001E-3</v>
      </c>
      <c r="G2">
        <v>4.0000000000000003E-5</v>
      </c>
      <c r="H2" s="4">
        <v>3.39</v>
      </c>
      <c r="I2" s="4">
        <v>840</v>
      </c>
      <c r="J2" s="2">
        <v>2.0404606978095791E-2</v>
      </c>
      <c r="K2" s="2">
        <v>2.1974509803921564E-2</v>
      </c>
      <c r="L2" s="2">
        <v>2.3041176470588235E-2</v>
      </c>
      <c r="M2" t="s">
        <v>137</v>
      </c>
    </row>
    <row r="3" spans="1:13">
      <c r="A3">
        <v>1</v>
      </c>
      <c r="B3" t="s">
        <v>58</v>
      </c>
      <c r="C3" t="s">
        <v>56</v>
      </c>
      <c r="D3" t="s">
        <v>67</v>
      </c>
      <c r="E3" t="s">
        <v>53</v>
      </c>
      <c r="F3">
        <v>1.8500000000000001E-3</v>
      </c>
      <c r="G3">
        <v>4.0000000000000003E-5</v>
      </c>
      <c r="H3" s="4">
        <v>10.199999999999999</v>
      </c>
      <c r="I3" s="4">
        <v>469</v>
      </c>
      <c r="J3" s="2">
        <v>0.06</v>
      </c>
      <c r="K3" s="2">
        <v>13.341176470588234</v>
      </c>
      <c r="L3" s="2">
        <v>22.517647058823528</v>
      </c>
      <c r="M3" t="s">
        <v>137</v>
      </c>
    </row>
    <row r="4" spans="1:13">
      <c r="A4">
        <v>2</v>
      </c>
      <c r="B4" t="s">
        <v>59</v>
      </c>
      <c r="C4" t="s">
        <v>57</v>
      </c>
      <c r="D4" t="s">
        <v>67</v>
      </c>
      <c r="E4" t="s">
        <v>53</v>
      </c>
      <c r="F4">
        <v>1E-4</v>
      </c>
      <c r="G4">
        <v>1.3000000000000002E-3</v>
      </c>
      <c r="H4" s="4">
        <f>1.65*365</f>
        <v>602.25</v>
      </c>
      <c r="I4" s="4">
        <v>46</v>
      </c>
      <c r="J4" s="2">
        <v>7.0000000000000007E-2</v>
      </c>
      <c r="K4">
        <v>0</v>
      </c>
      <c r="L4">
        <v>0</v>
      </c>
      <c r="M4" t="s">
        <v>138</v>
      </c>
    </row>
    <row r="5" spans="1:13">
      <c r="A5">
        <v>3</v>
      </c>
      <c r="B5" t="s">
        <v>60</v>
      </c>
      <c r="C5" t="s">
        <v>64</v>
      </c>
      <c r="D5" t="s">
        <v>67</v>
      </c>
      <c r="E5" t="s">
        <v>53</v>
      </c>
      <c r="F5">
        <v>0.03</v>
      </c>
      <c r="G5">
        <v>0.23</v>
      </c>
      <c r="H5" s="4">
        <v>744</v>
      </c>
      <c r="I5" s="4">
        <v>18</v>
      </c>
      <c r="J5" s="2">
        <v>7.0000000000000007E-2</v>
      </c>
      <c r="K5">
        <v>0</v>
      </c>
      <c r="L5">
        <v>0</v>
      </c>
      <c r="M5" t="s">
        <v>138</v>
      </c>
    </row>
    <row r="6" spans="1:13">
      <c r="A6">
        <v>4</v>
      </c>
      <c r="B6" t="s">
        <v>61</v>
      </c>
      <c r="C6" t="s">
        <v>65</v>
      </c>
      <c r="D6" t="s">
        <v>67</v>
      </c>
      <c r="E6" t="s">
        <v>53</v>
      </c>
      <c r="F6">
        <v>1.7000000000000001E-2</v>
      </c>
      <c r="G6">
        <v>3.3E-4</v>
      </c>
      <c r="H6" s="4">
        <v>0.71</v>
      </c>
      <c r="I6" s="4">
        <v>4</v>
      </c>
      <c r="J6" s="2">
        <v>0.05</v>
      </c>
      <c r="K6">
        <v>0</v>
      </c>
      <c r="L6">
        <v>0</v>
      </c>
      <c r="M6" t="s">
        <v>138</v>
      </c>
    </row>
    <row r="7" spans="1:13">
      <c r="A7">
        <v>5</v>
      </c>
      <c r="B7" t="s">
        <v>62</v>
      </c>
      <c r="C7" t="s">
        <v>66</v>
      </c>
      <c r="D7" t="s">
        <v>67</v>
      </c>
      <c r="E7" t="s">
        <v>53</v>
      </c>
      <c r="F7">
        <v>0</v>
      </c>
      <c r="G7">
        <v>3.0000000000000001E-5</v>
      </c>
      <c r="H7" s="4">
        <v>600</v>
      </c>
      <c r="I7" s="4">
        <v>12</v>
      </c>
      <c r="J7" s="2">
        <v>0.05</v>
      </c>
      <c r="K7">
        <v>0</v>
      </c>
      <c r="L7">
        <v>0</v>
      </c>
      <c r="M7" t="s">
        <v>138</v>
      </c>
    </row>
    <row r="8" spans="1:13">
      <c r="A8">
        <v>6</v>
      </c>
      <c r="B8" t="s">
        <v>135</v>
      </c>
      <c r="C8" t="s">
        <v>63</v>
      </c>
      <c r="D8" t="s">
        <v>67</v>
      </c>
      <c r="E8" t="s">
        <v>51</v>
      </c>
      <c r="F8">
        <v>1.8500000000000001E-3</v>
      </c>
      <c r="G8">
        <v>4.0000000000000003E-5</v>
      </c>
      <c r="H8" s="4">
        <v>3.39</v>
      </c>
      <c r="I8" s="4">
        <v>840</v>
      </c>
      <c r="J8" s="2">
        <v>2.0404606978095791E-2</v>
      </c>
      <c r="K8" s="2">
        <v>2.1974509803921564E-2</v>
      </c>
      <c r="L8" s="2">
        <v>2.3041176470588235E-2</v>
      </c>
      <c r="M8" t="s">
        <v>137</v>
      </c>
    </row>
    <row r="9" spans="1:13">
      <c r="A9">
        <v>7</v>
      </c>
      <c r="B9" t="s">
        <v>58</v>
      </c>
      <c r="C9" t="s">
        <v>56</v>
      </c>
      <c r="D9" t="s">
        <v>67</v>
      </c>
      <c r="E9" t="s">
        <v>51</v>
      </c>
      <c r="F9">
        <v>1.8500000000000001E-3</v>
      </c>
      <c r="G9">
        <v>4.0000000000000003E-5</v>
      </c>
      <c r="H9" s="4">
        <v>10.199999999999999</v>
      </c>
      <c r="I9" s="4">
        <v>469</v>
      </c>
      <c r="J9" s="2">
        <v>0.06</v>
      </c>
      <c r="K9" s="2">
        <v>13.341176470588234</v>
      </c>
      <c r="L9" s="2">
        <v>22.517647058823528</v>
      </c>
      <c r="M9" t="s">
        <v>137</v>
      </c>
    </row>
    <row r="10" spans="1:13">
      <c r="A10">
        <v>8</v>
      </c>
      <c r="B10" t="s">
        <v>59</v>
      </c>
      <c r="C10" t="s">
        <v>57</v>
      </c>
      <c r="D10" t="s">
        <v>67</v>
      </c>
      <c r="E10" t="s">
        <v>51</v>
      </c>
      <c r="F10">
        <v>1E-4</v>
      </c>
      <c r="G10">
        <v>1.3000000000000002E-3</v>
      </c>
      <c r="H10" s="4">
        <f>1.65*365</f>
        <v>602.25</v>
      </c>
      <c r="I10" s="4">
        <v>46</v>
      </c>
      <c r="J10" s="2">
        <v>7.0000000000000007E-2</v>
      </c>
      <c r="K10">
        <v>0</v>
      </c>
      <c r="L10">
        <v>0</v>
      </c>
      <c r="M10" t="s">
        <v>138</v>
      </c>
    </row>
    <row r="11" spans="1:13">
      <c r="A11">
        <v>9</v>
      </c>
      <c r="B11" t="s">
        <v>60</v>
      </c>
      <c r="C11" t="s">
        <v>64</v>
      </c>
      <c r="D11" t="s">
        <v>67</v>
      </c>
      <c r="E11" t="s">
        <v>51</v>
      </c>
      <c r="F11">
        <v>0.03</v>
      </c>
      <c r="G11">
        <v>0.23</v>
      </c>
      <c r="H11" s="4">
        <v>744</v>
      </c>
      <c r="I11" s="4">
        <v>18</v>
      </c>
      <c r="J11" s="2">
        <v>7.0000000000000007E-2</v>
      </c>
      <c r="K11">
        <v>0</v>
      </c>
      <c r="L11">
        <v>0</v>
      </c>
      <c r="M11" t="s">
        <v>138</v>
      </c>
    </row>
    <row r="12" spans="1:13">
      <c r="A12">
        <v>10</v>
      </c>
      <c r="B12" t="s">
        <v>61</v>
      </c>
      <c r="C12" t="s">
        <v>65</v>
      </c>
      <c r="D12" t="s">
        <v>67</v>
      </c>
      <c r="E12" t="s">
        <v>51</v>
      </c>
      <c r="F12">
        <v>1.7000000000000001E-2</v>
      </c>
      <c r="G12">
        <v>3.3E-4</v>
      </c>
      <c r="H12" s="4">
        <v>0.71</v>
      </c>
      <c r="I12" s="4">
        <v>4</v>
      </c>
      <c r="J12" s="2">
        <v>0.05</v>
      </c>
      <c r="K12">
        <v>0</v>
      </c>
      <c r="L12">
        <v>0</v>
      </c>
      <c r="M12" t="s">
        <v>138</v>
      </c>
    </row>
    <row r="13" spans="1:13">
      <c r="A13">
        <v>11</v>
      </c>
      <c r="B13" t="s">
        <v>62</v>
      </c>
      <c r="C13" t="s">
        <v>66</v>
      </c>
      <c r="D13" t="s">
        <v>67</v>
      </c>
      <c r="E13" t="s">
        <v>51</v>
      </c>
      <c r="F13">
        <v>0</v>
      </c>
      <c r="G13">
        <v>3.0000000000000001E-5</v>
      </c>
      <c r="H13" s="4">
        <v>600</v>
      </c>
      <c r="I13" s="4">
        <v>12</v>
      </c>
      <c r="J13" s="2">
        <v>0.05</v>
      </c>
      <c r="K13">
        <v>0</v>
      </c>
      <c r="L13">
        <v>0</v>
      </c>
      <c r="M13" t="s">
        <v>138</v>
      </c>
    </row>
    <row r="14" spans="1:13">
      <c r="A14">
        <v>12</v>
      </c>
      <c r="B14" t="s">
        <v>135</v>
      </c>
      <c r="C14" s="5" t="s">
        <v>63</v>
      </c>
      <c r="D14" s="5" t="s">
        <v>67</v>
      </c>
      <c r="E14" s="5" t="s">
        <v>46</v>
      </c>
      <c r="F14" s="5">
        <v>1.8500000000000001E-3</v>
      </c>
      <c r="G14" s="5">
        <v>4.0000000000000003E-5</v>
      </c>
      <c r="H14" s="4">
        <v>3.39</v>
      </c>
      <c r="I14" s="6">
        <v>840</v>
      </c>
      <c r="J14" s="2">
        <v>2.0404606978095791E-2</v>
      </c>
      <c r="K14" s="2">
        <v>2.1974509803921564E-2</v>
      </c>
      <c r="L14" s="2">
        <v>2.3041176470588235E-2</v>
      </c>
      <c r="M14" t="s">
        <v>137</v>
      </c>
    </row>
    <row r="15" spans="1:13">
      <c r="A15">
        <v>13</v>
      </c>
      <c r="B15" s="5" t="s">
        <v>58</v>
      </c>
      <c r="C15" s="5" t="s">
        <v>56</v>
      </c>
      <c r="D15" s="5" t="s">
        <v>67</v>
      </c>
      <c r="E15" s="5" t="s">
        <v>46</v>
      </c>
      <c r="F15" s="5">
        <v>1.8500000000000001E-3</v>
      </c>
      <c r="G15" s="5">
        <v>4.0000000000000003E-5</v>
      </c>
      <c r="H15" s="4">
        <v>10.199999999999999</v>
      </c>
      <c r="I15" s="6">
        <v>469</v>
      </c>
      <c r="J15" s="2">
        <v>0.06</v>
      </c>
      <c r="K15" s="2">
        <v>13.341176470588234</v>
      </c>
      <c r="L15" s="2">
        <v>22.517647058823528</v>
      </c>
      <c r="M15" t="s">
        <v>137</v>
      </c>
    </row>
    <row r="16" spans="1:13">
      <c r="A16">
        <v>14</v>
      </c>
      <c r="B16" s="5" t="s">
        <v>59</v>
      </c>
      <c r="C16" s="5" t="s">
        <v>57</v>
      </c>
      <c r="D16" s="5" t="s">
        <v>67</v>
      </c>
      <c r="E16" s="5" t="s">
        <v>46</v>
      </c>
      <c r="F16" s="5">
        <v>1E-4</v>
      </c>
      <c r="G16" s="5">
        <v>1.2999999999999999E-3</v>
      </c>
      <c r="H16" s="4">
        <f>1.65*365</f>
        <v>602.25</v>
      </c>
      <c r="I16" s="6">
        <v>46</v>
      </c>
      <c r="J16" s="2">
        <v>7.0000000000000007E-2</v>
      </c>
      <c r="K16">
        <v>0</v>
      </c>
      <c r="L16">
        <v>0</v>
      </c>
      <c r="M16" t="s">
        <v>138</v>
      </c>
    </row>
    <row r="17" spans="1:13">
      <c r="A17">
        <v>15</v>
      </c>
      <c r="B17" s="5" t="s">
        <v>60</v>
      </c>
      <c r="C17" s="5" t="s">
        <v>64</v>
      </c>
      <c r="D17" s="5" t="s">
        <v>67</v>
      </c>
      <c r="E17" s="5" t="s">
        <v>46</v>
      </c>
      <c r="F17" s="5">
        <v>0.03</v>
      </c>
      <c r="G17" s="5">
        <v>0.23</v>
      </c>
      <c r="H17" s="4">
        <v>744</v>
      </c>
      <c r="I17" s="6">
        <v>18</v>
      </c>
      <c r="J17" s="2">
        <v>7.0000000000000007E-2</v>
      </c>
      <c r="K17">
        <v>0</v>
      </c>
      <c r="L17">
        <v>0</v>
      </c>
      <c r="M17" t="s">
        <v>138</v>
      </c>
    </row>
    <row r="18" spans="1:13">
      <c r="A18">
        <v>16</v>
      </c>
      <c r="B18" s="5" t="s">
        <v>61</v>
      </c>
      <c r="C18" s="5" t="s">
        <v>65</v>
      </c>
      <c r="D18" s="5" t="s">
        <v>67</v>
      </c>
      <c r="E18" s="5" t="s">
        <v>46</v>
      </c>
      <c r="F18" s="5">
        <v>1.7000000000000001E-2</v>
      </c>
      <c r="G18" s="5">
        <v>3.3E-4</v>
      </c>
      <c r="H18" s="4">
        <v>0.71</v>
      </c>
      <c r="I18" s="6">
        <v>4</v>
      </c>
      <c r="J18" s="2">
        <v>0.05</v>
      </c>
      <c r="K18">
        <v>0</v>
      </c>
      <c r="L18">
        <v>0</v>
      </c>
      <c r="M18" t="s">
        <v>138</v>
      </c>
    </row>
    <row r="19" spans="1:13">
      <c r="A19">
        <v>17</v>
      </c>
      <c r="B19" s="5" t="s">
        <v>62</v>
      </c>
      <c r="C19" s="5" t="s">
        <v>66</v>
      </c>
      <c r="D19" s="5" t="s">
        <v>67</v>
      </c>
      <c r="E19" s="5" t="s">
        <v>46</v>
      </c>
      <c r="F19" s="5">
        <v>0</v>
      </c>
      <c r="G19" s="5">
        <v>3.0000000000000001E-5</v>
      </c>
      <c r="H19" s="4">
        <v>600</v>
      </c>
      <c r="I19" s="6">
        <v>12</v>
      </c>
      <c r="J19" s="2">
        <v>0.05</v>
      </c>
      <c r="K19">
        <v>0</v>
      </c>
      <c r="L19">
        <v>0</v>
      </c>
      <c r="M19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9E1D-4C9D-D548-AD8E-FD8E75AA868B}">
  <dimension ref="A1:C10"/>
  <sheetViews>
    <sheetView workbookViewId="0">
      <selection activeCell="H29" sqref="H29"/>
    </sheetView>
  </sheetViews>
  <sheetFormatPr defaultColWidth="11" defaultRowHeight="15.75"/>
  <cols>
    <col min="2" max="2" width="13.5" bestFit="1" customWidth="1"/>
    <col min="3" max="3" width="13.875" bestFit="1" customWidth="1"/>
  </cols>
  <sheetData>
    <row r="1" spans="1:3">
      <c r="A1" s="1" t="s">
        <v>140</v>
      </c>
      <c r="B1" s="1" t="s">
        <v>141</v>
      </c>
      <c r="C1" s="1" t="s">
        <v>142</v>
      </c>
    </row>
    <row r="2" spans="1:3">
      <c r="A2" t="s">
        <v>5</v>
      </c>
      <c r="B2">
        <v>232</v>
      </c>
      <c r="C2">
        <v>232</v>
      </c>
    </row>
    <row r="3" spans="1:3">
      <c r="A3" t="s">
        <v>7</v>
      </c>
      <c r="B3">
        <v>0</v>
      </c>
      <c r="C3">
        <v>100</v>
      </c>
    </row>
    <row r="4" spans="1:3">
      <c r="A4" t="s">
        <v>16</v>
      </c>
      <c r="B4">
        <v>200</v>
      </c>
      <c r="C4">
        <v>600</v>
      </c>
    </row>
    <row r="5" spans="1:3">
      <c r="A5" t="s">
        <v>17</v>
      </c>
      <c r="B5">
        <v>100</v>
      </c>
      <c r="C5">
        <v>300</v>
      </c>
    </row>
    <row r="6" spans="1:3">
      <c r="A6" t="s">
        <v>20</v>
      </c>
      <c r="B6">
        <v>0</v>
      </c>
      <c r="C6">
        <v>500</v>
      </c>
    </row>
    <row r="7" spans="1:3">
      <c r="A7" t="s">
        <v>122</v>
      </c>
      <c r="B7">
        <v>0</v>
      </c>
      <c r="C7">
        <v>211</v>
      </c>
    </row>
    <row r="8" spans="1:3">
      <c r="A8" t="s">
        <v>8</v>
      </c>
      <c r="B8">
        <v>0</v>
      </c>
      <c r="C8">
        <v>250</v>
      </c>
    </row>
    <row r="9" spans="1:3">
      <c r="A9" t="s">
        <v>123</v>
      </c>
      <c r="B9">
        <v>20</v>
      </c>
      <c r="C9">
        <v>91.6</v>
      </c>
    </row>
    <row r="10" spans="1:3">
      <c r="A10" t="s">
        <v>143</v>
      </c>
      <c r="B10">
        <v>0</v>
      </c>
      <c r="C10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91FF-8F31-774F-A9AB-8853FB644082}">
  <dimension ref="A1:C3"/>
  <sheetViews>
    <sheetView workbookViewId="0">
      <selection activeCell="D16" sqref="D16"/>
    </sheetView>
  </sheetViews>
  <sheetFormatPr defaultColWidth="11" defaultRowHeight="15.75"/>
  <sheetData>
    <row r="1" spans="1:3">
      <c r="A1" s="1" t="s">
        <v>144</v>
      </c>
      <c r="B1" s="1" t="s">
        <v>145</v>
      </c>
      <c r="C1" s="1" t="s">
        <v>146</v>
      </c>
    </row>
    <row r="2" spans="1:3">
      <c r="A2" t="s">
        <v>147</v>
      </c>
      <c r="B2">
        <v>1800</v>
      </c>
      <c r="C2">
        <v>2500</v>
      </c>
    </row>
    <row r="3" spans="1:3">
      <c r="A3" t="s">
        <v>122</v>
      </c>
      <c r="B3">
        <v>40</v>
      </c>
      <c r="C3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7394-0B18-9446-8948-11370B36E7F6}">
  <dimension ref="A1:B5"/>
  <sheetViews>
    <sheetView workbookViewId="0">
      <selection activeCell="E13" sqref="E13"/>
    </sheetView>
  </sheetViews>
  <sheetFormatPr defaultColWidth="11" defaultRowHeight="15.75"/>
  <cols>
    <col min="1" max="1" width="14.375" bestFit="1" customWidth="1"/>
  </cols>
  <sheetData>
    <row r="1" spans="1:2">
      <c r="A1" s="1" t="s">
        <v>148</v>
      </c>
      <c r="B1" s="1" t="s">
        <v>149</v>
      </c>
    </row>
    <row r="2" spans="1:2">
      <c r="A2" t="s">
        <v>150</v>
      </c>
      <c r="B2">
        <v>10000000</v>
      </c>
    </row>
    <row r="3" spans="1:2">
      <c r="A3" t="s">
        <v>47</v>
      </c>
      <c r="B3">
        <v>10000000</v>
      </c>
    </row>
    <row r="4" spans="1:2">
      <c r="A4" t="s">
        <v>48</v>
      </c>
      <c r="B4">
        <v>10000000</v>
      </c>
    </row>
    <row r="5" spans="1:2">
      <c r="A5" t="s">
        <v>49</v>
      </c>
      <c r="B5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DCFF-BBB7-A746-A22B-266B817D873E}">
  <dimension ref="A1:B7"/>
  <sheetViews>
    <sheetView workbookViewId="0">
      <selection activeCell="C13" sqref="C13"/>
    </sheetView>
  </sheetViews>
  <sheetFormatPr defaultColWidth="11" defaultRowHeight="15.75"/>
  <cols>
    <col min="1" max="1" width="20.625" bestFit="1" customWidth="1"/>
  </cols>
  <sheetData>
    <row r="1" spans="1:2">
      <c r="A1" s="1" t="s">
        <v>151</v>
      </c>
      <c r="B1" s="1" t="s">
        <v>149</v>
      </c>
    </row>
    <row r="2" spans="1:2">
      <c r="A2" t="s">
        <v>135</v>
      </c>
      <c r="B2">
        <v>849730</v>
      </c>
    </row>
    <row r="3" spans="1:2">
      <c r="A3" t="s">
        <v>58</v>
      </c>
      <c r="B3">
        <v>500000</v>
      </c>
    </row>
    <row r="4" spans="1:2">
      <c r="A4" t="s">
        <v>59</v>
      </c>
      <c r="B4">
        <v>388570</v>
      </c>
    </row>
    <row r="5" spans="1:2">
      <c r="A5" t="s">
        <v>60</v>
      </c>
      <c r="B5">
        <v>500000</v>
      </c>
    </row>
    <row r="6" spans="1:2">
      <c r="A6" t="s">
        <v>61</v>
      </c>
      <c r="B6">
        <v>535257</v>
      </c>
    </row>
    <row r="7" spans="1:2">
      <c r="A7" t="s">
        <v>62</v>
      </c>
      <c r="B7">
        <v>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4935A-45D6-9B4F-9405-DE056503B7A2}">
  <dimension ref="A1:R15"/>
  <sheetViews>
    <sheetView tabSelected="1" zoomScale="94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11" defaultRowHeight="15.75"/>
  <cols>
    <col min="3" max="3" width="10.375" bestFit="1" customWidth="1"/>
    <col min="4" max="4" width="10.375" customWidth="1"/>
    <col min="5" max="5" width="17.5" customWidth="1"/>
    <col min="6" max="6" width="14.875" bestFit="1" customWidth="1"/>
    <col min="7" max="7" width="19.125" bestFit="1" customWidth="1"/>
    <col min="8" max="8" width="16" bestFit="1" customWidth="1"/>
    <col min="9" max="9" width="16.625" bestFit="1" customWidth="1"/>
    <col min="13" max="13" width="12.625" customWidth="1"/>
    <col min="15" max="15" width="17" bestFit="1" customWidth="1"/>
  </cols>
  <sheetData>
    <row r="1" spans="1:18" ht="54.95" customHeight="1">
      <c r="A1" s="1" t="s">
        <v>1</v>
      </c>
      <c r="B1" s="1" t="s">
        <v>0</v>
      </c>
      <c r="C1" s="1" t="s">
        <v>124</v>
      </c>
      <c r="D1" s="1" t="s">
        <v>4</v>
      </c>
      <c r="E1" s="7" t="s">
        <v>114</v>
      </c>
      <c r="F1" s="7" t="s">
        <v>115</v>
      </c>
      <c r="G1" s="7" t="s">
        <v>116</v>
      </c>
      <c r="H1" s="7" t="s">
        <v>167</v>
      </c>
      <c r="I1" s="7" t="s">
        <v>117</v>
      </c>
      <c r="J1" s="1" t="s">
        <v>23</v>
      </c>
      <c r="K1" s="1" t="s">
        <v>24</v>
      </c>
      <c r="L1" s="7" t="s">
        <v>120</v>
      </c>
      <c r="M1" s="7" t="s">
        <v>118</v>
      </c>
      <c r="N1" s="7" t="s">
        <v>119</v>
      </c>
      <c r="O1" s="7" t="s">
        <v>121</v>
      </c>
      <c r="P1" s="7" t="s">
        <v>126</v>
      </c>
      <c r="Q1" s="7" t="s">
        <v>127</v>
      </c>
      <c r="R1" s="7" t="s">
        <v>128</v>
      </c>
    </row>
    <row r="2" spans="1:18">
      <c r="A2">
        <v>0</v>
      </c>
      <c r="B2" t="s">
        <v>2</v>
      </c>
      <c r="C2" t="s">
        <v>53</v>
      </c>
      <c r="D2" t="s">
        <v>5</v>
      </c>
      <c r="E2" s="2">
        <v>11.92</v>
      </c>
      <c r="F2" s="2">
        <v>364</v>
      </c>
      <c r="G2" s="2">
        <v>10.33</v>
      </c>
      <c r="H2" s="2">
        <v>10.199999999999999</v>
      </c>
      <c r="I2" s="2">
        <v>562.51</v>
      </c>
      <c r="J2" s="2">
        <v>0.08</v>
      </c>
      <c r="K2" s="2">
        <v>0.15</v>
      </c>
      <c r="L2" s="2">
        <v>1</v>
      </c>
      <c r="M2" s="2">
        <v>178</v>
      </c>
      <c r="N2" s="2">
        <v>5</v>
      </c>
      <c r="O2" s="2">
        <v>1.26</v>
      </c>
      <c r="P2" s="2">
        <v>367.46176414285713</v>
      </c>
      <c r="Q2" s="2">
        <v>343.93792722795905</v>
      </c>
      <c r="R2" s="2">
        <v>639.06389266365431</v>
      </c>
    </row>
    <row r="3" spans="1:18">
      <c r="A3">
        <v>1</v>
      </c>
      <c r="B3" t="s">
        <v>3</v>
      </c>
      <c r="C3" t="s">
        <v>53</v>
      </c>
      <c r="D3" t="s">
        <v>5</v>
      </c>
      <c r="E3" s="2">
        <v>10.91</v>
      </c>
      <c r="F3" s="2">
        <v>361</v>
      </c>
      <c r="G3" s="2">
        <v>6.93</v>
      </c>
      <c r="H3" s="2">
        <v>7.22</v>
      </c>
      <c r="I3" s="2">
        <v>562.51</v>
      </c>
      <c r="J3" s="2">
        <v>0.08</v>
      </c>
      <c r="K3" s="2">
        <v>0.15</v>
      </c>
      <c r="L3" s="2">
        <v>2</v>
      </c>
      <c r="M3" s="2">
        <v>50.6</v>
      </c>
      <c r="N3" s="2">
        <v>5</v>
      </c>
      <c r="O3" s="2">
        <v>1.8</v>
      </c>
      <c r="P3" s="2">
        <v>424.65934639999995</v>
      </c>
      <c r="Q3" s="2">
        <v>572.13663863697798</v>
      </c>
      <c r="R3" s="2">
        <v>400.24363258987938</v>
      </c>
    </row>
    <row r="4" spans="1:18">
      <c r="A4">
        <v>2</v>
      </c>
      <c r="B4" t="s">
        <v>6</v>
      </c>
      <c r="C4" t="s">
        <v>53</v>
      </c>
      <c r="D4" t="s">
        <v>7</v>
      </c>
      <c r="E4" s="2">
        <v>81.58</v>
      </c>
      <c r="F4" s="2">
        <v>69</v>
      </c>
      <c r="G4" s="2">
        <v>1.68</v>
      </c>
      <c r="H4" s="2">
        <v>0</v>
      </c>
      <c r="I4" s="2">
        <v>0</v>
      </c>
      <c r="J4" s="2">
        <v>0.05</v>
      </c>
      <c r="K4" s="2">
        <v>0.15</v>
      </c>
      <c r="L4" s="2">
        <v>2</v>
      </c>
      <c r="M4" s="2">
        <v>95.8</v>
      </c>
      <c r="N4" s="2">
        <v>5</v>
      </c>
      <c r="O4" s="2">
        <v>1</v>
      </c>
      <c r="P4" s="2">
        <v>389.63595750000013</v>
      </c>
      <c r="Q4" s="2">
        <v>529.84277697896994</v>
      </c>
      <c r="R4" s="2">
        <v>455.5324611112016</v>
      </c>
    </row>
    <row r="5" spans="1:18">
      <c r="A5">
        <v>3</v>
      </c>
      <c r="B5" t="s">
        <v>9</v>
      </c>
      <c r="C5" t="s">
        <v>53</v>
      </c>
      <c r="D5" t="s">
        <v>8</v>
      </c>
      <c r="E5" s="2">
        <v>11.32</v>
      </c>
      <c r="F5" s="2">
        <v>333</v>
      </c>
      <c r="G5" s="2">
        <v>23.36</v>
      </c>
      <c r="H5" s="2">
        <v>0</v>
      </c>
      <c r="I5" s="2">
        <v>0</v>
      </c>
      <c r="J5" s="2">
        <v>0.05</v>
      </c>
      <c r="K5" s="2">
        <v>0.15</v>
      </c>
      <c r="L5" s="2">
        <v>2</v>
      </c>
      <c r="M5" s="2">
        <v>9.0399999999999991</v>
      </c>
      <c r="N5" s="2">
        <v>5</v>
      </c>
      <c r="O5" s="2">
        <v>1</v>
      </c>
      <c r="P5" s="2">
        <v>1284.4923133500001</v>
      </c>
      <c r="Q5" s="2">
        <v>1289.2746780821151</v>
      </c>
      <c r="R5" s="2">
        <v>2111.8278163950986</v>
      </c>
    </row>
    <row r="6" spans="1:18">
      <c r="A6">
        <v>4</v>
      </c>
      <c r="B6" t="s">
        <v>21</v>
      </c>
      <c r="C6" t="s">
        <v>53</v>
      </c>
      <c r="D6" t="s">
        <v>123</v>
      </c>
      <c r="E6" s="2">
        <v>0</v>
      </c>
      <c r="F6" s="2">
        <v>884</v>
      </c>
      <c r="G6" s="2">
        <v>1.03</v>
      </c>
      <c r="H6" s="2">
        <v>11416</v>
      </c>
      <c r="I6" s="2">
        <v>223.16</v>
      </c>
      <c r="J6" s="2">
        <v>0</v>
      </c>
      <c r="K6" s="2">
        <v>0.15</v>
      </c>
      <c r="L6" s="2">
        <v>2</v>
      </c>
      <c r="M6" s="2">
        <v>1.1225188227241616</v>
      </c>
      <c r="N6" s="2">
        <v>5</v>
      </c>
      <c r="O6" s="2">
        <v>5</v>
      </c>
      <c r="P6" s="2">
        <v>1409.7428103749999</v>
      </c>
      <c r="Q6" s="2">
        <v>3449.4686338374545</v>
      </c>
      <c r="R6" s="2">
        <v>3362.1307172670745</v>
      </c>
    </row>
    <row r="7" spans="1:18">
      <c r="A7">
        <v>5</v>
      </c>
      <c r="B7" t="s">
        <v>10</v>
      </c>
      <c r="C7" t="s">
        <v>53</v>
      </c>
      <c r="D7" t="s">
        <v>16</v>
      </c>
      <c r="E7" s="2">
        <v>94.52</v>
      </c>
      <c r="F7" s="2">
        <v>18</v>
      </c>
      <c r="G7" s="2">
        <v>0.88</v>
      </c>
      <c r="H7" s="2">
        <v>0</v>
      </c>
      <c r="I7" s="2">
        <v>0</v>
      </c>
      <c r="J7" s="2">
        <v>0.1</v>
      </c>
      <c r="K7" s="2">
        <v>0.15</v>
      </c>
      <c r="L7" s="2">
        <v>2</v>
      </c>
      <c r="M7" s="2">
        <v>55.414099931553721</v>
      </c>
      <c r="N7" s="2">
        <v>5</v>
      </c>
      <c r="O7" s="2">
        <v>1</v>
      </c>
      <c r="P7" s="2">
        <v>903.80825583333319</v>
      </c>
      <c r="Q7" s="2">
        <v>1560.7572353048463</v>
      </c>
      <c r="R7" s="2">
        <v>1741.4134382847981</v>
      </c>
    </row>
    <row r="8" spans="1:18">
      <c r="A8">
        <v>6</v>
      </c>
      <c r="B8" t="s">
        <v>11</v>
      </c>
      <c r="C8" t="s">
        <v>53</v>
      </c>
      <c r="D8" t="s">
        <v>16</v>
      </c>
      <c r="E8" s="2">
        <v>78.86</v>
      </c>
      <c r="F8" s="2">
        <v>81</v>
      </c>
      <c r="G8" s="2">
        <v>5.42</v>
      </c>
      <c r="H8" s="2">
        <v>0</v>
      </c>
      <c r="I8" s="2">
        <v>0</v>
      </c>
      <c r="J8" s="2">
        <v>0.1</v>
      </c>
      <c r="K8" s="2">
        <v>0.15</v>
      </c>
      <c r="L8" s="2">
        <v>2</v>
      </c>
      <c r="M8" s="2">
        <v>2.1971252566735111</v>
      </c>
      <c r="N8" s="2">
        <v>5</v>
      </c>
      <c r="O8" s="2">
        <v>1</v>
      </c>
      <c r="P8" s="2">
        <v>673.26230783333347</v>
      </c>
      <c r="Q8" s="2">
        <v>3359.6505347375137</v>
      </c>
      <c r="R8" s="2">
        <v>1640.3961813861806</v>
      </c>
    </row>
    <row r="9" spans="1:18">
      <c r="A9">
        <v>7</v>
      </c>
      <c r="B9" t="s">
        <v>12</v>
      </c>
      <c r="C9" t="s">
        <v>53</v>
      </c>
      <c r="D9" t="s">
        <v>17</v>
      </c>
      <c r="E9" s="2">
        <v>86.75</v>
      </c>
      <c r="F9" s="2">
        <v>47</v>
      </c>
      <c r="G9" s="2">
        <v>0.94</v>
      </c>
      <c r="H9" s="2">
        <v>0</v>
      </c>
      <c r="I9" s="2">
        <v>0</v>
      </c>
      <c r="J9" s="2">
        <v>0.1</v>
      </c>
      <c r="K9" s="2">
        <v>0.15</v>
      </c>
      <c r="L9" s="2">
        <v>2</v>
      </c>
      <c r="M9" s="2">
        <v>34.750171115674199</v>
      </c>
      <c r="N9" s="2">
        <v>5</v>
      </c>
      <c r="O9" s="2">
        <v>1</v>
      </c>
      <c r="P9" s="2">
        <v>616.11120357692289</v>
      </c>
      <c r="Q9" s="2">
        <v>562.89693774791783</v>
      </c>
      <c r="R9" s="2">
        <v>589.58292977755025</v>
      </c>
    </row>
    <row r="10" spans="1:18">
      <c r="A10">
        <v>8</v>
      </c>
      <c r="B10" t="s">
        <v>13</v>
      </c>
      <c r="C10" t="s">
        <v>53</v>
      </c>
      <c r="D10" t="s">
        <v>17</v>
      </c>
      <c r="E10" s="2">
        <v>74.91</v>
      </c>
      <c r="F10" s="2">
        <v>89</v>
      </c>
      <c r="G10" s="2">
        <v>1.0900000000000001</v>
      </c>
      <c r="H10" s="2">
        <v>0</v>
      </c>
      <c r="I10" s="2">
        <v>0</v>
      </c>
      <c r="J10" s="2">
        <v>0.1</v>
      </c>
      <c r="K10" s="2">
        <v>0.15</v>
      </c>
      <c r="L10" s="2">
        <v>2</v>
      </c>
      <c r="M10" s="2">
        <v>33.76454483230664</v>
      </c>
      <c r="N10" s="2">
        <v>5</v>
      </c>
      <c r="O10" s="2">
        <v>1</v>
      </c>
      <c r="P10" s="2">
        <v>637.76113483333336</v>
      </c>
      <c r="Q10" s="2">
        <v>734.10492093606763</v>
      </c>
      <c r="R10" s="2">
        <v>3000.4063220393405</v>
      </c>
    </row>
    <row r="11" spans="1:18">
      <c r="A11">
        <v>9</v>
      </c>
      <c r="B11" t="s">
        <v>18</v>
      </c>
      <c r="C11" t="s">
        <v>125</v>
      </c>
      <c r="D11" t="s">
        <v>122</v>
      </c>
      <c r="E11" s="2">
        <v>61.94</v>
      </c>
      <c r="F11" s="2">
        <v>254</v>
      </c>
      <c r="G11" s="2">
        <v>17.170000000000002</v>
      </c>
      <c r="H11" s="2">
        <v>15400</v>
      </c>
      <c r="I11" s="2">
        <v>1401.63</v>
      </c>
      <c r="J11" s="2">
        <v>0</v>
      </c>
      <c r="K11" s="2">
        <v>0.15</v>
      </c>
      <c r="L11" s="2">
        <v>1</v>
      </c>
      <c r="M11" s="2">
        <v>136.99</v>
      </c>
      <c r="N11" s="2">
        <v>5</v>
      </c>
      <c r="O11" s="2">
        <v>2.0790000000000002</v>
      </c>
      <c r="P11" s="2">
        <v>4724.941118318181</v>
      </c>
      <c r="Q11" s="2">
        <v>6631.0158872237616</v>
      </c>
      <c r="R11" s="2">
        <v>5603.4237181564786</v>
      </c>
    </row>
    <row r="12" spans="1:18">
      <c r="A12">
        <v>10</v>
      </c>
      <c r="B12" t="s">
        <v>14</v>
      </c>
      <c r="C12" t="s">
        <v>125</v>
      </c>
      <c r="D12" t="s">
        <v>20</v>
      </c>
      <c r="E12" s="2">
        <v>88.13</v>
      </c>
      <c r="F12" s="2">
        <v>61</v>
      </c>
      <c r="G12" s="2">
        <v>3.15</v>
      </c>
      <c r="H12" s="2">
        <v>1000</v>
      </c>
      <c r="I12" s="2">
        <v>411.42</v>
      </c>
      <c r="J12" s="2">
        <v>0.04</v>
      </c>
      <c r="K12" s="2">
        <v>0.15</v>
      </c>
      <c r="L12" s="2">
        <v>1</v>
      </c>
      <c r="M12" s="2">
        <v>273.97000000000003</v>
      </c>
      <c r="N12" s="2">
        <v>5</v>
      </c>
      <c r="O12" s="2">
        <v>0.2</v>
      </c>
      <c r="P12" s="2">
        <v>715.61020762500004</v>
      </c>
      <c r="Q12" s="10">
        <v>832.42388884962963</v>
      </c>
      <c r="R12" s="2">
        <v>2086.8392410261972</v>
      </c>
    </row>
    <row r="13" spans="1:18">
      <c r="A13">
        <v>11</v>
      </c>
      <c r="B13" t="s">
        <v>19</v>
      </c>
      <c r="C13" t="s">
        <v>125</v>
      </c>
      <c r="D13" t="s">
        <v>122</v>
      </c>
      <c r="E13" s="2">
        <v>75.459999999999994</v>
      </c>
      <c r="F13" s="2">
        <v>119</v>
      </c>
      <c r="G13" s="2">
        <v>21.39</v>
      </c>
      <c r="H13" s="2">
        <v>4300</v>
      </c>
      <c r="I13" s="2">
        <v>1401.63</v>
      </c>
      <c r="J13" s="2">
        <v>0</v>
      </c>
      <c r="K13" s="2">
        <v>0.15</v>
      </c>
      <c r="L13" s="2">
        <v>1</v>
      </c>
      <c r="M13" s="2">
        <v>41.06</v>
      </c>
      <c r="N13" s="2">
        <v>5</v>
      </c>
      <c r="O13" s="2">
        <v>1.282</v>
      </c>
      <c r="P13" s="2">
        <v>2398.3249845</v>
      </c>
      <c r="Q13" s="2">
        <v>1486.8707914680226</v>
      </c>
      <c r="R13" s="2">
        <v>3310.5205895783133</v>
      </c>
    </row>
    <row r="14" spans="1:18">
      <c r="A14">
        <v>12</v>
      </c>
      <c r="B14" t="s">
        <v>15</v>
      </c>
      <c r="C14" t="s">
        <v>125</v>
      </c>
      <c r="D14" t="s">
        <v>122</v>
      </c>
      <c r="E14" s="2">
        <v>87.57</v>
      </c>
      <c r="F14" s="2">
        <v>52</v>
      </c>
      <c r="G14" s="2">
        <v>10.9</v>
      </c>
      <c r="H14" s="2">
        <v>3300</v>
      </c>
      <c r="I14" s="2">
        <v>0</v>
      </c>
      <c r="J14" s="2">
        <v>0.1</v>
      </c>
      <c r="K14" s="2">
        <v>0.15</v>
      </c>
      <c r="L14" s="2">
        <v>2</v>
      </c>
      <c r="M14" s="2">
        <v>27.36</v>
      </c>
      <c r="N14" s="2">
        <v>5</v>
      </c>
      <c r="O14" s="2">
        <v>0.21299999999999999</v>
      </c>
      <c r="P14" s="2">
        <v>2114.02</v>
      </c>
      <c r="Q14" s="2">
        <v>4074.1338392879607</v>
      </c>
      <c r="R14" s="10">
        <v>5215.9395392148335</v>
      </c>
    </row>
    <row r="15" spans="1:18">
      <c r="A15">
        <v>13</v>
      </c>
      <c r="B15" t="s">
        <v>165</v>
      </c>
      <c r="C15" t="s">
        <v>166</v>
      </c>
      <c r="D15" t="s">
        <v>122</v>
      </c>
      <c r="E15" s="2">
        <v>88.13</v>
      </c>
      <c r="F15" s="2">
        <v>240</v>
      </c>
      <c r="G15" s="2">
        <v>28.2</v>
      </c>
      <c r="H15" s="2">
        <v>20.72</v>
      </c>
      <c r="I15" s="2">
        <v>4378.88</v>
      </c>
      <c r="J15" s="2">
        <v>0</v>
      </c>
      <c r="K15" s="2">
        <v>0.15</v>
      </c>
      <c r="L15" s="2">
        <v>1</v>
      </c>
      <c r="M15" s="2">
        <v>0</v>
      </c>
      <c r="N15" s="2">
        <v>5</v>
      </c>
      <c r="O15" s="2">
        <v>0</v>
      </c>
      <c r="P15">
        <v>10688.899577788467</v>
      </c>
      <c r="Q15" s="2">
        <v>0</v>
      </c>
      <c r="R15" s="10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E375-8FA2-C540-9D0D-876C4981708A}">
  <dimension ref="A1:V107"/>
  <sheetViews>
    <sheetView zoomScale="92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ColWidth="11" defaultRowHeight="15.75"/>
  <cols>
    <col min="4" max="4" width="7.625" bestFit="1" customWidth="1"/>
    <col min="5" max="5" width="7.5" bestFit="1" customWidth="1"/>
    <col min="6" max="6" width="4.875" bestFit="1" customWidth="1"/>
    <col min="7" max="7" width="17.625" bestFit="1" customWidth="1"/>
    <col min="8" max="8" width="9.125" bestFit="1" customWidth="1"/>
    <col min="10" max="10" width="13" bestFit="1" customWidth="1"/>
    <col min="12" max="12" width="11.875" bestFit="1" customWidth="1"/>
    <col min="14" max="14" width="18.125" bestFit="1" customWidth="1"/>
    <col min="18" max="18" width="15.875" bestFit="1" customWidth="1"/>
    <col min="19" max="19" width="17" bestFit="1" customWidth="1"/>
  </cols>
  <sheetData>
    <row r="1" spans="1:22" s="1" customFormat="1" ht="47.25">
      <c r="A1" s="1" t="s">
        <v>1</v>
      </c>
      <c r="B1" s="1" t="s">
        <v>0</v>
      </c>
      <c r="C1" s="1" t="s">
        <v>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43</v>
      </c>
      <c r="I1" s="7" t="s">
        <v>90</v>
      </c>
      <c r="J1" s="7" t="s">
        <v>91</v>
      </c>
      <c r="K1" s="7" t="s">
        <v>92</v>
      </c>
      <c r="L1" s="7" t="s">
        <v>93</v>
      </c>
      <c r="M1" s="7" t="s">
        <v>94</v>
      </c>
      <c r="N1" s="7" t="s">
        <v>95</v>
      </c>
      <c r="O1" s="7" t="s">
        <v>99</v>
      </c>
      <c r="P1" s="7" t="s">
        <v>100</v>
      </c>
      <c r="Q1" s="7" t="s">
        <v>101</v>
      </c>
      <c r="R1" s="7" t="s">
        <v>96</v>
      </c>
      <c r="S1" s="7" t="s">
        <v>136</v>
      </c>
    </row>
    <row r="2" spans="1:22">
      <c r="A2">
        <v>0</v>
      </c>
      <c r="B2" t="s">
        <v>30</v>
      </c>
      <c r="C2" t="s">
        <v>31</v>
      </c>
      <c r="D2" t="s">
        <v>32</v>
      </c>
      <c r="E2">
        <v>1</v>
      </c>
      <c r="F2" t="s">
        <v>33</v>
      </c>
      <c r="G2" t="s">
        <v>34</v>
      </c>
      <c r="H2">
        <v>0.75</v>
      </c>
      <c r="I2" s="2">
        <v>3.21</v>
      </c>
      <c r="J2" s="2">
        <v>3.38</v>
      </c>
      <c r="K2">
        <v>342</v>
      </c>
      <c r="L2">
        <v>1277</v>
      </c>
      <c r="M2">
        <v>207</v>
      </c>
      <c r="N2" s="2">
        <v>1989.43</v>
      </c>
      <c r="O2" s="2">
        <v>15</v>
      </c>
      <c r="P2" s="2">
        <v>22.33</v>
      </c>
      <c r="Q2" s="3">
        <v>5</v>
      </c>
      <c r="R2">
        <v>1.77E-2</v>
      </c>
      <c r="S2" s="2">
        <v>120.92635022200001</v>
      </c>
      <c r="V2" s="2"/>
    </row>
    <row r="3" spans="1:22">
      <c r="A3">
        <v>1</v>
      </c>
      <c r="B3" t="s">
        <v>35</v>
      </c>
      <c r="C3" t="s">
        <v>31</v>
      </c>
      <c r="D3" t="s">
        <v>32</v>
      </c>
      <c r="E3">
        <v>1</v>
      </c>
      <c r="F3" t="s">
        <v>33</v>
      </c>
      <c r="G3" t="s">
        <v>34</v>
      </c>
      <c r="H3">
        <v>0.75</v>
      </c>
      <c r="I3" s="2">
        <v>5.35</v>
      </c>
      <c r="J3" s="2">
        <v>5.63</v>
      </c>
      <c r="K3">
        <v>81</v>
      </c>
      <c r="L3">
        <v>947</v>
      </c>
      <c r="M3">
        <v>194</v>
      </c>
      <c r="N3" s="2">
        <v>1094.42</v>
      </c>
      <c r="O3" s="2">
        <v>15</v>
      </c>
      <c r="P3" s="2">
        <v>14.52</v>
      </c>
      <c r="Q3" s="3">
        <v>5</v>
      </c>
      <c r="R3">
        <v>1.11E-2</v>
      </c>
      <c r="S3" s="2">
        <v>147.99453026200001</v>
      </c>
      <c r="V3" s="2"/>
    </row>
    <row r="4" spans="1:22">
      <c r="A4">
        <v>2</v>
      </c>
      <c r="B4" t="s">
        <v>6</v>
      </c>
      <c r="C4" t="s">
        <v>7</v>
      </c>
      <c r="D4" t="s">
        <v>32</v>
      </c>
      <c r="E4">
        <v>1</v>
      </c>
      <c r="F4" t="s">
        <v>33</v>
      </c>
      <c r="G4" t="s">
        <v>34</v>
      </c>
      <c r="H4">
        <v>0.75</v>
      </c>
      <c r="I4" s="2">
        <v>19.29</v>
      </c>
      <c r="J4" s="2">
        <v>20.25</v>
      </c>
      <c r="K4">
        <v>33</v>
      </c>
      <c r="L4">
        <v>191</v>
      </c>
      <c r="M4">
        <v>63</v>
      </c>
      <c r="N4" s="2">
        <v>603.95000000000005</v>
      </c>
      <c r="O4" s="2">
        <v>15</v>
      </c>
      <c r="P4" s="2">
        <v>0</v>
      </c>
      <c r="Q4" s="3">
        <v>5</v>
      </c>
      <c r="R4">
        <v>2.6700000000000001E-3</v>
      </c>
      <c r="S4" s="2">
        <v>139.21796363199999</v>
      </c>
      <c r="V4" s="2"/>
    </row>
    <row r="5" spans="1:22">
      <c r="A5">
        <v>3</v>
      </c>
      <c r="B5" t="s">
        <v>9</v>
      </c>
      <c r="C5" t="s">
        <v>8</v>
      </c>
      <c r="D5" t="s">
        <v>32</v>
      </c>
      <c r="E5">
        <v>1</v>
      </c>
      <c r="F5" t="s">
        <v>33</v>
      </c>
      <c r="G5" t="s">
        <v>34</v>
      </c>
      <c r="H5">
        <v>0.75</v>
      </c>
      <c r="I5" s="2">
        <v>5</v>
      </c>
      <c r="J5" s="2">
        <v>5.25</v>
      </c>
      <c r="K5">
        <v>125</v>
      </c>
      <c r="L5">
        <v>3945</v>
      </c>
      <c r="M5">
        <v>983</v>
      </c>
      <c r="N5" s="2">
        <v>2141.77</v>
      </c>
      <c r="O5" s="2">
        <v>15</v>
      </c>
      <c r="P5" s="2">
        <v>240</v>
      </c>
      <c r="Q5" s="3">
        <v>25</v>
      </c>
      <c r="R5">
        <v>4.2200000000000001E-2</v>
      </c>
      <c r="S5" s="2">
        <v>293.95519999999999</v>
      </c>
      <c r="V5" s="2"/>
    </row>
    <row r="6" spans="1:22">
      <c r="A6">
        <v>4</v>
      </c>
      <c r="B6" t="s">
        <v>36</v>
      </c>
      <c r="C6" t="s">
        <v>22</v>
      </c>
      <c r="D6" t="s">
        <v>32</v>
      </c>
      <c r="E6">
        <v>1</v>
      </c>
      <c r="F6" t="s">
        <v>33</v>
      </c>
      <c r="G6" t="s">
        <v>34</v>
      </c>
      <c r="H6">
        <v>0.75</v>
      </c>
      <c r="I6" s="2">
        <v>1.9</v>
      </c>
      <c r="J6" s="2">
        <v>1.99</v>
      </c>
      <c r="K6">
        <v>499</v>
      </c>
      <c r="L6">
        <v>2470</v>
      </c>
      <c r="M6">
        <v>45</v>
      </c>
      <c r="N6" s="2">
        <v>2008.49</v>
      </c>
      <c r="O6" s="2">
        <v>15</v>
      </c>
      <c r="P6" s="2">
        <v>12.29</v>
      </c>
      <c r="Q6" s="3">
        <v>5</v>
      </c>
      <c r="R6">
        <v>1.65E-3</v>
      </c>
      <c r="S6" s="2">
        <v>80</v>
      </c>
      <c r="V6" s="2"/>
    </row>
    <row r="7" spans="1:22">
      <c r="A7">
        <v>5</v>
      </c>
      <c r="B7" t="s">
        <v>10</v>
      </c>
      <c r="C7" t="s">
        <v>16</v>
      </c>
      <c r="D7" t="s">
        <v>32</v>
      </c>
      <c r="E7">
        <v>1</v>
      </c>
      <c r="F7" t="s">
        <v>33</v>
      </c>
      <c r="G7" t="s">
        <v>34</v>
      </c>
      <c r="H7">
        <v>0.75</v>
      </c>
      <c r="I7" s="2">
        <v>35.18</v>
      </c>
      <c r="J7" s="2">
        <v>36.94</v>
      </c>
      <c r="K7">
        <v>63</v>
      </c>
      <c r="L7">
        <v>108</v>
      </c>
      <c r="M7">
        <v>43</v>
      </c>
      <c r="N7" s="2">
        <v>805.95</v>
      </c>
      <c r="O7" s="2">
        <v>15</v>
      </c>
      <c r="P7" s="2">
        <v>0</v>
      </c>
      <c r="Q7" s="3">
        <v>5</v>
      </c>
      <c r="R7">
        <v>1.4E-3</v>
      </c>
      <c r="S7" s="2">
        <v>132.13785558399996</v>
      </c>
      <c r="V7" s="2"/>
    </row>
    <row r="8" spans="1:22">
      <c r="A8">
        <v>6</v>
      </c>
      <c r="B8" t="s">
        <v>11</v>
      </c>
      <c r="C8" t="s">
        <v>16</v>
      </c>
      <c r="D8" t="s">
        <v>32</v>
      </c>
      <c r="E8">
        <v>1</v>
      </c>
      <c r="F8" t="s">
        <v>33</v>
      </c>
      <c r="G8" t="s">
        <v>34</v>
      </c>
      <c r="H8">
        <v>0.75</v>
      </c>
      <c r="I8" s="2">
        <v>7.53</v>
      </c>
      <c r="J8" s="2">
        <v>7.9</v>
      </c>
      <c r="K8">
        <v>63</v>
      </c>
      <c r="L8">
        <v>382</v>
      </c>
      <c r="M8">
        <v>150</v>
      </c>
      <c r="N8" s="2">
        <v>666.66</v>
      </c>
      <c r="O8" s="2">
        <v>15</v>
      </c>
      <c r="P8" s="2">
        <v>44.04</v>
      </c>
      <c r="Q8" s="3">
        <v>5</v>
      </c>
      <c r="R8">
        <v>8.6700000000000006E-3</v>
      </c>
      <c r="S8" s="2">
        <v>136.59386862400001</v>
      </c>
      <c r="V8" s="2"/>
    </row>
    <row r="9" spans="1:22">
      <c r="A9">
        <v>7</v>
      </c>
      <c r="B9" t="s">
        <v>12</v>
      </c>
      <c r="C9" t="s">
        <v>17</v>
      </c>
      <c r="D9" t="s">
        <v>32</v>
      </c>
      <c r="E9">
        <v>1</v>
      </c>
      <c r="F9" t="s">
        <v>33</v>
      </c>
      <c r="G9" t="s">
        <v>34</v>
      </c>
      <c r="H9">
        <v>0.75</v>
      </c>
      <c r="I9" s="2">
        <v>17.87</v>
      </c>
      <c r="J9" s="2">
        <v>18.77</v>
      </c>
      <c r="K9">
        <v>110</v>
      </c>
      <c r="L9">
        <v>401</v>
      </c>
      <c r="M9">
        <v>49</v>
      </c>
      <c r="N9" s="2">
        <v>536.41999999999996</v>
      </c>
      <c r="O9" s="2">
        <v>15</v>
      </c>
      <c r="P9" s="2">
        <v>0</v>
      </c>
      <c r="Q9" s="3">
        <v>5</v>
      </c>
      <c r="R9">
        <v>1.5E-3</v>
      </c>
      <c r="S9" s="2">
        <v>62.560094343999992</v>
      </c>
      <c r="V9" s="2"/>
    </row>
    <row r="10" spans="1:22">
      <c r="A10">
        <v>8</v>
      </c>
      <c r="B10" t="s">
        <v>13</v>
      </c>
      <c r="C10" t="s">
        <v>17</v>
      </c>
      <c r="D10" t="s">
        <v>32</v>
      </c>
      <c r="E10">
        <v>1</v>
      </c>
      <c r="F10" t="s">
        <v>33</v>
      </c>
      <c r="G10" t="s">
        <v>34</v>
      </c>
      <c r="H10">
        <v>0.75</v>
      </c>
      <c r="I10" s="2">
        <v>20.58</v>
      </c>
      <c r="J10" s="2">
        <v>21.61</v>
      </c>
      <c r="K10">
        <v>97</v>
      </c>
      <c r="L10">
        <v>660</v>
      </c>
      <c r="M10">
        <v>33</v>
      </c>
      <c r="N10" s="2">
        <v>1261.98</v>
      </c>
      <c r="O10" s="2">
        <v>15</v>
      </c>
      <c r="P10" s="2">
        <v>0</v>
      </c>
      <c r="Q10" s="3">
        <v>5</v>
      </c>
      <c r="R10">
        <v>1.7440000000000001E-3</v>
      </c>
      <c r="S10" s="2">
        <v>90.251572444000004</v>
      </c>
      <c r="V10" s="2"/>
    </row>
    <row r="11" spans="1:22">
      <c r="A11">
        <v>9</v>
      </c>
      <c r="B11" t="s">
        <v>37</v>
      </c>
      <c r="C11" t="s">
        <v>38</v>
      </c>
      <c r="D11" t="s">
        <v>32</v>
      </c>
      <c r="E11">
        <v>1</v>
      </c>
      <c r="F11" t="s">
        <v>33</v>
      </c>
      <c r="G11" t="s">
        <v>34</v>
      </c>
      <c r="H11">
        <v>0.75</v>
      </c>
      <c r="I11" s="2">
        <v>15</v>
      </c>
      <c r="J11" s="2">
        <v>15.75</v>
      </c>
      <c r="K11">
        <v>27</v>
      </c>
      <c r="L11">
        <v>207</v>
      </c>
      <c r="M11">
        <v>20</v>
      </c>
      <c r="N11" s="2">
        <v>479.24</v>
      </c>
      <c r="O11" s="2">
        <v>15</v>
      </c>
      <c r="P11" s="2">
        <v>390</v>
      </c>
      <c r="Q11" s="3">
        <v>5</v>
      </c>
      <c r="R11">
        <v>1.6E-2</v>
      </c>
      <c r="S11" s="2">
        <v>50</v>
      </c>
      <c r="V11" s="2"/>
    </row>
    <row r="12" spans="1:22">
      <c r="A12">
        <v>10</v>
      </c>
      <c r="B12" t="s">
        <v>39</v>
      </c>
      <c r="C12" t="s">
        <v>38</v>
      </c>
      <c r="D12" t="s">
        <v>32</v>
      </c>
      <c r="E12">
        <v>1</v>
      </c>
      <c r="F12" t="s">
        <v>33</v>
      </c>
      <c r="G12" t="s">
        <v>34</v>
      </c>
      <c r="H12">
        <v>0.75</v>
      </c>
      <c r="I12" s="2">
        <v>11</v>
      </c>
      <c r="J12" s="2">
        <v>11.55</v>
      </c>
      <c r="K12">
        <v>27</v>
      </c>
      <c r="L12">
        <v>207</v>
      </c>
      <c r="M12">
        <v>20</v>
      </c>
      <c r="N12" s="2">
        <v>0</v>
      </c>
      <c r="O12" s="2">
        <v>15</v>
      </c>
      <c r="P12" s="2">
        <v>29.45</v>
      </c>
      <c r="Q12" s="3">
        <v>5</v>
      </c>
      <c r="R12">
        <v>1.6E-2</v>
      </c>
      <c r="S12" s="2">
        <v>20</v>
      </c>
      <c r="V12" s="2"/>
    </row>
    <row r="13" spans="1:22">
      <c r="A13">
        <v>11</v>
      </c>
      <c r="B13" t="s">
        <v>30</v>
      </c>
      <c r="C13" t="s">
        <v>31</v>
      </c>
      <c r="D13" t="s">
        <v>32</v>
      </c>
      <c r="E13">
        <v>1</v>
      </c>
      <c r="F13" t="s">
        <v>33</v>
      </c>
      <c r="G13" t="s">
        <v>97</v>
      </c>
      <c r="H13">
        <v>0.9</v>
      </c>
      <c r="I13" s="2">
        <v>3.21</v>
      </c>
      <c r="J13" s="2">
        <v>3.38</v>
      </c>
      <c r="K13">
        <v>342</v>
      </c>
      <c r="L13">
        <v>1277</v>
      </c>
      <c r="M13">
        <v>207</v>
      </c>
      <c r="N13" s="2">
        <v>1989.43</v>
      </c>
      <c r="O13" s="2">
        <v>15</v>
      </c>
      <c r="P13" s="2">
        <v>22.33</v>
      </c>
      <c r="Q13" s="3">
        <v>5</v>
      </c>
      <c r="R13">
        <v>1.77E-2</v>
      </c>
      <c r="S13" s="2">
        <v>120.92635022200001</v>
      </c>
      <c r="V13" s="2"/>
    </row>
    <row r="14" spans="1:22">
      <c r="A14">
        <v>12</v>
      </c>
      <c r="B14" t="s">
        <v>35</v>
      </c>
      <c r="C14" t="s">
        <v>31</v>
      </c>
      <c r="D14" t="s">
        <v>32</v>
      </c>
      <c r="E14">
        <v>1</v>
      </c>
      <c r="F14" t="s">
        <v>33</v>
      </c>
      <c r="G14" t="s">
        <v>97</v>
      </c>
      <c r="H14">
        <v>0.9</v>
      </c>
      <c r="I14" s="2">
        <v>5.35</v>
      </c>
      <c r="J14" s="2">
        <v>5.63</v>
      </c>
      <c r="K14">
        <v>81</v>
      </c>
      <c r="L14">
        <v>947</v>
      </c>
      <c r="M14">
        <v>194</v>
      </c>
      <c r="N14" s="2">
        <v>1094.42</v>
      </c>
      <c r="O14" s="2">
        <v>15</v>
      </c>
      <c r="P14" s="2">
        <v>14.52</v>
      </c>
      <c r="Q14" s="3">
        <v>5</v>
      </c>
      <c r="R14">
        <v>1.11E-2</v>
      </c>
      <c r="S14" s="2">
        <v>147.99453026200001</v>
      </c>
      <c r="V14" s="2"/>
    </row>
    <row r="15" spans="1:22">
      <c r="A15">
        <v>13</v>
      </c>
      <c r="B15" t="s">
        <v>6</v>
      </c>
      <c r="C15" t="s">
        <v>7</v>
      </c>
      <c r="D15" t="s">
        <v>32</v>
      </c>
      <c r="E15">
        <v>1</v>
      </c>
      <c r="F15" t="s">
        <v>33</v>
      </c>
      <c r="G15" t="s">
        <v>97</v>
      </c>
      <c r="H15">
        <v>0.9</v>
      </c>
      <c r="I15" s="2">
        <v>19.29</v>
      </c>
      <c r="J15" s="2">
        <v>20.25</v>
      </c>
      <c r="K15">
        <v>33</v>
      </c>
      <c r="L15">
        <v>191</v>
      </c>
      <c r="M15">
        <v>63</v>
      </c>
      <c r="N15" s="2">
        <v>603.95000000000005</v>
      </c>
      <c r="O15" s="2">
        <v>15</v>
      </c>
      <c r="P15" s="2">
        <v>0</v>
      </c>
      <c r="Q15" s="3">
        <v>5</v>
      </c>
      <c r="R15">
        <v>2.6700000000000001E-3</v>
      </c>
      <c r="S15" s="2">
        <v>139.21796363199999</v>
      </c>
      <c r="V15" s="2"/>
    </row>
    <row r="16" spans="1:22">
      <c r="A16">
        <v>14</v>
      </c>
      <c r="B16" t="s">
        <v>9</v>
      </c>
      <c r="C16" t="s">
        <v>8</v>
      </c>
      <c r="D16" t="s">
        <v>32</v>
      </c>
      <c r="E16">
        <v>1</v>
      </c>
      <c r="F16" t="s">
        <v>33</v>
      </c>
      <c r="G16" t="s">
        <v>97</v>
      </c>
      <c r="H16">
        <v>0.9</v>
      </c>
      <c r="I16" s="2">
        <v>5</v>
      </c>
      <c r="J16" s="2">
        <v>5.25</v>
      </c>
      <c r="K16">
        <v>125</v>
      </c>
      <c r="L16">
        <v>3945</v>
      </c>
      <c r="M16">
        <v>983</v>
      </c>
      <c r="N16" s="2">
        <v>2141.77</v>
      </c>
      <c r="O16" s="2">
        <v>15</v>
      </c>
      <c r="P16" s="2">
        <v>240</v>
      </c>
      <c r="Q16" s="3">
        <v>25</v>
      </c>
      <c r="R16">
        <v>4.2200000000000001E-2</v>
      </c>
      <c r="S16" s="2">
        <v>293.95519999999999</v>
      </c>
      <c r="V16" s="2"/>
    </row>
    <row r="17" spans="1:22">
      <c r="A17">
        <v>15</v>
      </c>
      <c r="B17" t="s">
        <v>36</v>
      </c>
      <c r="C17" t="s">
        <v>22</v>
      </c>
      <c r="D17" t="s">
        <v>32</v>
      </c>
      <c r="E17">
        <v>1</v>
      </c>
      <c r="F17" t="s">
        <v>33</v>
      </c>
      <c r="G17" t="s">
        <v>97</v>
      </c>
      <c r="H17">
        <v>0.9</v>
      </c>
      <c r="I17" s="2">
        <v>1.9</v>
      </c>
      <c r="J17" s="2">
        <v>1.99</v>
      </c>
      <c r="K17">
        <v>499</v>
      </c>
      <c r="L17">
        <v>2470</v>
      </c>
      <c r="M17">
        <v>45</v>
      </c>
      <c r="N17" s="2">
        <v>2008.49</v>
      </c>
      <c r="O17" s="2">
        <v>15</v>
      </c>
      <c r="P17" s="2">
        <v>12.29</v>
      </c>
      <c r="Q17" s="3">
        <v>5</v>
      </c>
      <c r="R17">
        <v>1.65E-3</v>
      </c>
      <c r="S17" s="2">
        <v>80</v>
      </c>
      <c r="V17" s="2"/>
    </row>
    <row r="18" spans="1:22">
      <c r="A18">
        <v>16</v>
      </c>
      <c r="B18" t="s">
        <v>10</v>
      </c>
      <c r="C18" t="s">
        <v>16</v>
      </c>
      <c r="D18" t="s">
        <v>32</v>
      </c>
      <c r="E18">
        <v>1</v>
      </c>
      <c r="F18" t="s">
        <v>33</v>
      </c>
      <c r="G18" t="s">
        <v>97</v>
      </c>
      <c r="H18">
        <v>0.9</v>
      </c>
      <c r="I18" s="2">
        <v>35.18</v>
      </c>
      <c r="J18" s="2">
        <v>36.94</v>
      </c>
      <c r="K18">
        <v>63</v>
      </c>
      <c r="L18">
        <v>108</v>
      </c>
      <c r="M18">
        <v>43</v>
      </c>
      <c r="N18" s="2">
        <v>805.95</v>
      </c>
      <c r="O18" s="2">
        <v>15</v>
      </c>
      <c r="P18" s="2">
        <v>0</v>
      </c>
      <c r="Q18" s="3">
        <v>5</v>
      </c>
      <c r="R18">
        <v>1.4E-3</v>
      </c>
      <c r="S18" s="2">
        <v>132.13785558399996</v>
      </c>
      <c r="V18" s="2"/>
    </row>
    <row r="19" spans="1:22">
      <c r="A19">
        <v>17</v>
      </c>
      <c r="B19" t="s">
        <v>11</v>
      </c>
      <c r="C19" t="s">
        <v>16</v>
      </c>
      <c r="D19" t="s">
        <v>32</v>
      </c>
      <c r="E19">
        <v>1</v>
      </c>
      <c r="F19" t="s">
        <v>33</v>
      </c>
      <c r="G19" t="s">
        <v>97</v>
      </c>
      <c r="H19">
        <v>0.9</v>
      </c>
      <c r="I19" s="2">
        <v>7.53</v>
      </c>
      <c r="J19" s="2">
        <v>7.9</v>
      </c>
      <c r="K19">
        <v>63</v>
      </c>
      <c r="L19">
        <v>382</v>
      </c>
      <c r="M19">
        <v>150</v>
      </c>
      <c r="N19" s="2">
        <v>666.66</v>
      </c>
      <c r="O19" s="2">
        <v>15</v>
      </c>
      <c r="P19" s="2">
        <v>44.04</v>
      </c>
      <c r="Q19" s="3">
        <v>5</v>
      </c>
      <c r="R19">
        <v>8.6700000000000006E-3</v>
      </c>
      <c r="S19" s="2">
        <v>136.59386862400001</v>
      </c>
      <c r="V19" s="2"/>
    </row>
    <row r="20" spans="1:22">
      <c r="A20">
        <v>18</v>
      </c>
      <c r="B20" t="s">
        <v>12</v>
      </c>
      <c r="C20" t="s">
        <v>17</v>
      </c>
      <c r="D20" t="s">
        <v>32</v>
      </c>
      <c r="E20">
        <v>1</v>
      </c>
      <c r="F20" t="s">
        <v>33</v>
      </c>
      <c r="G20" t="s">
        <v>97</v>
      </c>
      <c r="H20">
        <v>0.9</v>
      </c>
      <c r="I20" s="2">
        <v>17.87</v>
      </c>
      <c r="J20" s="2">
        <v>18.77</v>
      </c>
      <c r="K20">
        <v>110</v>
      </c>
      <c r="L20">
        <v>401</v>
      </c>
      <c r="M20">
        <v>49</v>
      </c>
      <c r="N20" s="2">
        <v>536.41999999999996</v>
      </c>
      <c r="O20" s="2">
        <v>15</v>
      </c>
      <c r="P20" s="2">
        <v>0</v>
      </c>
      <c r="Q20" s="3">
        <v>5</v>
      </c>
      <c r="R20">
        <v>1.5E-3</v>
      </c>
      <c r="S20" s="2">
        <v>62.560094343999992</v>
      </c>
      <c r="V20" s="2"/>
    </row>
    <row r="21" spans="1:22">
      <c r="A21">
        <v>19</v>
      </c>
      <c r="B21" t="s">
        <v>13</v>
      </c>
      <c r="C21" t="s">
        <v>17</v>
      </c>
      <c r="D21" t="s">
        <v>32</v>
      </c>
      <c r="E21">
        <v>1</v>
      </c>
      <c r="F21" t="s">
        <v>33</v>
      </c>
      <c r="G21" t="s">
        <v>97</v>
      </c>
      <c r="H21">
        <v>0.9</v>
      </c>
      <c r="I21" s="2">
        <v>20.58</v>
      </c>
      <c r="J21" s="2">
        <v>21.61</v>
      </c>
      <c r="K21">
        <v>97</v>
      </c>
      <c r="L21">
        <v>660</v>
      </c>
      <c r="M21">
        <v>33</v>
      </c>
      <c r="N21" s="2">
        <v>1261.98</v>
      </c>
      <c r="O21" s="2">
        <v>15</v>
      </c>
      <c r="P21" s="2">
        <v>0</v>
      </c>
      <c r="Q21" s="3">
        <v>5</v>
      </c>
      <c r="R21">
        <v>1.7440000000000001E-3</v>
      </c>
      <c r="S21" s="2">
        <v>90.251572444000004</v>
      </c>
      <c r="V21" s="2"/>
    </row>
    <row r="22" spans="1:22">
      <c r="A22">
        <v>20</v>
      </c>
      <c r="B22" t="s">
        <v>37</v>
      </c>
      <c r="C22" t="s">
        <v>38</v>
      </c>
      <c r="D22" t="s">
        <v>32</v>
      </c>
      <c r="E22">
        <v>1</v>
      </c>
      <c r="F22" t="s">
        <v>33</v>
      </c>
      <c r="G22" t="s">
        <v>97</v>
      </c>
      <c r="H22">
        <v>0.9</v>
      </c>
      <c r="I22" s="2">
        <v>15</v>
      </c>
      <c r="J22" s="2">
        <v>15.75</v>
      </c>
      <c r="K22">
        <v>27</v>
      </c>
      <c r="L22">
        <v>207</v>
      </c>
      <c r="M22">
        <v>20</v>
      </c>
      <c r="N22" s="2">
        <v>479.24</v>
      </c>
      <c r="O22" s="2">
        <v>15</v>
      </c>
      <c r="P22" s="2">
        <v>390</v>
      </c>
      <c r="Q22" s="3">
        <v>5</v>
      </c>
      <c r="R22">
        <v>1.6E-2</v>
      </c>
      <c r="S22" s="2">
        <v>50</v>
      </c>
      <c r="V22" s="2"/>
    </row>
    <row r="23" spans="1:22">
      <c r="A23">
        <v>21</v>
      </c>
      <c r="B23" t="s">
        <v>39</v>
      </c>
      <c r="C23" t="s">
        <v>38</v>
      </c>
      <c r="D23" t="s">
        <v>32</v>
      </c>
      <c r="E23">
        <v>1</v>
      </c>
      <c r="F23" t="s">
        <v>33</v>
      </c>
      <c r="G23" t="s">
        <v>97</v>
      </c>
      <c r="H23">
        <v>0.9</v>
      </c>
      <c r="I23" s="2">
        <v>11</v>
      </c>
      <c r="J23" s="2">
        <v>11.55</v>
      </c>
      <c r="K23">
        <v>27</v>
      </c>
      <c r="L23">
        <v>207</v>
      </c>
      <c r="M23">
        <v>20</v>
      </c>
      <c r="N23" s="2">
        <v>0</v>
      </c>
      <c r="O23" s="2">
        <v>15</v>
      </c>
      <c r="P23" s="2">
        <v>29.45</v>
      </c>
      <c r="Q23" s="3">
        <v>5</v>
      </c>
      <c r="R23">
        <v>1.6E-2</v>
      </c>
      <c r="S23" s="2">
        <v>20</v>
      </c>
      <c r="V23" s="2"/>
    </row>
    <row r="24" spans="1:22">
      <c r="A24">
        <v>22</v>
      </c>
      <c r="B24" t="s">
        <v>30</v>
      </c>
      <c r="C24" t="s">
        <v>31</v>
      </c>
      <c r="D24" t="s">
        <v>98</v>
      </c>
      <c r="E24">
        <v>2</v>
      </c>
      <c r="F24" t="s">
        <v>33</v>
      </c>
      <c r="G24" t="s">
        <v>34</v>
      </c>
      <c r="H24">
        <v>0.75</v>
      </c>
      <c r="I24" s="2">
        <v>3.21</v>
      </c>
      <c r="J24" s="2">
        <v>3.38</v>
      </c>
      <c r="K24" s="2">
        <v>1564.1100125761827</v>
      </c>
      <c r="L24" s="2">
        <v>308.2841443358808</v>
      </c>
      <c r="M24" s="2">
        <v>173.00584308793654</v>
      </c>
      <c r="N24" s="2">
        <v>2045.3999999999999</v>
      </c>
      <c r="O24" s="2">
        <v>15</v>
      </c>
      <c r="P24" s="2">
        <v>22.33</v>
      </c>
      <c r="Q24" s="3">
        <v>5</v>
      </c>
      <c r="R24">
        <v>1.77E-2</v>
      </c>
      <c r="S24" s="2">
        <v>120.92635022200001</v>
      </c>
      <c r="V24" s="2"/>
    </row>
    <row r="25" spans="1:22">
      <c r="A25">
        <v>23</v>
      </c>
      <c r="B25" t="s">
        <v>35</v>
      </c>
      <c r="C25" t="s">
        <v>31</v>
      </c>
      <c r="D25" t="s">
        <v>98</v>
      </c>
      <c r="E25">
        <v>2</v>
      </c>
      <c r="F25" t="s">
        <v>33</v>
      </c>
      <c r="G25" t="s">
        <v>34</v>
      </c>
      <c r="H25">
        <v>0.75</v>
      </c>
      <c r="I25" s="2">
        <v>5.35</v>
      </c>
      <c r="J25" s="2">
        <v>5.63</v>
      </c>
      <c r="K25" s="2">
        <v>616.43888888888887</v>
      </c>
      <c r="L25" s="2">
        <v>255.17191011235954</v>
      </c>
      <c r="M25" s="2">
        <v>165.38920099875156</v>
      </c>
      <c r="N25" s="2">
        <v>1037</v>
      </c>
      <c r="O25" s="2">
        <v>15</v>
      </c>
      <c r="P25" s="2">
        <v>14.52</v>
      </c>
      <c r="Q25" s="3">
        <v>5</v>
      </c>
      <c r="R25">
        <v>1.11E-2</v>
      </c>
      <c r="S25" s="2">
        <v>147.99453026200001</v>
      </c>
      <c r="V25" s="2"/>
    </row>
    <row r="26" spans="1:22">
      <c r="A26">
        <v>24</v>
      </c>
      <c r="B26" t="s">
        <v>6</v>
      </c>
      <c r="C26" t="s">
        <v>7</v>
      </c>
      <c r="D26" t="s">
        <v>98</v>
      </c>
      <c r="E26">
        <v>2</v>
      </c>
      <c r="F26" t="s">
        <v>33</v>
      </c>
      <c r="G26" t="s">
        <v>34</v>
      </c>
      <c r="H26">
        <v>0.75</v>
      </c>
      <c r="I26" s="2">
        <v>19.29</v>
      </c>
      <c r="J26" s="2">
        <v>20.25</v>
      </c>
      <c r="K26" s="2">
        <v>59.06666666666667</v>
      </c>
      <c r="L26" s="2">
        <v>182.6</v>
      </c>
      <c r="M26" s="2">
        <v>39.06666666666667</v>
      </c>
      <c r="N26" s="2">
        <v>280.73333333333335</v>
      </c>
      <c r="O26" s="2">
        <v>15</v>
      </c>
      <c r="P26" s="2">
        <v>0</v>
      </c>
      <c r="Q26" s="3">
        <v>5</v>
      </c>
      <c r="R26">
        <v>2.6700000000000001E-3</v>
      </c>
      <c r="S26" s="2">
        <v>139.21796363199999</v>
      </c>
      <c r="V26" s="2"/>
    </row>
    <row r="27" spans="1:22">
      <c r="A27">
        <v>25</v>
      </c>
      <c r="B27" t="s">
        <v>9</v>
      </c>
      <c r="C27" t="s">
        <v>8</v>
      </c>
      <c r="D27" t="s">
        <v>98</v>
      </c>
      <c r="E27">
        <v>2</v>
      </c>
      <c r="F27" t="s">
        <v>33</v>
      </c>
      <c r="G27" t="s">
        <v>34</v>
      </c>
      <c r="H27">
        <v>0.75</v>
      </c>
      <c r="I27" s="2">
        <v>5</v>
      </c>
      <c r="J27" s="2">
        <v>5.25</v>
      </c>
      <c r="K27" s="2">
        <v>2263.9333333333334</v>
      </c>
      <c r="L27" s="2">
        <v>430.46666666666664</v>
      </c>
      <c r="M27" s="2">
        <v>561.33333333333337</v>
      </c>
      <c r="N27" s="2">
        <v>3255.7333333333336</v>
      </c>
      <c r="O27" s="2">
        <v>15</v>
      </c>
      <c r="P27" s="2">
        <v>240</v>
      </c>
      <c r="Q27" s="3">
        <v>25</v>
      </c>
      <c r="R27">
        <v>4.2200000000000001E-2</v>
      </c>
      <c r="S27" s="2">
        <v>293.95519999999999</v>
      </c>
      <c r="V27" s="2"/>
    </row>
    <row r="28" spans="1:22">
      <c r="A28">
        <v>26</v>
      </c>
      <c r="B28" t="s">
        <v>36</v>
      </c>
      <c r="C28" t="s">
        <v>22</v>
      </c>
      <c r="D28" t="s">
        <v>98</v>
      </c>
      <c r="E28">
        <v>2</v>
      </c>
      <c r="F28" t="s">
        <v>33</v>
      </c>
      <c r="G28" t="s">
        <v>34</v>
      </c>
      <c r="H28">
        <v>0.75</v>
      </c>
      <c r="I28" s="2">
        <v>1.9</v>
      </c>
      <c r="J28" s="2">
        <v>1.99</v>
      </c>
      <c r="K28" s="2">
        <v>2781.5333333333333</v>
      </c>
      <c r="L28" s="2">
        <v>1134.7333333333333</v>
      </c>
      <c r="M28" s="2">
        <v>152.33333333333334</v>
      </c>
      <c r="N28" s="2">
        <v>4068.6</v>
      </c>
      <c r="O28" s="2">
        <v>15</v>
      </c>
      <c r="P28" s="2">
        <v>12.29</v>
      </c>
      <c r="Q28" s="3">
        <v>5</v>
      </c>
      <c r="R28">
        <v>1.65E-3</v>
      </c>
      <c r="S28" s="2">
        <v>80</v>
      </c>
      <c r="V28" s="2"/>
    </row>
    <row r="29" spans="1:22">
      <c r="A29">
        <v>27</v>
      </c>
      <c r="B29" t="s">
        <v>10</v>
      </c>
      <c r="C29" t="s">
        <v>16</v>
      </c>
      <c r="D29" t="s">
        <v>98</v>
      </c>
      <c r="E29">
        <v>2</v>
      </c>
      <c r="F29" t="s">
        <v>33</v>
      </c>
      <c r="G29" t="s">
        <v>34</v>
      </c>
      <c r="H29">
        <v>0.75</v>
      </c>
      <c r="I29" s="2">
        <v>35.18</v>
      </c>
      <c r="J29" s="2">
        <v>36.94</v>
      </c>
      <c r="K29" s="2">
        <v>63.533333333333324</v>
      </c>
      <c r="L29" s="2">
        <v>93.333333333333329</v>
      </c>
      <c r="M29" s="2">
        <v>34.333333333333336</v>
      </c>
      <c r="N29" s="2">
        <v>191.2</v>
      </c>
      <c r="O29" s="2">
        <v>15</v>
      </c>
      <c r="P29" s="2">
        <v>0</v>
      </c>
      <c r="Q29" s="3">
        <v>5</v>
      </c>
      <c r="R29">
        <v>1.4E-3</v>
      </c>
      <c r="S29" s="2">
        <v>132.13785558399996</v>
      </c>
      <c r="V29" s="2"/>
    </row>
    <row r="30" spans="1:22">
      <c r="A30">
        <v>28</v>
      </c>
      <c r="B30" t="s">
        <v>11</v>
      </c>
      <c r="C30" t="s">
        <v>16</v>
      </c>
      <c r="D30" t="s">
        <v>98</v>
      </c>
      <c r="E30">
        <v>2</v>
      </c>
      <c r="F30" t="s">
        <v>33</v>
      </c>
      <c r="G30" t="s">
        <v>34</v>
      </c>
      <c r="H30">
        <v>0.75</v>
      </c>
      <c r="I30" s="2">
        <v>7.53</v>
      </c>
      <c r="J30" s="2">
        <v>7.9</v>
      </c>
      <c r="K30" s="2">
        <v>1303.0666666666666</v>
      </c>
      <c r="L30" s="2">
        <v>222.8</v>
      </c>
      <c r="M30" s="2">
        <v>502.46666666666664</v>
      </c>
      <c r="N30" s="2">
        <v>2028.3333333333333</v>
      </c>
      <c r="O30" s="2">
        <v>15</v>
      </c>
      <c r="P30" s="2">
        <v>44.04</v>
      </c>
      <c r="Q30" s="3">
        <v>5</v>
      </c>
      <c r="R30">
        <v>8.6700000000000006E-3</v>
      </c>
      <c r="S30" s="2">
        <v>136.59386862400001</v>
      </c>
      <c r="V30" s="2"/>
    </row>
    <row r="31" spans="1:22">
      <c r="A31">
        <v>29</v>
      </c>
      <c r="B31" t="s">
        <v>12</v>
      </c>
      <c r="C31" t="s">
        <v>17</v>
      </c>
      <c r="D31" t="s">
        <v>98</v>
      </c>
      <c r="E31">
        <v>2</v>
      </c>
      <c r="F31" t="s">
        <v>33</v>
      </c>
      <c r="G31" t="s">
        <v>34</v>
      </c>
      <c r="H31">
        <v>0.75</v>
      </c>
      <c r="I31" s="2">
        <v>17.87</v>
      </c>
      <c r="J31" s="2">
        <v>18.77</v>
      </c>
      <c r="K31" s="2">
        <v>230.6</v>
      </c>
      <c r="L31" s="2">
        <v>362.73333333333335</v>
      </c>
      <c r="M31" s="2">
        <v>31.466666666666669</v>
      </c>
      <c r="N31" s="2">
        <v>624.80000000000007</v>
      </c>
      <c r="O31" s="2">
        <v>15</v>
      </c>
      <c r="P31" s="2">
        <v>0</v>
      </c>
      <c r="Q31" s="3">
        <v>5</v>
      </c>
      <c r="R31">
        <v>1.5E-3</v>
      </c>
      <c r="S31" s="2">
        <v>62.560094343999992</v>
      </c>
      <c r="V31" s="2"/>
    </row>
    <row r="32" spans="1:22">
      <c r="A32">
        <v>30</v>
      </c>
      <c r="B32" t="s">
        <v>13</v>
      </c>
      <c r="C32" t="s">
        <v>17</v>
      </c>
      <c r="D32" t="s">
        <v>98</v>
      </c>
      <c r="E32">
        <v>2</v>
      </c>
      <c r="F32" t="s">
        <v>33</v>
      </c>
      <c r="G32" t="s">
        <v>34</v>
      </c>
      <c r="H32">
        <v>0.75</v>
      </c>
      <c r="I32" s="2">
        <v>20.58</v>
      </c>
      <c r="J32" s="2">
        <v>21.61</v>
      </c>
      <c r="K32" s="2">
        <v>375.73333333333335</v>
      </c>
      <c r="L32" s="2">
        <v>298.39999999999998</v>
      </c>
      <c r="M32" s="2">
        <v>17.2</v>
      </c>
      <c r="N32" s="2">
        <v>691.33333333333337</v>
      </c>
      <c r="O32" s="2">
        <v>15</v>
      </c>
      <c r="P32" s="2">
        <v>0</v>
      </c>
      <c r="Q32" s="3">
        <v>5</v>
      </c>
      <c r="R32">
        <v>1.7440000000000001E-3</v>
      </c>
      <c r="S32" s="2">
        <v>90.251572444000004</v>
      </c>
      <c r="V32" s="2"/>
    </row>
    <row r="33" spans="1:22">
      <c r="A33">
        <v>31</v>
      </c>
      <c r="B33" t="s">
        <v>37</v>
      </c>
      <c r="C33" t="s">
        <v>38</v>
      </c>
      <c r="D33" t="s">
        <v>98</v>
      </c>
      <c r="E33">
        <v>2</v>
      </c>
      <c r="F33" t="s">
        <v>33</v>
      </c>
      <c r="G33" t="s">
        <v>34</v>
      </c>
      <c r="H33">
        <v>0.75</v>
      </c>
      <c r="I33" s="2">
        <v>15</v>
      </c>
      <c r="J33" s="2">
        <v>15.75</v>
      </c>
      <c r="K33" s="2">
        <v>27</v>
      </c>
      <c r="L33" s="2">
        <v>207</v>
      </c>
      <c r="M33" s="2">
        <v>20</v>
      </c>
      <c r="N33" s="2">
        <v>254</v>
      </c>
      <c r="O33" s="2">
        <v>15</v>
      </c>
      <c r="P33" s="2">
        <v>390</v>
      </c>
      <c r="Q33" s="3">
        <v>5</v>
      </c>
      <c r="R33">
        <v>1.6E-2</v>
      </c>
      <c r="S33" s="2">
        <v>50</v>
      </c>
      <c r="V33" s="2"/>
    </row>
    <row r="34" spans="1:22">
      <c r="A34">
        <v>32</v>
      </c>
      <c r="B34" t="s">
        <v>39</v>
      </c>
      <c r="C34" t="s">
        <v>38</v>
      </c>
      <c r="D34" t="s">
        <v>98</v>
      </c>
      <c r="E34">
        <v>2</v>
      </c>
      <c r="F34" t="s">
        <v>33</v>
      </c>
      <c r="G34" t="s">
        <v>34</v>
      </c>
      <c r="H34">
        <v>0.75</v>
      </c>
      <c r="I34" s="2">
        <v>11</v>
      </c>
      <c r="J34" s="2">
        <v>11.55</v>
      </c>
      <c r="K34" s="2">
        <v>27</v>
      </c>
      <c r="L34" s="2">
        <v>207</v>
      </c>
      <c r="M34" s="2">
        <v>20</v>
      </c>
      <c r="N34" s="2">
        <v>254</v>
      </c>
      <c r="O34" s="2">
        <v>15</v>
      </c>
      <c r="P34" s="2">
        <v>29.45</v>
      </c>
      <c r="Q34" s="3">
        <v>5</v>
      </c>
      <c r="R34">
        <v>1.6E-2</v>
      </c>
      <c r="S34" s="2">
        <v>20</v>
      </c>
      <c r="V34" s="2"/>
    </row>
    <row r="35" spans="1:22">
      <c r="A35">
        <v>33</v>
      </c>
      <c r="B35" t="s">
        <v>30</v>
      </c>
      <c r="C35" t="s">
        <v>31</v>
      </c>
      <c r="D35" t="s">
        <v>98</v>
      </c>
      <c r="E35">
        <v>2</v>
      </c>
      <c r="F35" t="s">
        <v>33</v>
      </c>
      <c r="G35" t="s">
        <v>97</v>
      </c>
      <c r="H35">
        <v>0.9</v>
      </c>
      <c r="I35" s="2">
        <v>3.21</v>
      </c>
      <c r="J35" s="2">
        <v>3.38</v>
      </c>
      <c r="K35" s="2">
        <v>1564.1100125761827</v>
      </c>
      <c r="L35" s="2">
        <v>308.2841443358808</v>
      </c>
      <c r="M35" s="2">
        <v>173.00584308793654</v>
      </c>
      <c r="N35" s="2">
        <v>2045.3999999999999</v>
      </c>
      <c r="O35" s="2">
        <v>15</v>
      </c>
      <c r="P35" s="2">
        <v>22.33</v>
      </c>
      <c r="Q35" s="3">
        <v>5</v>
      </c>
      <c r="R35">
        <v>1.77E-2</v>
      </c>
      <c r="S35" s="2">
        <v>120.92635022200001</v>
      </c>
      <c r="V35" s="2"/>
    </row>
    <row r="36" spans="1:22">
      <c r="A36">
        <v>34</v>
      </c>
      <c r="B36" t="s">
        <v>35</v>
      </c>
      <c r="C36" t="s">
        <v>31</v>
      </c>
      <c r="D36" t="s">
        <v>98</v>
      </c>
      <c r="E36">
        <v>2</v>
      </c>
      <c r="F36" t="s">
        <v>33</v>
      </c>
      <c r="G36" t="s">
        <v>97</v>
      </c>
      <c r="H36">
        <v>0.9</v>
      </c>
      <c r="I36" s="2">
        <v>5.35</v>
      </c>
      <c r="J36" s="2">
        <v>5.63</v>
      </c>
      <c r="K36" s="2">
        <v>616.43888888888887</v>
      </c>
      <c r="L36" s="2">
        <v>255.17191011235954</v>
      </c>
      <c r="M36" s="2">
        <v>165.38920099875156</v>
      </c>
      <c r="N36" s="2">
        <v>1037</v>
      </c>
      <c r="O36" s="2">
        <v>15</v>
      </c>
      <c r="P36" s="2">
        <v>14.52</v>
      </c>
      <c r="Q36" s="3">
        <v>5</v>
      </c>
      <c r="R36">
        <v>1.11E-2</v>
      </c>
      <c r="S36" s="2">
        <v>147.99453026200001</v>
      </c>
      <c r="V36" s="2"/>
    </row>
    <row r="37" spans="1:22">
      <c r="A37">
        <v>35</v>
      </c>
      <c r="B37" t="s">
        <v>6</v>
      </c>
      <c r="C37" t="s">
        <v>7</v>
      </c>
      <c r="D37" t="s">
        <v>98</v>
      </c>
      <c r="E37">
        <v>2</v>
      </c>
      <c r="F37" t="s">
        <v>33</v>
      </c>
      <c r="G37" t="s">
        <v>97</v>
      </c>
      <c r="H37">
        <v>0.9</v>
      </c>
      <c r="I37" s="2">
        <v>19.29</v>
      </c>
      <c r="J37" s="2">
        <v>20.25</v>
      </c>
      <c r="K37" s="2">
        <v>59.06666666666667</v>
      </c>
      <c r="L37" s="2">
        <v>182.6</v>
      </c>
      <c r="M37" s="2">
        <v>39.06666666666667</v>
      </c>
      <c r="N37" s="2">
        <v>280.73333333333335</v>
      </c>
      <c r="O37" s="2">
        <v>15</v>
      </c>
      <c r="P37" s="2">
        <v>0</v>
      </c>
      <c r="Q37" s="3">
        <v>5</v>
      </c>
      <c r="R37">
        <v>2.6700000000000001E-3</v>
      </c>
      <c r="S37" s="2">
        <v>139.21796363199999</v>
      </c>
      <c r="V37" s="2"/>
    </row>
    <row r="38" spans="1:22">
      <c r="A38">
        <v>36</v>
      </c>
      <c r="B38" t="s">
        <v>9</v>
      </c>
      <c r="C38" t="s">
        <v>8</v>
      </c>
      <c r="D38" t="s">
        <v>98</v>
      </c>
      <c r="E38">
        <v>2</v>
      </c>
      <c r="F38" t="s">
        <v>33</v>
      </c>
      <c r="G38" t="s">
        <v>97</v>
      </c>
      <c r="H38">
        <v>0.9</v>
      </c>
      <c r="I38" s="2">
        <v>5</v>
      </c>
      <c r="J38" s="2">
        <v>5.25</v>
      </c>
      <c r="K38" s="2">
        <v>2263.9333333333334</v>
      </c>
      <c r="L38" s="2">
        <v>430.46666666666664</v>
      </c>
      <c r="M38" s="2">
        <v>561.33333333333337</v>
      </c>
      <c r="N38" s="2">
        <v>3255.7333333333336</v>
      </c>
      <c r="O38" s="2">
        <v>15</v>
      </c>
      <c r="P38" s="2">
        <v>240</v>
      </c>
      <c r="Q38" s="3">
        <v>25</v>
      </c>
      <c r="R38">
        <v>4.2200000000000001E-2</v>
      </c>
      <c r="S38" s="2">
        <v>293.95519999999999</v>
      </c>
      <c r="V38" s="2"/>
    </row>
    <row r="39" spans="1:22">
      <c r="A39">
        <v>37</v>
      </c>
      <c r="B39" t="s">
        <v>36</v>
      </c>
      <c r="C39" t="s">
        <v>22</v>
      </c>
      <c r="D39" t="s">
        <v>98</v>
      </c>
      <c r="E39">
        <v>2</v>
      </c>
      <c r="F39" t="s">
        <v>33</v>
      </c>
      <c r="G39" t="s">
        <v>97</v>
      </c>
      <c r="H39">
        <v>0.9</v>
      </c>
      <c r="I39" s="2">
        <v>1.9</v>
      </c>
      <c r="J39" s="2">
        <v>1.99</v>
      </c>
      <c r="K39" s="2">
        <v>2781.5333333333333</v>
      </c>
      <c r="L39" s="2">
        <v>1134.7333333333333</v>
      </c>
      <c r="M39" s="2">
        <v>152.33333333333334</v>
      </c>
      <c r="N39" s="2">
        <v>4068.6</v>
      </c>
      <c r="O39" s="2">
        <v>15</v>
      </c>
      <c r="P39" s="2">
        <v>12.29</v>
      </c>
      <c r="Q39" s="3">
        <v>5</v>
      </c>
      <c r="R39">
        <v>1.65E-3</v>
      </c>
      <c r="S39" s="2">
        <v>80</v>
      </c>
      <c r="V39" s="2"/>
    </row>
    <row r="40" spans="1:22">
      <c r="A40">
        <v>38</v>
      </c>
      <c r="B40" t="s">
        <v>10</v>
      </c>
      <c r="C40" t="s">
        <v>16</v>
      </c>
      <c r="D40" t="s">
        <v>98</v>
      </c>
      <c r="E40">
        <v>2</v>
      </c>
      <c r="F40" t="s">
        <v>33</v>
      </c>
      <c r="G40" t="s">
        <v>97</v>
      </c>
      <c r="H40">
        <v>0.9</v>
      </c>
      <c r="I40" s="2">
        <v>35.18</v>
      </c>
      <c r="J40" s="2">
        <v>36.94</v>
      </c>
      <c r="K40" s="2">
        <v>63.533333333333324</v>
      </c>
      <c r="L40" s="2">
        <v>93.333333333333329</v>
      </c>
      <c r="M40" s="2">
        <v>34.333333333333336</v>
      </c>
      <c r="N40" s="2">
        <v>191.2</v>
      </c>
      <c r="O40" s="2">
        <v>15</v>
      </c>
      <c r="P40" s="2">
        <v>0</v>
      </c>
      <c r="Q40" s="3">
        <v>5</v>
      </c>
      <c r="R40">
        <v>1.4E-3</v>
      </c>
      <c r="S40" s="2">
        <v>132.13785558399996</v>
      </c>
      <c r="V40" s="2"/>
    </row>
    <row r="41" spans="1:22">
      <c r="A41">
        <v>39</v>
      </c>
      <c r="B41" t="s">
        <v>11</v>
      </c>
      <c r="C41" t="s">
        <v>16</v>
      </c>
      <c r="D41" t="s">
        <v>98</v>
      </c>
      <c r="E41">
        <v>2</v>
      </c>
      <c r="F41" t="s">
        <v>33</v>
      </c>
      <c r="G41" t="s">
        <v>97</v>
      </c>
      <c r="H41">
        <v>0.9</v>
      </c>
      <c r="I41" s="2">
        <v>7.53</v>
      </c>
      <c r="J41" s="2">
        <v>7.9</v>
      </c>
      <c r="K41" s="2">
        <v>1303.0666666666666</v>
      </c>
      <c r="L41" s="2">
        <v>222.8</v>
      </c>
      <c r="M41" s="2">
        <v>502.46666666666664</v>
      </c>
      <c r="N41" s="2">
        <v>2028.3333333333333</v>
      </c>
      <c r="O41" s="2">
        <v>15</v>
      </c>
      <c r="P41" s="2">
        <v>44.04</v>
      </c>
      <c r="Q41" s="3">
        <v>5</v>
      </c>
      <c r="R41">
        <v>8.6700000000000006E-3</v>
      </c>
      <c r="S41" s="2">
        <v>136.59386862400001</v>
      </c>
      <c r="V41" s="2"/>
    </row>
    <row r="42" spans="1:22">
      <c r="A42">
        <v>40</v>
      </c>
      <c r="B42" t="s">
        <v>12</v>
      </c>
      <c r="C42" t="s">
        <v>17</v>
      </c>
      <c r="D42" t="s">
        <v>98</v>
      </c>
      <c r="E42">
        <v>2</v>
      </c>
      <c r="F42" t="s">
        <v>33</v>
      </c>
      <c r="G42" t="s">
        <v>97</v>
      </c>
      <c r="H42">
        <v>0.9</v>
      </c>
      <c r="I42" s="2">
        <v>17.87</v>
      </c>
      <c r="J42" s="2">
        <v>18.77</v>
      </c>
      <c r="K42" s="2">
        <v>230.6</v>
      </c>
      <c r="L42" s="2">
        <v>362.73333333333335</v>
      </c>
      <c r="M42" s="2">
        <v>31.466666666666669</v>
      </c>
      <c r="N42" s="2">
        <v>624.80000000000007</v>
      </c>
      <c r="O42" s="2">
        <v>15</v>
      </c>
      <c r="P42" s="2">
        <v>0</v>
      </c>
      <c r="Q42" s="3">
        <v>5</v>
      </c>
      <c r="R42">
        <v>1.5E-3</v>
      </c>
      <c r="S42" s="2">
        <v>62.560094343999992</v>
      </c>
      <c r="V42" s="2"/>
    </row>
    <row r="43" spans="1:22">
      <c r="A43">
        <v>41</v>
      </c>
      <c r="B43" t="s">
        <v>13</v>
      </c>
      <c r="C43" t="s">
        <v>17</v>
      </c>
      <c r="D43" t="s">
        <v>98</v>
      </c>
      <c r="E43">
        <v>2</v>
      </c>
      <c r="F43" t="s">
        <v>33</v>
      </c>
      <c r="G43" t="s">
        <v>97</v>
      </c>
      <c r="H43">
        <v>0.9</v>
      </c>
      <c r="I43" s="2">
        <v>20.58</v>
      </c>
      <c r="J43" s="2">
        <v>21.61</v>
      </c>
      <c r="K43" s="2">
        <v>375.73333333333335</v>
      </c>
      <c r="L43" s="2">
        <v>298.39999999999998</v>
      </c>
      <c r="M43" s="2">
        <v>17.2</v>
      </c>
      <c r="N43" s="2">
        <v>691.33333333333337</v>
      </c>
      <c r="O43" s="2">
        <v>15</v>
      </c>
      <c r="P43" s="2">
        <v>0</v>
      </c>
      <c r="Q43" s="3">
        <v>5</v>
      </c>
      <c r="R43">
        <v>1.7440000000000001E-3</v>
      </c>
      <c r="S43" s="2">
        <v>90.251572444000004</v>
      </c>
      <c r="V43" s="2"/>
    </row>
    <row r="44" spans="1:22">
      <c r="A44">
        <v>42</v>
      </c>
      <c r="B44" t="s">
        <v>37</v>
      </c>
      <c r="C44" t="s">
        <v>38</v>
      </c>
      <c r="D44" t="s">
        <v>98</v>
      </c>
      <c r="E44">
        <v>2</v>
      </c>
      <c r="F44" t="s">
        <v>33</v>
      </c>
      <c r="G44" t="s">
        <v>97</v>
      </c>
      <c r="H44">
        <v>0.9</v>
      </c>
      <c r="I44" s="2">
        <v>15</v>
      </c>
      <c r="J44" s="2">
        <v>15.75</v>
      </c>
      <c r="K44" s="2">
        <v>27</v>
      </c>
      <c r="L44" s="2">
        <v>207</v>
      </c>
      <c r="M44" s="2">
        <v>20</v>
      </c>
      <c r="N44" s="2">
        <v>254</v>
      </c>
      <c r="O44" s="2">
        <v>15</v>
      </c>
      <c r="P44" s="2">
        <v>390</v>
      </c>
      <c r="Q44" s="3">
        <v>5</v>
      </c>
      <c r="R44">
        <v>1.6E-2</v>
      </c>
      <c r="S44" s="2">
        <v>50</v>
      </c>
      <c r="V44" s="2"/>
    </row>
    <row r="45" spans="1:22">
      <c r="A45">
        <v>43</v>
      </c>
      <c r="B45" t="s">
        <v>39</v>
      </c>
      <c r="C45" t="s">
        <v>38</v>
      </c>
      <c r="D45" t="s">
        <v>98</v>
      </c>
      <c r="E45">
        <v>2</v>
      </c>
      <c r="F45" t="s">
        <v>33</v>
      </c>
      <c r="G45" t="s">
        <v>97</v>
      </c>
      <c r="H45">
        <v>0.9</v>
      </c>
      <c r="I45" s="2">
        <v>11</v>
      </c>
      <c r="J45" s="2">
        <v>11.55</v>
      </c>
      <c r="K45" s="2">
        <v>27</v>
      </c>
      <c r="L45" s="2">
        <v>207</v>
      </c>
      <c r="M45" s="2">
        <v>20</v>
      </c>
      <c r="N45" s="2">
        <v>254</v>
      </c>
      <c r="O45" s="2">
        <v>15</v>
      </c>
      <c r="P45" s="2">
        <v>29.45</v>
      </c>
      <c r="Q45" s="3">
        <v>5</v>
      </c>
      <c r="R45">
        <v>1.6E-2</v>
      </c>
      <c r="S45" s="2">
        <v>20</v>
      </c>
      <c r="V45" s="2"/>
    </row>
    <row r="46" spans="1:22">
      <c r="V46" s="2"/>
    </row>
    <row r="47" spans="1:22">
      <c r="V47" s="2"/>
    </row>
    <row r="48" spans="1:22">
      <c r="V48" s="2"/>
    </row>
    <row r="49" spans="22:22">
      <c r="V49" s="2"/>
    </row>
    <row r="50" spans="22:22">
      <c r="V50" s="2"/>
    </row>
    <row r="51" spans="22:22">
      <c r="V51" s="2"/>
    </row>
    <row r="52" spans="22:22">
      <c r="V52" s="2"/>
    </row>
    <row r="53" spans="22:22">
      <c r="V53" s="2"/>
    </row>
    <row r="54" spans="22:22">
      <c r="V54" s="2"/>
    </row>
    <row r="55" spans="22:22">
      <c r="V55" s="2"/>
    </row>
    <row r="56" spans="22:22">
      <c r="V56" s="2"/>
    </row>
    <row r="57" spans="22:22">
      <c r="V57" s="2"/>
    </row>
    <row r="58" spans="22:22">
      <c r="V58" s="2"/>
    </row>
    <row r="59" spans="22:22">
      <c r="V59" s="2"/>
    </row>
    <row r="60" spans="22:22">
      <c r="V60" s="2"/>
    </row>
    <row r="61" spans="22:22">
      <c r="V61" s="2"/>
    </row>
    <row r="62" spans="22:22">
      <c r="V62" s="2"/>
    </row>
    <row r="63" spans="22:22">
      <c r="V63" s="2"/>
    </row>
    <row r="64" spans="22:22">
      <c r="V64" s="2"/>
    </row>
    <row r="65" spans="22:22">
      <c r="V65" s="2"/>
    </row>
    <row r="66" spans="22:22">
      <c r="V66" s="2"/>
    </row>
    <row r="67" spans="22:22">
      <c r="V67" s="2"/>
    </row>
    <row r="68" spans="22:22">
      <c r="V68" s="2"/>
    </row>
    <row r="69" spans="22:22">
      <c r="V69" s="2"/>
    </row>
    <row r="70" spans="22:22">
      <c r="V70" s="2"/>
    </row>
    <row r="71" spans="22:22">
      <c r="V71" s="2"/>
    </row>
    <row r="72" spans="22:22">
      <c r="V72" s="2"/>
    </row>
    <row r="73" spans="22:22">
      <c r="V73" s="2"/>
    </row>
    <row r="74" spans="22:22">
      <c r="V74" s="2"/>
    </row>
    <row r="75" spans="22:22">
      <c r="V75" s="2"/>
    </row>
    <row r="76" spans="22:22">
      <c r="V76" s="2"/>
    </row>
    <row r="77" spans="22:22">
      <c r="V77" s="2"/>
    </row>
    <row r="78" spans="22:22">
      <c r="V78" s="2"/>
    </row>
    <row r="79" spans="22:22">
      <c r="V79" s="2"/>
    </row>
    <row r="80" spans="22:22">
      <c r="V80" s="2"/>
    </row>
    <row r="81" spans="22:22">
      <c r="V81" s="2"/>
    </row>
    <row r="82" spans="22:22">
      <c r="V82" s="2"/>
    </row>
    <row r="83" spans="22:22">
      <c r="V83" s="2"/>
    </row>
    <row r="84" spans="22:22">
      <c r="V84" s="2"/>
    </row>
    <row r="85" spans="22:22">
      <c r="V85" s="2"/>
    </row>
    <row r="86" spans="22:22">
      <c r="V86" s="2"/>
    </row>
    <row r="87" spans="22:22">
      <c r="V87" s="2"/>
    </row>
    <row r="88" spans="22:22">
      <c r="V88" s="2"/>
    </row>
    <row r="89" spans="22:22">
      <c r="V89" s="2"/>
    </row>
    <row r="90" spans="22:22">
      <c r="V90" s="2"/>
    </row>
    <row r="91" spans="22:22">
      <c r="V91" s="2"/>
    </row>
    <row r="92" spans="22:22">
      <c r="V92" s="2"/>
    </row>
    <row r="93" spans="22:22">
      <c r="V93" s="2"/>
    </row>
    <row r="94" spans="22:22">
      <c r="V94" s="2"/>
    </row>
    <row r="95" spans="22:22">
      <c r="V95" s="2"/>
    </row>
    <row r="96" spans="22:22">
      <c r="V96" s="2"/>
    </row>
    <row r="97" spans="22:22">
      <c r="V97" s="2"/>
    </row>
    <row r="98" spans="22:22">
      <c r="V98" s="2"/>
    </row>
    <row r="99" spans="22:22">
      <c r="V99" s="2"/>
    </row>
    <row r="100" spans="22:22">
      <c r="V100" s="2"/>
    </row>
    <row r="101" spans="22:22">
      <c r="V101" s="2"/>
    </row>
    <row r="102" spans="22:22">
      <c r="V102" s="2"/>
    </row>
    <row r="103" spans="22:22">
      <c r="V103" s="2"/>
    </row>
    <row r="104" spans="22:22">
      <c r="V104" s="2"/>
    </row>
    <row r="105" spans="22:22">
      <c r="V105" s="2"/>
    </row>
    <row r="106" spans="22:22">
      <c r="V106" s="2"/>
    </row>
    <row r="107" spans="22:22">
      <c r="V10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3DBBF-A03A-E84A-BAAC-ED5D712B3EA0}">
  <dimension ref="A1:G6"/>
  <sheetViews>
    <sheetView workbookViewId="0">
      <selection activeCell="I12" sqref="I12"/>
    </sheetView>
  </sheetViews>
  <sheetFormatPr defaultColWidth="11" defaultRowHeight="15.75"/>
  <cols>
    <col min="3" max="3" width="16.875" customWidth="1"/>
    <col min="4" max="4" width="16.375" customWidth="1"/>
    <col min="5" max="5" width="12.125" bestFit="1" customWidth="1"/>
    <col min="7" max="7" width="15.625" customWidth="1"/>
  </cols>
  <sheetData>
    <row r="1" spans="1:7" ht="47.25">
      <c r="A1" s="1" t="s">
        <v>1</v>
      </c>
      <c r="B1" s="1" t="s">
        <v>0</v>
      </c>
      <c r="C1" s="9" t="s">
        <v>106</v>
      </c>
      <c r="D1" s="9" t="s">
        <v>107</v>
      </c>
      <c r="E1" s="1" t="s">
        <v>108</v>
      </c>
      <c r="F1" s="1" t="s">
        <v>109</v>
      </c>
      <c r="G1" s="9" t="s">
        <v>110</v>
      </c>
    </row>
    <row r="2" spans="1:7">
      <c r="A2">
        <v>0</v>
      </c>
      <c r="B2" t="s">
        <v>30</v>
      </c>
      <c r="C2">
        <v>0</v>
      </c>
      <c r="D2">
        <v>0</v>
      </c>
      <c r="E2">
        <v>0</v>
      </c>
      <c r="F2">
        <v>0</v>
      </c>
      <c r="G2" s="8">
        <v>0</v>
      </c>
    </row>
    <row r="3" spans="1:7">
      <c r="A3">
        <v>1</v>
      </c>
      <c r="B3" t="s">
        <v>103</v>
      </c>
      <c r="C3">
        <v>0</v>
      </c>
      <c r="D3">
        <v>0</v>
      </c>
      <c r="E3">
        <v>0</v>
      </c>
      <c r="F3">
        <v>0</v>
      </c>
      <c r="G3" s="8">
        <v>0</v>
      </c>
    </row>
    <row r="4" spans="1:7">
      <c r="A4">
        <v>2</v>
      </c>
      <c r="B4" t="s">
        <v>102</v>
      </c>
      <c r="C4">
        <v>2.5</v>
      </c>
      <c r="D4">
        <v>0</v>
      </c>
      <c r="E4">
        <v>0</v>
      </c>
      <c r="F4">
        <v>0</v>
      </c>
      <c r="G4" s="8">
        <v>0</v>
      </c>
    </row>
    <row r="5" spans="1:7">
      <c r="A5">
        <v>3</v>
      </c>
      <c r="B5" t="s">
        <v>104</v>
      </c>
      <c r="C5">
        <v>1.25</v>
      </c>
      <c r="D5">
        <v>0</v>
      </c>
      <c r="E5">
        <v>0</v>
      </c>
      <c r="F5">
        <v>0</v>
      </c>
      <c r="G5" s="8">
        <v>0</v>
      </c>
    </row>
    <row r="6" spans="1:7">
      <c r="A6">
        <v>4</v>
      </c>
      <c r="B6" t="s">
        <v>105</v>
      </c>
      <c r="C6">
        <v>0</v>
      </c>
      <c r="D6">
        <v>1</v>
      </c>
      <c r="E6">
        <v>0</v>
      </c>
      <c r="F6">
        <v>0</v>
      </c>
      <c r="G6" s="8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9DA7-059A-384B-908C-348227F8E4C6}">
  <dimension ref="A1:T5"/>
  <sheetViews>
    <sheetView topLeftCell="B1" zoomScale="89" workbookViewId="0">
      <selection activeCell="E6" sqref="E6"/>
    </sheetView>
  </sheetViews>
  <sheetFormatPr defaultColWidth="11" defaultRowHeight="15.75"/>
  <cols>
    <col min="3" max="3" width="13.125" bestFit="1" customWidth="1"/>
    <col min="4" max="4" width="13.125" customWidth="1"/>
    <col min="5" max="5" width="22.5" bestFit="1" customWidth="1"/>
    <col min="6" max="6" width="22.5" customWidth="1"/>
    <col min="7" max="7" width="12.375" bestFit="1" customWidth="1"/>
    <col min="8" max="8" width="14.375" bestFit="1" customWidth="1"/>
    <col min="9" max="10" width="12.375" bestFit="1" customWidth="1"/>
    <col min="11" max="11" width="12.375" customWidth="1"/>
    <col min="12" max="12" width="14.125" customWidth="1"/>
    <col min="13" max="13" width="21.625" bestFit="1" customWidth="1"/>
    <col min="14" max="14" width="27" bestFit="1" customWidth="1"/>
    <col min="15" max="15" width="17.375" bestFit="1" customWidth="1"/>
    <col min="16" max="16" width="19.875" bestFit="1" customWidth="1"/>
    <col min="17" max="17" width="23.125" customWidth="1"/>
    <col min="18" max="18" width="20.625" bestFit="1" customWidth="1"/>
    <col min="19" max="19" width="23.375" customWidth="1"/>
    <col min="20" max="20" width="25.625" bestFit="1" customWidth="1"/>
  </cols>
  <sheetData>
    <row r="1" spans="1:20" s="1" customFormat="1" ht="110.25">
      <c r="A1" s="1" t="s">
        <v>1</v>
      </c>
      <c r="B1" s="1" t="s">
        <v>4</v>
      </c>
      <c r="C1" s="1" t="s">
        <v>68</v>
      </c>
      <c r="D1" s="9" t="s">
        <v>88</v>
      </c>
      <c r="E1" s="9" t="s">
        <v>86</v>
      </c>
      <c r="F1" s="9" t="s">
        <v>87</v>
      </c>
      <c r="G1" s="9" t="s">
        <v>81</v>
      </c>
      <c r="H1" s="9" t="s">
        <v>80</v>
      </c>
      <c r="I1" s="9" t="s">
        <v>82</v>
      </c>
      <c r="J1" s="15" t="s">
        <v>83</v>
      </c>
      <c r="K1" s="15" t="s">
        <v>89</v>
      </c>
      <c r="L1" s="15" t="s">
        <v>84</v>
      </c>
      <c r="M1" s="15" t="s">
        <v>85</v>
      </c>
      <c r="N1" s="15" t="s">
        <v>133</v>
      </c>
      <c r="O1" s="7" t="s">
        <v>75</v>
      </c>
      <c r="P1" s="1" t="s">
        <v>74</v>
      </c>
      <c r="Q1" s="9" t="s">
        <v>76</v>
      </c>
      <c r="R1" s="9" t="s">
        <v>77</v>
      </c>
      <c r="S1" s="9" t="s">
        <v>78</v>
      </c>
      <c r="T1" s="9" t="s">
        <v>79</v>
      </c>
    </row>
    <row r="2" spans="1:20">
      <c r="A2">
        <v>0</v>
      </c>
      <c r="B2" t="s">
        <v>69</v>
      </c>
      <c r="C2" t="s">
        <v>72</v>
      </c>
      <c r="D2">
        <v>5</v>
      </c>
      <c r="E2">
        <v>32.4</v>
      </c>
      <c r="F2">
        <v>312.52999999999997</v>
      </c>
      <c r="G2">
        <v>3.7999999999999999E-2</v>
      </c>
      <c r="H2">
        <v>0.17899999999999999</v>
      </c>
      <c r="I2">
        <v>1.992</v>
      </c>
      <c r="J2">
        <v>0.97</v>
      </c>
      <c r="K2">
        <v>3.0649999999999999</v>
      </c>
      <c r="L2">
        <v>58</v>
      </c>
      <c r="M2">
        <v>5.3999999999999999E-2</v>
      </c>
      <c r="N2" s="2">
        <f>1/0.185</f>
        <v>5.4054054054054053</v>
      </c>
      <c r="O2">
        <v>51.25</v>
      </c>
      <c r="P2" s="2">
        <v>0.45</v>
      </c>
      <c r="Q2">
        <v>868</v>
      </c>
      <c r="R2">
        <v>28</v>
      </c>
      <c r="S2">
        <v>4.1500000000000004</v>
      </c>
      <c r="T2">
        <v>328.22</v>
      </c>
    </row>
    <row r="3" spans="1:20">
      <c r="A3">
        <v>1</v>
      </c>
      <c r="B3" t="s">
        <v>69</v>
      </c>
      <c r="C3" t="s">
        <v>73</v>
      </c>
      <c r="D3">
        <v>5</v>
      </c>
      <c r="E3">
        <v>43.02</v>
      </c>
      <c r="F3">
        <v>607</v>
      </c>
      <c r="G3">
        <v>0.188</v>
      </c>
      <c r="H3">
        <v>1.4550000000000001</v>
      </c>
      <c r="I3">
        <v>1.1990000000000001</v>
      </c>
      <c r="J3">
        <v>2.8660000000000001</v>
      </c>
      <c r="K3">
        <v>0.34300000000000003</v>
      </c>
      <c r="L3">
        <v>144</v>
      </c>
      <c r="M3">
        <v>0.249</v>
      </c>
      <c r="N3" s="2">
        <f>1/5</f>
        <v>0.2</v>
      </c>
      <c r="O3">
        <v>73.13</v>
      </c>
      <c r="P3" s="2">
        <v>0.22</v>
      </c>
      <c r="Q3">
        <v>1288</v>
      </c>
      <c r="R3">
        <v>56</v>
      </c>
      <c r="S3">
        <v>0</v>
      </c>
      <c r="T3">
        <v>468.15</v>
      </c>
    </row>
    <row r="4" spans="1:20">
      <c r="A4">
        <v>2</v>
      </c>
      <c r="B4" t="s">
        <v>19</v>
      </c>
      <c r="C4" t="s">
        <v>70</v>
      </c>
      <c r="D4">
        <v>5</v>
      </c>
      <c r="E4">
        <v>2.9000000000000001E-2</v>
      </c>
      <c r="F4">
        <v>0.623</v>
      </c>
      <c r="G4">
        <v>7.9920000000000008E-3</v>
      </c>
      <c r="H4">
        <v>7.9920000000000008E-3</v>
      </c>
      <c r="I4">
        <v>0</v>
      </c>
      <c r="J4">
        <v>0</v>
      </c>
      <c r="K4">
        <v>0</v>
      </c>
      <c r="L4">
        <v>1.2</v>
      </c>
      <c r="M4">
        <v>0.19900000000000001</v>
      </c>
      <c r="N4" s="2">
        <f>1/0.00156</f>
        <v>641.02564102564099</v>
      </c>
      <c r="O4">
        <v>0.6</v>
      </c>
      <c r="P4" s="2">
        <v>0.5</v>
      </c>
      <c r="Q4">
        <v>0</v>
      </c>
      <c r="R4">
        <v>0.56000000000000005</v>
      </c>
      <c r="S4">
        <v>4.4999999999999998E-2</v>
      </c>
      <c r="T4">
        <v>0</v>
      </c>
    </row>
    <row r="5" spans="1:20">
      <c r="A5">
        <v>3</v>
      </c>
      <c r="B5" t="s">
        <v>19</v>
      </c>
      <c r="C5" t="s">
        <v>71</v>
      </c>
      <c r="D5">
        <v>5</v>
      </c>
      <c r="E5">
        <v>0.2</v>
      </c>
      <c r="F5">
        <v>15.14</v>
      </c>
      <c r="G5">
        <v>1.6320000000000001E-2</v>
      </c>
      <c r="H5">
        <v>1.8599999999999998E-2</v>
      </c>
      <c r="I5">
        <v>0</v>
      </c>
      <c r="J5">
        <v>0</v>
      </c>
      <c r="K5">
        <v>0</v>
      </c>
      <c r="L5">
        <v>1</v>
      </c>
      <c r="M5">
        <v>0.36099999999999999</v>
      </c>
      <c r="N5" s="2">
        <f>1/0.013</f>
        <v>76.92307692307692</v>
      </c>
      <c r="O5">
        <v>0.6</v>
      </c>
      <c r="P5" s="2">
        <v>0.5</v>
      </c>
      <c r="Q5">
        <v>0</v>
      </c>
      <c r="R5">
        <v>0.84</v>
      </c>
      <c r="S5">
        <v>6.7299999999999999E-2</v>
      </c>
      <c r="T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GenInfo</vt:lpstr>
      <vt:lpstr>DietaryLimits</vt:lpstr>
      <vt:lpstr>NutrientLimits</vt:lpstr>
      <vt:lpstr>WaterSupply</vt:lpstr>
      <vt:lpstr>EnergySupply</vt:lpstr>
      <vt:lpstr>FoodItems</vt:lpstr>
      <vt:lpstr>Crops</vt:lpstr>
      <vt:lpstr>Feed</vt:lpstr>
      <vt:lpstr>Livestock</vt:lpstr>
      <vt:lpstr>WaterSources</vt:lpstr>
      <vt:lpstr>EnergySources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Michael Yehya</cp:lastModifiedBy>
  <dcterms:created xsi:type="dcterms:W3CDTF">2022-04-27T21:12:00Z</dcterms:created>
  <dcterms:modified xsi:type="dcterms:W3CDTF">2023-06-06T01:10:27Z</dcterms:modified>
  <cp:category/>
</cp:coreProperties>
</file>