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 Course\Data to Insights\"/>
    </mc:Choice>
  </mc:AlternateContent>
  <bookViews>
    <workbookView xWindow="0" yWindow="0" windowWidth="19200" windowHeight="7050"/>
  </bookViews>
  <sheets>
    <sheet name="Sheet1" sheetId="17" r:id="rId1"/>
    <sheet name="Data Sheet Imtiazy" sheetId="15" r:id="rId2"/>
    <sheet name="Price Sheet" sheetId="16" r:id="rId3"/>
    <sheet name="All products" sheetId="2" state="hidden" r:id="rId4"/>
    <sheet name="Sheet8" sheetId="8" state="hidden" r:id="rId5"/>
    <sheet name="Sheet9" sheetId="9" state="hidden" r:id="rId6"/>
    <sheet name="Sheet13" sheetId="13" state="hidden" r:id="rId7"/>
    <sheet name="Data Questions" sheetId="11" r:id="rId8"/>
  </sheets>
  <calcPr calcId="162913"/>
  <pivotCaches>
    <pivotCache cacheId="0" r:id="rId9"/>
    <pivotCache cacheId="4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5" l="1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K2" i="15" l="1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187" i="15"/>
  <c r="K188" i="15"/>
  <c r="K189" i="15"/>
  <c r="K190" i="15"/>
  <c r="K191" i="15"/>
  <c r="K192" i="15"/>
  <c r="K193" i="15"/>
  <c r="K194" i="15"/>
  <c r="K195" i="15"/>
  <c r="K196" i="15"/>
  <c r="K197" i="15"/>
  <c r="K198" i="15"/>
  <c r="K199" i="15"/>
  <c r="K200" i="15"/>
  <c r="K201" i="15"/>
  <c r="K202" i="15"/>
  <c r="K203" i="15"/>
  <c r="K204" i="15"/>
  <c r="K205" i="15"/>
  <c r="K206" i="15"/>
  <c r="K207" i="15"/>
  <c r="K208" i="15"/>
  <c r="K209" i="15"/>
  <c r="K210" i="15"/>
  <c r="K211" i="15"/>
  <c r="K212" i="15"/>
  <c r="K213" i="15"/>
  <c r="K214" i="15"/>
  <c r="K215" i="15"/>
  <c r="K216" i="15"/>
  <c r="K217" i="15"/>
  <c r="K218" i="15"/>
  <c r="K219" i="15"/>
  <c r="K220" i="15"/>
  <c r="K221" i="15"/>
  <c r="K222" i="15"/>
  <c r="K223" i="15"/>
  <c r="K224" i="15"/>
  <c r="K225" i="15"/>
  <c r="K226" i="15"/>
  <c r="K227" i="15"/>
  <c r="K228" i="15"/>
  <c r="K229" i="15"/>
  <c r="K230" i="15"/>
  <c r="K231" i="15"/>
  <c r="K232" i="15"/>
  <c r="K233" i="15"/>
  <c r="K234" i="15"/>
  <c r="K235" i="15"/>
  <c r="K236" i="15"/>
  <c r="K237" i="15"/>
  <c r="K238" i="15"/>
  <c r="K239" i="15"/>
  <c r="K240" i="15"/>
  <c r="K241" i="15"/>
  <c r="K242" i="15"/>
  <c r="K243" i="15"/>
  <c r="K244" i="15"/>
  <c r="K245" i="15"/>
  <c r="K246" i="15"/>
  <c r="K247" i="15"/>
  <c r="K248" i="15"/>
  <c r="K249" i="15"/>
  <c r="K250" i="15"/>
  <c r="K251" i="15"/>
  <c r="K252" i="15"/>
  <c r="K253" i="15"/>
  <c r="K254" i="15"/>
  <c r="K255" i="15"/>
  <c r="K256" i="15"/>
  <c r="K257" i="15"/>
  <c r="K258" i="15"/>
  <c r="K259" i="15"/>
  <c r="K260" i="15"/>
  <c r="K261" i="15"/>
  <c r="K262" i="15"/>
  <c r="K263" i="15"/>
  <c r="K264" i="15"/>
  <c r="K265" i="15"/>
  <c r="K266" i="15"/>
  <c r="K267" i="15"/>
  <c r="K268" i="15"/>
  <c r="K269" i="15"/>
  <c r="K270" i="15"/>
  <c r="K271" i="15"/>
  <c r="K272" i="15"/>
  <c r="K273" i="15"/>
  <c r="K274" i="15"/>
  <c r="K275" i="15"/>
  <c r="K276" i="15"/>
  <c r="K277" i="15"/>
  <c r="K278" i="15"/>
  <c r="K279" i="15"/>
  <c r="K280" i="15"/>
  <c r="K281" i="15"/>
  <c r="K282" i="15"/>
  <c r="K283" i="15"/>
  <c r="K284" i="15"/>
  <c r="K285" i="15"/>
  <c r="K286" i="15"/>
  <c r="K287" i="15"/>
  <c r="K288" i="15"/>
  <c r="K289" i="15"/>
  <c r="K290" i="15"/>
  <c r="K291" i="15"/>
  <c r="K292" i="15"/>
  <c r="K293" i="15"/>
  <c r="K294" i="15"/>
  <c r="K295" i="15"/>
  <c r="K296" i="15"/>
  <c r="K297" i="15"/>
  <c r="K298" i="15"/>
  <c r="K299" i="15"/>
  <c r="K300" i="15"/>
  <c r="K301" i="15"/>
  <c r="K302" i="15"/>
  <c r="K303" i="15"/>
  <c r="K304" i="15"/>
  <c r="K305" i="15"/>
  <c r="K306" i="15"/>
  <c r="K307" i="15"/>
  <c r="K308" i="15"/>
  <c r="K309" i="15"/>
  <c r="K310" i="15"/>
  <c r="K311" i="15"/>
  <c r="K312" i="15"/>
  <c r="K313" i="15"/>
  <c r="K314" i="15"/>
  <c r="K315" i="15"/>
  <c r="K316" i="15"/>
  <c r="K317" i="15"/>
  <c r="K318" i="15"/>
  <c r="K319" i="15"/>
  <c r="K320" i="15"/>
  <c r="K321" i="15"/>
  <c r="K322" i="15"/>
  <c r="K323" i="15"/>
  <c r="K324" i="15"/>
  <c r="K325" i="15"/>
  <c r="K326" i="15"/>
  <c r="K327" i="15"/>
  <c r="K328" i="15"/>
  <c r="K329" i="15"/>
  <c r="K330" i="15"/>
  <c r="K331" i="15"/>
  <c r="K332" i="15"/>
  <c r="K333" i="15"/>
  <c r="K334" i="15"/>
  <c r="K335" i="15"/>
  <c r="K336" i="15"/>
  <c r="K337" i="15"/>
  <c r="K338" i="15"/>
  <c r="K339" i="15"/>
  <c r="K340" i="15"/>
  <c r="K341" i="15"/>
  <c r="K342" i="15"/>
  <c r="K343" i="15"/>
  <c r="K344" i="15"/>
  <c r="K345" i="15"/>
  <c r="K346" i="15"/>
  <c r="K347" i="15"/>
  <c r="K348" i="15"/>
  <c r="K349" i="15"/>
  <c r="K350" i="15"/>
  <c r="K351" i="15"/>
  <c r="K352" i="15"/>
  <c r="K353" i="15"/>
  <c r="K354" i="15"/>
  <c r="K355" i="15"/>
  <c r="K356" i="15"/>
  <c r="K357" i="15"/>
  <c r="K358" i="15"/>
  <c r="K359" i="15"/>
  <c r="K360" i="15"/>
  <c r="K361" i="15"/>
  <c r="J40" i="15"/>
  <c r="J88" i="15"/>
  <c r="J137" i="15"/>
  <c r="J233" i="15"/>
  <c r="J329" i="15"/>
  <c r="G2" i="15"/>
  <c r="I2" i="15" s="1"/>
  <c r="J2" i="15" s="1"/>
  <c r="I272" i="15"/>
  <c r="J272" i="15" s="1"/>
  <c r="H2" i="15"/>
  <c r="H3" i="15"/>
  <c r="H4" i="15"/>
  <c r="H5" i="15"/>
  <c r="H6" i="15"/>
  <c r="H7" i="15"/>
  <c r="H8" i="15"/>
  <c r="H9" i="15"/>
  <c r="H10" i="15"/>
  <c r="H11" i="15"/>
  <c r="H12" i="15"/>
  <c r="H13" i="15"/>
  <c r="H14" i="15"/>
  <c r="I14" i="15" s="1"/>
  <c r="J14" i="15" s="1"/>
  <c r="H15" i="15"/>
  <c r="I15" i="15" s="1"/>
  <c r="J15" i="15" s="1"/>
  <c r="H16" i="15"/>
  <c r="I16" i="15" s="1"/>
  <c r="J16" i="15" s="1"/>
  <c r="H17" i="15"/>
  <c r="I17" i="15" s="1"/>
  <c r="J17" i="15" s="1"/>
  <c r="H18" i="15"/>
  <c r="I18" i="15" s="1"/>
  <c r="J18" i="15" s="1"/>
  <c r="H19" i="15"/>
  <c r="I19" i="15" s="1"/>
  <c r="J19" i="15" s="1"/>
  <c r="H20" i="15"/>
  <c r="I20" i="15" s="1"/>
  <c r="J20" i="15" s="1"/>
  <c r="H21" i="15"/>
  <c r="I21" i="15" s="1"/>
  <c r="J21" i="15" s="1"/>
  <c r="H22" i="15"/>
  <c r="I22" i="15" s="1"/>
  <c r="J22" i="15" s="1"/>
  <c r="H23" i="15"/>
  <c r="I23" i="15" s="1"/>
  <c r="J23" i="15" s="1"/>
  <c r="H24" i="15"/>
  <c r="I24" i="15" s="1"/>
  <c r="J24" i="15" s="1"/>
  <c r="H25" i="15"/>
  <c r="I25" i="15" s="1"/>
  <c r="J25" i="15" s="1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I38" i="15" s="1"/>
  <c r="J38" i="15" s="1"/>
  <c r="H39" i="15"/>
  <c r="I39" i="15" s="1"/>
  <c r="J39" i="15" s="1"/>
  <c r="H40" i="15"/>
  <c r="I40" i="15" s="1"/>
  <c r="H41" i="15"/>
  <c r="I41" i="15" s="1"/>
  <c r="J41" i="15" s="1"/>
  <c r="H42" i="15"/>
  <c r="I42" i="15" s="1"/>
  <c r="J42" i="15" s="1"/>
  <c r="H43" i="15"/>
  <c r="I43" i="15" s="1"/>
  <c r="J43" i="15" s="1"/>
  <c r="H44" i="15"/>
  <c r="I44" i="15" s="1"/>
  <c r="J44" i="15" s="1"/>
  <c r="H45" i="15"/>
  <c r="I45" i="15" s="1"/>
  <c r="J45" i="15" s="1"/>
  <c r="H46" i="15"/>
  <c r="I46" i="15" s="1"/>
  <c r="J46" i="15" s="1"/>
  <c r="H47" i="15"/>
  <c r="I47" i="15" s="1"/>
  <c r="J47" i="15" s="1"/>
  <c r="H48" i="15"/>
  <c r="I48" i="15" s="1"/>
  <c r="J48" i="15" s="1"/>
  <c r="H49" i="15"/>
  <c r="I49" i="15" s="1"/>
  <c r="J49" i="15" s="1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I62" i="15" s="1"/>
  <c r="J62" i="15" s="1"/>
  <c r="H63" i="15"/>
  <c r="I63" i="15" s="1"/>
  <c r="J63" i="15" s="1"/>
  <c r="H64" i="15"/>
  <c r="I64" i="15" s="1"/>
  <c r="J64" i="15" s="1"/>
  <c r="H65" i="15"/>
  <c r="I65" i="15" s="1"/>
  <c r="J65" i="15" s="1"/>
  <c r="H66" i="15"/>
  <c r="I66" i="15" s="1"/>
  <c r="J66" i="15" s="1"/>
  <c r="H67" i="15"/>
  <c r="I67" i="15" s="1"/>
  <c r="J67" i="15" s="1"/>
  <c r="H68" i="15"/>
  <c r="I68" i="15" s="1"/>
  <c r="J68" i="15" s="1"/>
  <c r="H69" i="15"/>
  <c r="I69" i="15" s="1"/>
  <c r="J69" i="15" s="1"/>
  <c r="H70" i="15"/>
  <c r="I70" i="15" s="1"/>
  <c r="J70" i="15" s="1"/>
  <c r="H71" i="15"/>
  <c r="I71" i="15" s="1"/>
  <c r="J71" i="15" s="1"/>
  <c r="H72" i="15"/>
  <c r="I72" i="15" s="1"/>
  <c r="J72" i="15" s="1"/>
  <c r="H73" i="15"/>
  <c r="I73" i="15" s="1"/>
  <c r="J73" i="15" s="1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I86" i="15" s="1"/>
  <c r="J86" i="15" s="1"/>
  <c r="H87" i="15"/>
  <c r="I87" i="15" s="1"/>
  <c r="J87" i="15" s="1"/>
  <c r="H88" i="15"/>
  <c r="I88" i="15" s="1"/>
  <c r="H89" i="15"/>
  <c r="I89" i="15" s="1"/>
  <c r="J89" i="15" s="1"/>
  <c r="H90" i="15"/>
  <c r="I90" i="15" s="1"/>
  <c r="J90" i="15" s="1"/>
  <c r="H91" i="15"/>
  <c r="I91" i="15" s="1"/>
  <c r="J91" i="15" s="1"/>
  <c r="H92" i="15"/>
  <c r="I92" i="15" s="1"/>
  <c r="J92" i="15" s="1"/>
  <c r="H93" i="15"/>
  <c r="I93" i="15" s="1"/>
  <c r="J93" i="15" s="1"/>
  <c r="H94" i="15"/>
  <c r="I94" i="15" s="1"/>
  <c r="J94" i="15" s="1"/>
  <c r="H95" i="15"/>
  <c r="I95" i="15" s="1"/>
  <c r="J95" i="15" s="1"/>
  <c r="H96" i="15"/>
  <c r="I96" i="15" s="1"/>
  <c r="J96" i="15" s="1"/>
  <c r="H97" i="15"/>
  <c r="I97" i="15" s="1"/>
  <c r="J97" i="15" s="1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I110" i="15" s="1"/>
  <c r="J110" i="15" s="1"/>
  <c r="H111" i="15"/>
  <c r="I111" i="15" s="1"/>
  <c r="J111" i="15" s="1"/>
  <c r="H112" i="15"/>
  <c r="I112" i="15" s="1"/>
  <c r="J112" i="15" s="1"/>
  <c r="H113" i="15"/>
  <c r="I113" i="15" s="1"/>
  <c r="J113" i="15" s="1"/>
  <c r="H114" i="15"/>
  <c r="I114" i="15" s="1"/>
  <c r="J114" i="15" s="1"/>
  <c r="H115" i="15"/>
  <c r="I115" i="15" s="1"/>
  <c r="J115" i="15" s="1"/>
  <c r="H116" i="15"/>
  <c r="I116" i="15" s="1"/>
  <c r="J116" i="15" s="1"/>
  <c r="H117" i="15"/>
  <c r="I117" i="15" s="1"/>
  <c r="J117" i="15" s="1"/>
  <c r="H118" i="15"/>
  <c r="I118" i="15" s="1"/>
  <c r="J118" i="15" s="1"/>
  <c r="H119" i="15"/>
  <c r="I119" i="15" s="1"/>
  <c r="J119" i="15" s="1"/>
  <c r="H120" i="15"/>
  <c r="I120" i="15" s="1"/>
  <c r="J120" i="15" s="1"/>
  <c r="H121" i="15"/>
  <c r="I121" i="15" s="1"/>
  <c r="J121" i="15" s="1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I134" i="15" s="1"/>
  <c r="J134" i="15" s="1"/>
  <c r="H135" i="15"/>
  <c r="I135" i="15" s="1"/>
  <c r="J135" i="15" s="1"/>
  <c r="H136" i="15"/>
  <c r="I136" i="15" s="1"/>
  <c r="J136" i="15" s="1"/>
  <c r="H137" i="15"/>
  <c r="I137" i="15" s="1"/>
  <c r="H138" i="15"/>
  <c r="I138" i="15" s="1"/>
  <c r="J138" i="15" s="1"/>
  <c r="H139" i="15"/>
  <c r="I139" i="15" s="1"/>
  <c r="J139" i="15" s="1"/>
  <c r="H140" i="15"/>
  <c r="I140" i="15" s="1"/>
  <c r="J140" i="15" s="1"/>
  <c r="H141" i="15"/>
  <c r="I141" i="15" s="1"/>
  <c r="J141" i="15" s="1"/>
  <c r="H142" i="15"/>
  <c r="I142" i="15" s="1"/>
  <c r="J142" i="15" s="1"/>
  <c r="H143" i="15"/>
  <c r="I143" i="15" s="1"/>
  <c r="J143" i="15" s="1"/>
  <c r="H144" i="15"/>
  <c r="I144" i="15" s="1"/>
  <c r="J144" i="15" s="1"/>
  <c r="H145" i="15"/>
  <c r="I145" i="15" s="1"/>
  <c r="J145" i="15" s="1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I158" i="15" s="1"/>
  <c r="J158" i="15" s="1"/>
  <c r="H159" i="15"/>
  <c r="I159" i="15" s="1"/>
  <c r="J159" i="15" s="1"/>
  <c r="H160" i="15"/>
  <c r="I160" i="15" s="1"/>
  <c r="J160" i="15" s="1"/>
  <c r="H161" i="15"/>
  <c r="I161" i="15" s="1"/>
  <c r="J161" i="15" s="1"/>
  <c r="H162" i="15"/>
  <c r="I162" i="15" s="1"/>
  <c r="J162" i="15" s="1"/>
  <c r="H163" i="15"/>
  <c r="I163" i="15" s="1"/>
  <c r="J163" i="15" s="1"/>
  <c r="H164" i="15"/>
  <c r="I164" i="15" s="1"/>
  <c r="J164" i="15" s="1"/>
  <c r="H165" i="15"/>
  <c r="I165" i="15" s="1"/>
  <c r="J165" i="15" s="1"/>
  <c r="H166" i="15"/>
  <c r="I166" i="15" s="1"/>
  <c r="J166" i="15" s="1"/>
  <c r="H167" i="15"/>
  <c r="I167" i="15" s="1"/>
  <c r="J167" i="15" s="1"/>
  <c r="H168" i="15"/>
  <c r="I168" i="15" s="1"/>
  <c r="J168" i="15" s="1"/>
  <c r="H169" i="15"/>
  <c r="I169" i="15" s="1"/>
  <c r="J169" i="15" s="1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I182" i="15" s="1"/>
  <c r="J182" i="15" s="1"/>
  <c r="H183" i="15"/>
  <c r="I183" i="15" s="1"/>
  <c r="J183" i="15" s="1"/>
  <c r="H184" i="15"/>
  <c r="I184" i="15" s="1"/>
  <c r="J184" i="15" s="1"/>
  <c r="H185" i="15"/>
  <c r="I185" i="15" s="1"/>
  <c r="J185" i="15" s="1"/>
  <c r="H186" i="15"/>
  <c r="I186" i="15" s="1"/>
  <c r="J186" i="15" s="1"/>
  <c r="H187" i="15"/>
  <c r="I187" i="15" s="1"/>
  <c r="J187" i="15" s="1"/>
  <c r="H188" i="15"/>
  <c r="I188" i="15" s="1"/>
  <c r="J188" i="15" s="1"/>
  <c r="H189" i="15"/>
  <c r="I189" i="15" s="1"/>
  <c r="J189" i="15" s="1"/>
  <c r="H190" i="15"/>
  <c r="I190" i="15" s="1"/>
  <c r="J190" i="15" s="1"/>
  <c r="H191" i="15"/>
  <c r="I191" i="15" s="1"/>
  <c r="J191" i="15" s="1"/>
  <c r="H192" i="15"/>
  <c r="I192" i="15" s="1"/>
  <c r="J192" i="15" s="1"/>
  <c r="H193" i="15"/>
  <c r="I193" i="15" s="1"/>
  <c r="J193" i="15" s="1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I206" i="15" s="1"/>
  <c r="J206" i="15" s="1"/>
  <c r="H207" i="15"/>
  <c r="I207" i="15" s="1"/>
  <c r="J207" i="15" s="1"/>
  <c r="H208" i="15"/>
  <c r="I208" i="15" s="1"/>
  <c r="J208" i="15" s="1"/>
  <c r="H209" i="15"/>
  <c r="I209" i="15" s="1"/>
  <c r="J209" i="15" s="1"/>
  <c r="H210" i="15"/>
  <c r="I210" i="15" s="1"/>
  <c r="J210" i="15" s="1"/>
  <c r="H211" i="15"/>
  <c r="I211" i="15" s="1"/>
  <c r="J211" i="15" s="1"/>
  <c r="H212" i="15"/>
  <c r="I212" i="15" s="1"/>
  <c r="J212" i="15" s="1"/>
  <c r="H213" i="15"/>
  <c r="I213" i="15" s="1"/>
  <c r="J213" i="15" s="1"/>
  <c r="H214" i="15"/>
  <c r="I214" i="15" s="1"/>
  <c r="J214" i="15" s="1"/>
  <c r="H215" i="15"/>
  <c r="I215" i="15" s="1"/>
  <c r="J215" i="15" s="1"/>
  <c r="H216" i="15"/>
  <c r="I216" i="15" s="1"/>
  <c r="J216" i="15" s="1"/>
  <c r="H217" i="15"/>
  <c r="I217" i="15" s="1"/>
  <c r="J217" i="15" s="1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I230" i="15" s="1"/>
  <c r="J230" i="15" s="1"/>
  <c r="H231" i="15"/>
  <c r="I231" i="15" s="1"/>
  <c r="J231" i="15" s="1"/>
  <c r="H232" i="15"/>
  <c r="I232" i="15" s="1"/>
  <c r="J232" i="15" s="1"/>
  <c r="H233" i="15"/>
  <c r="I233" i="15" s="1"/>
  <c r="H234" i="15"/>
  <c r="I234" i="15" s="1"/>
  <c r="J234" i="15" s="1"/>
  <c r="H235" i="15"/>
  <c r="I235" i="15" s="1"/>
  <c r="J235" i="15" s="1"/>
  <c r="H236" i="15"/>
  <c r="I236" i="15" s="1"/>
  <c r="J236" i="15" s="1"/>
  <c r="H237" i="15"/>
  <c r="I237" i="15" s="1"/>
  <c r="J237" i="15" s="1"/>
  <c r="H238" i="15"/>
  <c r="I238" i="15" s="1"/>
  <c r="J238" i="15" s="1"/>
  <c r="H239" i="15"/>
  <c r="I239" i="15" s="1"/>
  <c r="J239" i="15" s="1"/>
  <c r="H240" i="15"/>
  <c r="I240" i="15" s="1"/>
  <c r="J240" i="15" s="1"/>
  <c r="H241" i="15"/>
  <c r="I241" i="15" s="1"/>
  <c r="J241" i="15" s="1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I254" i="15" s="1"/>
  <c r="J254" i="15" s="1"/>
  <c r="H255" i="15"/>
  <c r="I255" i="15" s="1"/>
  <c r="J255" i="15" s="1"/>
  <c r="H256" i="15"/>
  <c r="I256" i="15" s="1"/>
  <c r="J256" i="15" s="1"/>
  <c r="H257" i="15"/>
  <c r="I257" i="15" s="1"/>
  <c r="J257" i="15" s="1"/>
  <c r="H258" i="15"/>
  <c r="I258" i="15" s="1"/>
  <c r="J258" i="15" s="1"/>
  <c r="H259" i="15"/>
  <c r="I259" i="15" s="1"/>
  <c r="J259" i="15" s="1"/>
  <c r="H260" i="15"/>
  <c r="I260" i="15" s="1"/>
  <c r="J260" i="15" s="1"/>
  <c r="H261" i="15"/>
  <c r="I261" i="15" s="1"/>
  <c r="J261" i="15" s="1"/>
  <c r="H262" i="15"/>
  <c r="I262" i="15" s="1"/>
  <c r="J262" i="15" s="1"/>
  <c r="H263" i="15"/>
  <c r="I263" i="15" s="1"/>
  <c r="J263" i="15" s="1"/>
  <c r="H264" i="15"/>
  <c r="I264" i="15" s="1"/>
  <c r="J264" i="15" s="1"/>
  <c r="H265" i="15"/>
  <c r="I265" i="15" s="1"/>
  <c r="J265" i="15" s="1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I278" i="15" s="1"/>
  <c r="J278" i="15" s="1"/>
  <c r="H279" i="15"/>
  <c r="I279" i="15" s="1"/>
  <c r="J279" i="15" s="1"/>
  <c r="H280" i="15"/>
  <c r="I280" i="15" s="1"/>
  <c r="J280" i="15" s="1"/>
  <c r="H281" i="15"/>
  <c r="I281" i="15" s="1"/>
  <c r="J281" i="15" s="1"/>
  <c r="H282" i="15"/>
  <c r="I282" i="15" s="1"/>
  <c r="J282" i="15" s="1"/>
  <c r="H283" i="15"/>
  <c r="I283" i="15" s="1"/>
  <c r="J283" i="15" s="1"/>
  <c r="H284" i="15"/>
  <c r="I284" i="15" s="1"/>
  <c r="J284" i="15" s="1"/>
  <c r="H285" i="15"/>
  <c r="I285" i="15" s="1"/>
  <c r="J285" i="15" s="1"/>
  <c r="H286" i="15"/>
  <c r="I286" i="15" s="1"/>
  <c r="J286" i="15" s="1"/>
  <c r="H287" i="15"/>
  <c r="I287" i="15" s="1"/>
  <c r="J287" i="15" s="1"/>
  <c r="H288" i="15"/>
  <c r="I288" i="15" s="1"/>
  <c r="J288" i="15" s="1"/>
  <c r="H289" i="15"/>
  <c r="I289" i="15" s="1"/>
  <c r="J289" i="15" s="1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I302" i="15" s="1"/>
  <c r="J302" i="15" s="1"/>
  <c r="H303" i="15"/>
  <c r="I303" i="15" s="1"/>
  <c r="J303" i="15" s="1"/>
  <c r="H304" i="15"/>
  <c r="I304" i="15" s="1"/>
  <c r="J304" i="15" s="1"/>
  <c r="H305" i="15"/>
  <c r="I305" i="15" s="1"/>
  <c r="J305" i="15" s="1"/>
  <c r="H306" i="15"/>
  <c r="I306" i="15" s="1"/>
  <c r="J306" i="15" s="1"/>
  <c r="H307" i="15"/>
  <c r="I307" i="15" s="1"/>
  <c r="J307" i="15" s="1"/>
  <c r="H308" i="15"/>
  <c r="I308" i="15" s="1"/>
  <c r="J308" i="15" s="1"/>
  <c r="H309" i="15"/>
  <c r="I309" i="15" s="1"/>
  <c r="J309" i="15" s="1"/>
  <c r="H310" i="15"/>
  <c r="I310" i="15" s="1"/>
  <c r="J310" i="15" s="1"/>
  <c r="H311" i="15"/>
  <c r="I311" i="15" s="1"/>
  <c r="J311" i="15" s="1"/>
  <c r="H312" i="15"/>
  <c r="I312" i="15" s="1"/>
  <c r="J312" i="15" s="1"/>
  <c r="H313" i="15"/>
  <c r="I313" i="15" s="1"/>
  <c r="J313" i="15" s="1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I326" i="15" s="1"/>
  <c r="J326" i="15" s="1"/>
  <c r="H327" i="15"/>
  <c r="I327" i="15" s="1"/>
  <c r="J327" i="15" s="1"/>
  <c r="H328" i="15"/>
  <c r="I328" i="15" s="1"/>
  <c r="J328" i="15" s="1"/>
  <c r="H329" i="15"/>
  <c r="I329" i="15" s="1"/>
  <c r="H330" i="15"/>
  <c r="I330" i="15" s="1"/>
  <c r="J330" i="15" s="1"/>
  <c r="H331" i="15"/>
  <c r="I331" i="15" s="1"/>
  <c r="J331" i="15" s="1"/>
  <c r="H332" i="15"/>
  <c r="I332" i="15" s="1"/>
  <c r="J332" i="15" s="1"/>
  <c r="H333" i="15"/>
  <c r="I333" i="15" s="1"/>
  <c r="J333" i="15" s="1"/>
  <c r="H334" i="15"/>
  <c r="I334" i="15" s="1"/>
  <c r="J334" i="15" s="1"/>
  <c r="H335" i="15"/>
  <c r="I335" i="15" s="1"/>
  <c r="J335" i="15" s="1"/>
  <c r="H336" i="15"/>
  <c r="I336" i="15" s="1"/>
  <c r="J336" i="15" s="1"/>
  <c r="H337" i="15"/>
  <c r="I337" i="15" s="1"/>
  <c r="J337" i="15" s="1"/>
  <c r="H338" i="15"/>
  <c r="H339" i="15"/>
  <c r="H340" i="15"/>
  <c r="H341" i="15"/>
  <c r="H342" i="15"/>
  <c r="H343" i="15"/>
  <c r="H344" i="15"/>
  <c r="H345" i="15"/>
  <c r="H346" i="15"/>
  <c r="H347" i="15"/>
  <c r="H348" i="15"/>
  <c r="H349" i="15"/>
  <c r="H350" i="15"/>
  <c r="I350" i="15" s="1"/>
  <c r="J350" i="15" s="1"/>
  <c r="H351" i="15"/>
  <c r="I351" i="15" s="1"/>
  <c r="J351" i="15" s="1"/>
  <c r="H352" i="15"/>
  <c r="I352" i="15" s="1"/>
  <c r="J352" i="15" s="1"/>
  <c r="H353" i="15"/>
  <c r="I353" i="15" s="1"/>
  <c r="J353" i="15" s="1"/>
  <c r="H354" i="15"/>
  <c r="I354" i="15" s="1"/>
  <c r="J354" i="15" s="1"/>
  <c r="H355" i="15"/>
  <c r="I355" i="15" s="1"/>
  <c r="J355" i="15" s="1"/>
  <c r="H356" i="15"/>
  <c r="I356" i="15" s="1"/>
  <c r="J356" i="15" s="1"/>
  <c r="H357" i="15"/>
  <c r="I357" i="15" s="1"/>
  <c r="J357" i="15" s="1"/>
  <c r="H358" i="15"/>
  <c r="I358" i="15" s="1"/>
  <c r="J358" i="15" s="1"/>
  <c r="H359" i="15"/>
  <c r="I359" i="15" s="1"/>
  <c r="J359" i="15" s="1"/>
  <c r="H360" i="15"/>
  <c r="I360" i="15" s="1"/>
  <c r="J360" i="15" s="1"/>
  <c r="H361" i="15"/>
  <c r="I361" i="15" s="1"/>
  <c r="J361" i="15" s="1"/>
  <c r="G3" i="15"/>
  <c r="I3" i="15" s="1"/>
  <c r="J3" i="15" s="1"/>
  <c r="G4" i="15"/>
  <c r="I4" i="15" s="1"/>
  <c r="J4" i="15" s="1"/>
  <c r="G5" i="15"/>
  <c r="I5" i="15" s="1"/>
  <c r="J5" i="15" s="1"/>
  <c r="G6" i="15"/>
  <c r="I6" i="15" s="1"/>
  <c r="J6" i="15" s="1"/>
  <c r="G7" i="15"/>
  <c r="I7" i="15" s="1"/>
  <c r="J7" i="15" s="1"/>
  <c r="G8" i="15"/>
  <c r="I8" i="15" s="1"/>
  <c r="J8" i="15" s="1"/>
  <c r="G9" i="15"/>
  <c r="I9" i="15" s="1"/>
  <c r="J9" i="15" s="1"/>
  <c r="G10" i="15"/>
  <c r="I10" i="15" s="1"/>
  <c r="J10" i="15" s="1"/>
  <c r="G11" i="15"/>
  <c r="I11" i="15" s="1"/>
  <c r="J11" i="15" s="1"/>
  <c r="G12" i="15"/>
  <c r="I12" i="15" s="1"/>
  <c r="J12" i="15" s="1"/>
  <c r="G13" i="15"/>
  <c r="I13" i="15" s="1"/>
  <c r="J13" i="15" s="1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I26" i="15" s="1"/>
  <c r="J26" i="15" s="1"/>
  <c r="G27" i="15"/>
  <c r="I27" i="15" s="1"/>
  <c r="J27" i="15" s="1"/>
  <c r="G28" i="15"/>
  <c r="I28" i="15" s="1"/>
  <c r="J28" i="15" s="1"/>
  <c r="G29" i="15"/>
  <c r="I29" i="15" s="1"/>
  <c r="J29" i="15" s="1"/>
  <c r="G30" i="15"/>
  <c r="I30" i="15" s="1"/>
  <c r="J30" i="15" s="1"/>
  <c r="G31" i="15"/>
  <c r="I31" i="15" s="1"/>
  <c r="J31" i="15" s="1"/>
  <c r="G32" i="15"/>
  <c r="I32" i="15" s="1"/>
  <c r="J32" i="15" s="1"/>
  <c r="G33" i="15"/>
  <c r="I33" i="15" s="1"/>
  <c r="J33" i="15" s="1"/>
  <c r="G34" i="15"/>
  <c r="I34" i="15" s="1"/>
  <c r="J34" i="15" s="1"/>
  <c r="G35" i="15"/>
  <c r="I35" i="15" s="1"/>
  <c r="J35" i="15" s="1"/>
  <c r="G36" i="15"/>
  <c r="I36" i="15" s="1"/>
  <c r="J36" i="15" s="1"/>
  <c r="G37" i="15"/>
  <c r="I37" i="15" s="1"/>
  <c r="J37" i="15" s="1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I50" i="15" s="1"/>
  <c r="J50" i="15" s="1"/>
  <c r="G51" i="15"/>
  <c r="I51" i="15" s="1"/>
  <c r="J51" i="15" s="1"/>
  <c r="G52" i="15"/>
  <c r="I52" i="15" s="1"/>
  <c r="J52" i="15" s="1"/>
  <c r="G53" i="15"/>
  <c r="I53" i="15" s="1"/>
  <c r="J53" i="15" s="1"/>
  <c r="G54" i="15"/>
  <c r="I54" i="15" s="1"/>
  <c r="J54" i="15" s="1"/>
  <c r="G55" i="15"/>
  <c r="I55" i="15" s="1"/>
  <c r="J55" i="15" s="1"/>
  <c r="G56" i="15"/>
  <c r="I56" i="15" s="1"/>
  <c r="J56" i="15" s="1"/>
  <c r="G57" i="15"/>
  <c r="I57" i="15" s="1"/>
  <c r="J57" i="15" s="1"/>
  <c r="G58" i="15"/>
  <c r="I58" i="15" s="1"/>
  <c r="J58" i="15" s="1"/>
  <c r="G59" i="15"/>
  <c r="I59" i="15" s="1"/>
  <c r="J59" i="15" s="1"/>
  <c r="G60" i="15"/>
  <c r="I60" i="15" s="1"/>
  <c r="J60" i="15" s="1"/>
  <c r="G61" i="15"/>
  <c r="I61" i="15" s="1"/>
  <c r="J61" i="15" s="1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I74" i="15" s="1"/>
  <c r="J74" i="15" s="1"/>
  <c r="G75" i="15"/>
  <c r="I75" i="15" s="1"/>
  <c r="J75" i="15" s="1"/>
  <c r="G76" i="15"/>
  <c r="I76" i="15" s="1"/>
  <c r="J76" i="15" s="1"/>
  <c r="G77" i="15"/>
  <c r="I77" i="15" s="1"/>
  <c r="J77" i="15" s="1"/>
  <c r="G78" i="15"/>
  <c r="I78" i="15" s="1"/>
  <c r="J78" i="15" s="1"/>
  <c r="G79" i="15"/>
  <c r="I79" i="15" s="1"/>
  <c r="J79" i="15" s="1"/>
  <c r="G80" i="15"/>
  <c r="I80" i="15" s="1"/>
  <c r="J80" i="15" s="1"/>
  <c r="G81" i="15"/>
  <c r="I81" i="15" s="1"/>
  <c r="J81" i="15" s="1"/>
  <c r="G82" i="15"/>
  <c r="I82" i="15" s="1"/>
  <c r="J82" i="15" s="1"/>
  <c r="G83" i="15"/>
  <c r="I83" i="15" s="1"/>
  <c r="J83" i="15" s="1"/>
  <c r="G84" i="15"/>
  <c r="I84" i="15" s="1"/>
  <c r="J84" i="15" s="1"/>
  <c r="G85" i="15"/>
  <c r="I85" i="15" s="1"/>
  <c r="J85" i="15" s="1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I98" i="15" s="1"/>
  <c r="J98" i="15" s="1"/>
  <c r="G99" i="15"/>
  <c r="I99" i="15" s="1"/>
  <c r="J99" i="15" s="1"/>
  <c r="G100" i="15"/>
  <c r="I100" i="15" s="1"/>
  <c r="J100" i="15" s="1"/>
  <c r="G101" i="15"/>
  <c r="I101" i="15" s="1"/>
  <c r="J101" i="15" s="1"/>
  <c r="G102" i="15"/>
  <c r="I102" i="15" s="1"/>
  <c r="J102" i="15" s="1"/>
  <c r="G103" i="15"/>
  <c r="I103" i="15" s="1"/>
  <c r="J103" i="15" s="1"/>
  <c r="G104" i="15"/>
  <c r="I104" i="15" s="1"/>
  <c r="J104" i="15" s="1"/>
  <c r="G105" i="15"/>
  <c r="I105" i="15" s="1"/>
  <c r="J105" i="15" s="1"/>
  <c r="G106" i="15"/>
  <c r="I106" i="15" s="1"/>
  <c r="J106" i="15" s="1"/>
  <c r="G107" i="15"/>
  <c r="I107" i="15" s="1"/>
  <c r="J107" i="15" s="1"/>
  <c r="G108" i="15"/>
  <c r="I108" i="15" s="1"/>
  <c r="J108" i="15" s="1"/>
  <c r="G109" i="15"/>
  <c r="I109" i="15" s="1"/>
  <c r="J109" i="15" s="1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I122" i="15" s="1"/>
  <c r="J122" i="15" s="1"/>
  <c r="G123" i="15"/>
  <c r="I123" i="15" s="1"/>
  <c r="J123" i="15" s="1"/>
  <c r="G124" i="15"/>
  <c r="I124" i="15" s="1"/>
  <c r="J124" i="15" s="1"/>
  <c r="G125" i="15"/>
  <c r="I125" i="15" s="1"/>
  <c r="J125" i="15" s="1"/>
  <c r="G126" i="15"/>
  <c r="I126" i="15" s="1"/>
  <c r="J126" i="15" s="1"/>
  <c r="G127" i="15"/>
  <c r="I127" i="15" s="1"/>
  <c r="J127" i="15" s="1"/>
  <c r="G128" i="15"/>
  <c r="I128" i="15" s="1"/>
  <c r="J128" i="15" s="1"/>
  <c r="G129" i="15"/>
  <c r="I129" i="15" s="1"/>
  <c r="J129" i="15" s="1"/>
  <c r="G130" i="15"/>
  <c r="I130" i="15" s="1"/>
  <c r="J130" i="15" s="1"/>
  <c r="G131" i="15"/>
  <c r="I131" i="15" s="1"/>
  <c r="J131" i="15" s="1"/>
  <c r="G132" i="15"/>
  <c r="I132" i="15" s="1"/>
  <c r="J132" i="15" s="1"/>
  <c r="G133" i="15"/>
  <c r="I133" i="15" s="1"/>
  <c r="J133" i="15" s="1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I146" i="15" s="1"/>
  <c r="J146" i="15" s="1"/>
  <c r="G147" i="15"/>
  <c r="I147" i="15" s="1"/>
  <c r="J147" i="15" s="1"/>
  <c r="G148" i="15"/>
  <c r="I148" i="15" s="1"/>
  <c r="J148" i="15" s="1"/>
  <c r="G149" i="15"/>
  <c r="I149" i="15" s="1"/>
  <c r="J149" i="15" s="1"/>
  <c r="G150" i="15"/>
  <c r="I150" i="15" s="1"/>
  <c r="J150" i="15" s="1"/>
  <c r="G151" i="15"/>
  <c r="I151" i="15" s="1"/>
  <c r="J151" i="15" s="1"/>
  <c r="G152" i="15"/>
  <c r="I152" i="15" s="1"/>
  <c r="J152" i="15" s="1"/>
  <c r="G153" i="15"/>
  <c r="I153" i="15" s="1"/>
  <c r="J153" i="15" s="1"/>
  <c r="G154" i="15"/>
  <c r="I154" i="15" s="1"/>
  <c r="J154" i="15" s="1"/>
  <c r="G155" i="15"/>
  <c r="I155" i="15" s="1"/>
  <c r="J155" i="15" s="1"/>
  <c r="G156" i="15"/>
  <c r="I156" i="15" s="1"/>
  <c r="J156" i="15" s="1"/>
  <c r="G157" i="15"/>
  <c r="I157" i="15" s="1"/>
  <c r="J157" i="15" s="1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I170" i="15" s="1"/>
  <c r="J170" i="15" s="1"/>
  <c r="G171" i="15"/>
  <c r="I171" i="15" s="1"/>
  <c r="J171" i="15" s="1"/>
  <c r="G172" i="15"/>
  <c r="I172" i="15" s="1"/>
  <c r="J172" i="15" s="1"/>
  <c r="G173" i="15"/>
  <c r="I173" i="15" s="1"/>
  <c r="J173" i="15" s="1"/>
  <c r="G174" i="15"/>
  <c r="I174" i="15" s="1"/>
  <c r="J174" i="15" s="1"/>
  <c r="G175" i="15"/>
  <c r="I175" i="15" s="1"/>
  <c r="J175" i="15" s="1"/>
  <c r="G176" i="15"/>
  <c r="I176" i="15" s="1"/>
  <c r="J176" i="15" s="1"/>
  <c r="G177" i="15"/>
  <c r="I177" i="15" s="1"/>
  <c r="J177" i="15" s="1"/>
  <c r="G178" i="15"/>
  <c r="I178" i="15" s="1"/>
  <c r="J178" i="15" s="1"/>
  <c r="G179" i="15"/>
  <c r="I179" i="15" s="1"/>
  <c r="J179" i="15" s="1"/>
  <c r="G180" i="15"/>
  <c r="I180" i="15" s="1"/>
  <c r="J180" i="15" s="1"/>
  <c r="G181" i="15"/>
  <c r="I181" i="15" s="1"/>
  <c r="J181" i="15" s="1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I194" i="15" s="1"/>
  <c r="J194" i="15" s="1"/>
  <c r="G195" i="15"/>
  <c r="I195" i="15" s="1"/>
  <c r="J195" i="15" s="1"/>
  <c r="G196" i="15"/>
  <c r="I196" i="15" s="1"/>
  <c r="J196" i="15" s="1"/>
  <c r="G197" i="15"/>
  <c r="I197" i="15" s="1"/>
  <c r="J197" i="15" s="1"/>
  <c r="G198" i="15"/>
  <c r="I198" i="15" s="1"/>
  <c r="J198" i="15" s="1"/>
  <c r="G199" i="15"/>
  <c r="I199" i="15" s="1"/>
  <c r="J199" i="15" s="1"/>
  <c r="G200" i="15"/>
  <c r="I200" i="15" s="1"/>
  <c r="J200" i="15" s="1"/>
  <c r="G201" i="15"/>
  <c r="I201" i="15" s="1"/>
  <c r="J201" i="15" s="1"/>
  <c r="G202" i="15"/>
  <c r="I202" i="15" s="1"/>
  <c r="J202" i="15" s="1"/>
  <c r="G203" i="15"/>
  <c r="I203" i="15" s="1"/>
  <c r="J203" i="15" s="1"/>
  <c r="G204" i="15"/>
  <c r="I204" i="15" s="1"/>
  <c r="J204" i="15" s="1"/>
  <c r="G205" i="15"/>
  <c r="I205" i="15" s="1"/>
  <c r="J205" i="15" s="1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I218" i="15" s="1"/>
  <c r="J218" i="15" s="1"/>
  <c r="G219" i="15"/>
  <c r="I219" i="15" s="1"/>
  <c r="J219" i="15" s="1"/>
  <c r="G220" i="15"/>
  <c r="I220" i="15" s="1"/>
  <c r="J220" i="15" s="1"/>
  <c r="G221" i="15"/>
  <c r="I221" i="15" s="1"/>
  <c r="J221" i="15" s="1"/>
  <c r="G222" i="15"/>
  <c r="I222" i="15" s="1"/>
  <c r="J222" i="15" s="1"/>
  <c r="G223" i="15"/>
  <c r="I223" i="15" s="1"/>
  <c r="J223" i="15" s="1"/>
  <c r="G224" i="15"/>
  <c r="I224" i="15" s="1"/>
  <c r="J224" i="15" s="1"/>
  <c r="G225" i="15"/>
  <c r="I225" i="15" s="1"/>
  <c r="J225" i="15" s="1"/>
  <c r="G226" i="15"/>
  <c r="I226" i="15" s="1"/>
  <c r="J226" i="15" s="1"/>
  <c r="G227" i="15"/>
  <c r="I227" i="15" s="1"/>
  <c r="J227" i="15" s="1"/>
  <c r="G228" i="15"/>
  <c r="I228" i="15" s="1"/>
  <c r="J228" i="15" s="1"/>
  <c r="G229" i="15"/>
  <c r="I229" i="15" s="1"/>
  <c r="J229" i="15" s="1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I242" i="15" s="1"/>
  <c r="J242" i="15" s="1"/>
  <c r="G243" i="15"/>
  <c r="I243" i="15" s="1"/>
  <c r="J243" i="15" s="1"/>
  <c r="G244" i="15"/>
  <c r="I244" i="15" s="1"/>
  <c r="J244" i="15" s="1"/>
  <c r="G245" i="15"/>
  <c r="I245" i="15" s="1"/>
  <c r="J245" i="15" s="1"/>
  <c r="G246" i="15"/>
  <c r="I246" i="15" s="1"/>
  <c r="J246" i="15" s="1"/>
  <c r="G247" i="15"/>
  <c r="I247" i="15" s="1"/>
  <c r="J247" i="15" s="1"/>
  <c r="G248" i="15"/>
  <c r="I248" i="15" s="1"/>
  <c r="J248" i="15" s="1"/>
  <c r="G249" i="15"/>
  <c r="I249" i="15" s="1"/>
  <c r="J249" i="15" s="1"/>
  <c r="G250" i="15"/>
  <c r="I250" i="15" s="1"/>
  <c r="J250" i="15" s="1"/>
  <c r="G251" i="15"/>
  <c r="I251" i="15" s="1"/>
  <c r="J251" i="15" s="1"/>
  <c r="G252" i="15"/>
  <c r="I252" i="15" s="1"/>
  <c r="J252" i="15" s="1"/>
  <c r="G253" i="15"/>
  <c r="I253" i="15" s="1"/>
  <c r="J253" i="15" s="1"/>
  <c r="G254" i="15"/>
  <c r="G255" i="15"/>
  <c r="G256" i="15"/>
  <c r="G257" i="15"/>
  <c r="G258" i="15"/>
  <c r="G259" i="15"/>
  <c r="G260" i="15"/>
  <c r="G261" i="15"/>
  <c r="G262" i="15"/>
  <c r="G263" i="15"/>
  <c r="G264" i="15"/>
  <c r="G265" i="15"/>
  <c r="G266" i="15"/>
  <c r="I266" i="15" s="1"/>
  <c r="J266" i="15" s="1"/>
  <c r="G267" i="15"/>
  <c r="I267" i="15" s="1"/>
  <c r="J267" i="15" s="1"/>
  <c r="G268" i="15"/>
  <c r="I268" i="15" s="1"/>
  <c r="J268" i="15" s="1"/>
  <c r="G269" i="15"/>
  <c r="I269" i="15" s="1"/>
  <c r="J269" i="15" s="1"/>
  <c r="G270" i="15"/>
  <c r="I270" i="15" s="1"/>
  <c r="J270" i="15" s="1"/>
  <c r="G271" i="15"/>
  <c r="I271" i="15" s="1"/>
  <c r="J271" i="15" s="1"/>
  <c r="G272" i="15"/>
  <c r="G273" i="15"/>
  <c r="I273" i="15" s="1"/>
  <c r="J273" i="15" s="1"/>
  <c r="G274" i="15"/>
  <c r="I274" i="15" s="1"/>
  <c r="J274" i="15" s="1"/>
  <c r="G275" i="15"/>
  <c r="I275" i="15" s="1"/>
  <c r="J275" i="15" s="1"/>
  <c r="G276" i="15"/>
  <c r="I276" i="15" s="1"/>
  <c r="J276" i="15" s="1"/>
  <c r="G277" i="15"/>
  <c r="I277" i="15" s="1"/>
  <c r="J277" i="15" s="1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I290" i="15" s="1"/>
  <c r="J290" i="15" s="1"/>
  <c r="G291" i="15"/>
  <c r="I291" i="15" s="1"/>
  <c r="J291" i="15" s="1"/>
  <c r="G292" i="15"/>
  <c r="I292" i="15" s="1"/>
  <c r="J292" i="15" s="1"/>
  <c r="G293" i="15"/>
  <c r="I293" i="15" s="1"/>
  <c r="J293" i="15" s="1"/>
  <c r="G294" i="15"/>
  <c r="I294" i="15" s="1"/>
  <c r="J294" i="15" s="1"/>
  <c r="G295" i="15"/>
  <c r="I295" i="15" s="1"/>
  <c r="J295" i="15" s="1"/>
  <c r="G296" i="15"/>
  <c r="I296" i="15" s="1"/>
  <c r="J296" i="15" s="1"/>
  <c r="G297" i="15"/>
  <c r="I297" i="15" s="1"/>
  <c r="J297" i="15" s="1"/>
  <c r="G298" i="15"/>
  <c r="I298" i="15" s="1"/>
  <c r="J298" i="15" s="1"/>
  <c r="G299" i="15"/>
  <c r="I299" i="15" s="1"/>
  <c r="J299" i="15" s="1"/>
  <c r="G300" i="15"/>
  <c r="I300" i="15" s="1"/>
  <c r="J300" i="15" s="1"/>
  <c r="G301" i="15"/>
  <c r="I301" i="15" s="1"/>
  <c r="J301" i="15" s="1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I314" i="15" s="1"/>
  <c r="J314" i="15" s="1"/>
  <c r="G315" i="15"/>
  <c r="I315" i="15" s="1"/>
  <c r="J315" i="15" s="1"/>
  <c r="G316" i="15"/>
  <c r="I316" i="15" s="1"/>
  <c r="J316" i="15" s="1"/>
  <c r="G317" i="15"/>
  <c r="I317" i="15" s="1"/>
  <c r="J317" i="15" s="1"/>
  <c r="G318" i="15"/>
  <c r="I318" i="15" s="1"/>
  <c r="J318" i="15" s="1"/>
  <c r="G319" i="15"/>
  <c r="I319" i="15" s="1"/>
  <c r="J319" i="15" s="1"/>
  <c r="G320" i="15"/>
  <c r="I320" i="15" s="1"/>
  <c r="J320" i="15" s="1"/>
  <c r="G321" i="15"/>
  <c r="I321" i="15" s="1"/>
  <c r="J321" i="15" s="1"/>
  <c r="G322" i="15"/>
  <c r="I322" i="15" s="1"/>
  <c r="J322" i="15" s="1"/>
  <c r="G323" i="15"/>
  <c r="I323" i="15" s="1"/>
  <c r="J323" i="15" s="1"/>
  <c r="G324" i="15"/>
  <c r="I324" i="15" s="1"/>
  <c r="J324" i="15" s="1"/>
  <c r="G325" i="15"/>
  <c r="I325" i="15" s="1"/>
  <c r="J325" i="15" s="1"/>
  <c r="G326" i="15"/>
  <c r="G327" i="15"/>
  <c r="G328" i="15"/>
  <c r="G329" i="15"/>
  <c r="G330" i="15"/>
  <c r="G331" i="15"/>
  <c r="G332" i="15"/>
  <c r="G333" i="15"/>
  <c r="G334" i="15"/>
  <c r="G335" i="15"/>
  <c r="G336" i="15"/>
  <c r="G337" i="15"/>
  <c r="G338" i="15"/>
  <c r="I338" i="15" s="1"/>
  <c r="J338" i="15" s="1"/>
  <c r="G339" i="15"/>
  <c r="I339" i="15" s="1"/>
  <c r="J339" i="15" s="1"/>
  <c r="G340" i="15"/>
  <c r="I340" i="15" s="1"/>
  <c r="J340" i="15" s="1"/>
  <c r="G341" i="15"/>
  <c r="I341" i="15" s="1"/>
  <c r="J341" i="15" s="1"/>
  <c r="G342" i="15"/>
  <c r="I342" i="15" s="1"/>
  <c r="J342" i="15" s="1"/>
  <c r="G343" i="15"/>
  <c r="I343" i="15" s="1"/>
  <c r="J343" i="15" s="1"/>
  <c r="G344" i="15"/>
  <c r="I344" i="15" s="1"/>
  <c r="J344" i="15" s="1"/>
  <c r="G345" i="15"/>
  <c r="I345" i="15" s="1"/>
  <c r="J345" i="15" s="1"/>
  <c r="G346" i="15"/>
  <c r="I346" i="15" s="1"/>
  <c r="J346" i="15" s="1"/>
  <c r="G347" i="15"/>
  <c r="I347" i="15" s="1"/>
  <c r="J347" i="15" s="1"/>
  <c r="G348" i="15"/>
  <c r="I348" i="15" s="1"/>
  <c r="J348" i="15" s="1"/>
  <c r="G349" i="15"/>
  <c r="I349" i="15" s="1"/>
  <c r="J349" i="15" s="1"/>
  <c r="G350" i="15"/>
  <c r="G351" i="15"/>
  <c r="G352" i="15"/>
  <c r="G353" i="15"/>
  <c r="G354" i="15"/>
  <c r="G355" i="15"/>
  <c r="G356" i="15"/>
  <c r="G357" i="15"/>
  <c r="G358" i="15"/>
  <c r="G359" i="15"/>
  <c r="G360" i="15"/>
  <c r="G361" i="15"/>
  <c r="F3" i="15"/>
  <c r="F2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E16" i="16" l="1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E2" i="16"/>
  <c r="G2" i="13" l="1"/>
  <c r="H2" i="13" s="1"/>
  <c r="G3" i="13"/>
  <c r="H3" i="13" s="1"/>
  <c r="G4" i="13"/>
  <c r="H4" i="13" s="1"/>
  <c r="G5" i="13"/>
  <c r="H5" i="13" s="1"/>
  <c r="G6" i="13"/>
  <c r="H6" i="13" s="1"/>
  <c r="G7" i="13"/>
  <c r="H7" i="13" s="1"/>
  <c r="G8" i="13"/>
  <c r="H8" i="13" s="1"/>
  <c r="G9" i="13"/>
  <c r="H9" i="13" s="1"/>
  <c r="G10" i="13"/>
  <c r="H10" i="13" s="1"/>
  <c r="G11" i="13"/>
  <c r="H11" i="13" s="1"/>
  <c r="G12" i="13"/>
  <c r="H12" i="13" s="1"/>
  <c r="G13" i="13"/>
  <c r="H13" i="13" s="1"/>
  <c r="G14" i="13"/>
  <c r="H14" i="13" s="1"/>
  <c r="G15" i="13"/>
  <c r="H15" i="13" s="1"/>
  <c r="G16" i="13"/>
  <c r="H16" i="13" s="1"/>
  <c r="G17" i="13"/>
  <c r="H17" i="13" s="1"/>
  <c r="G18" i="13"/>
  <c r="H18" i="13" s="1"/>
  <c r="G19" i="13"/>
  <c r="H19" i="13" s="1"/>
  <c r="G20" i="13"/>
  <c r="H20" i="13" s="1"/>
  <c r="G21" i="13"/>
  <c r="H21" i="13" s="1"/>
  <c r="G22" i="13"/>
  <c r="H22" i="13" s="1"/>
  <c r="G23" i="13"/>
  <c r="H23" i="13" s="1"/>
  <c r="G24" i="13"/>
  <c r="H24" i="13" s="1"/>
  <c r="G25" i="13"/>
  <c r="H25" i="13" s="1"/>
  <c r="E8" i="13"/>
  <c r="F8" i="13" s="1"/>
  <c r="E9" i="13"/>
  <c r="F9" i="13" s="1"/>
  <c r="E16" i="13"/>
  <c r="F16" i="13" s="1"/>
  <c r="E17" i="13"/>
  <c r="F17" i="13" s="1"/>
  <c r="E24" i="13"/>
  <c r="F24" i="13" s="1"/>
  <c r="E25" i="13"/>
  <c r="F25" i="13" s="1"/>
  <c r="D3" i="13"/>
  <c r="D4" i="13"/>
  <c r="D5" i="13"/>
  <c r="D6" i="13"/>
  <c r="D7" i="13"/>
  <c r="D8" i="13"/>
  <c r="D9" i="13"/>
  <c r="D10" i="13"/>
  <c r="E10" i="13" s="1"/>
  <c r="F10" i="13" s="1"/>
  <c r="D11" i="13"/>
  <c r="D12" i="13"/>
  <c r="D13" i="13"/>
  <c r="D14" i="13"/>
  <c r="D15" i="13"/>
  <c r="D16" i="13"/>
  <c r="D17" i="13"/>
  <c r="D18" i="13"/>
  <c r="E18" i="13" s="1"/>
  <c r="F18" i="13" s="1"/>
  <c r="D19" i="13"/>
  <c r="D20" i="13"/>
  <c r="D21" i="13"/>
  <c r="D22" i="13"/>
  <c r="D23" i="13"/>
  <c r="D24" i="13"/>
  <c r="D25" i="13"/>
  <c r="D2" i="13"/>
  <c r="E2" i="13" s="1"/>
  <c r="F2" i="13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2" i="2"/>
  <c r="F11" i="2"/>
  <c r="F10" i="2"/>
  <c r="F9" i="2"/>
  <c r="F8" i="2"/>
  <c r="F7" i="2"/>
  <c r="F3" i="2"/>
  <c r="F4" i="2"/>
  <c r="F5" i="2"/>
  <c r="F6" i="2"/>
  <c r="F12" i="2"/>
  <c r="F13" i="2"/>
  <c r="F14" i="2"/>
  <c r="F15" i="2"/>
  <c r="F16" i="2"/>
  <c r="F2" i="2"/>
  <c r="E23" i="13" l="1"/>
  <c r="F23" i="13" s="1"/>
  <c r="E15" i="13"/>
  <c r="F15" i="13" s="1"/>
  <c r="E7" i="13"/>
  <c r="F7" i="13" s="1"/>
  <c r="E22" i="13"/>
  <c r="F22" i="13" s="1"/>
  <c r="E14" i="13"/>
  <c r="F14" i="13" s="1"/>
  <c r="E6" i="13"/>
  <c r="F6" i="13" s="1"/>
  <c r="E21" i="13"/>
  <c r="F21" i="13" s="1"/>
  <c r="E13" i="13"/>
  <c r="F13" i="13" s="1"/>
  <c r="E5" i="13"/>
  <c r="F5" i="13" s="1"/>
  <c r="E20" i="13"/>
  <c r="F20" i="13" s="1"/>
  <c r="E12" i="13"/>
  <c r="F12" i="13" s="1"/>
  <c r="E4" i="13"/>
  <c r="F4" i="13" s="1"/>
  <c r="E19" i="13"/>
  <c r="F19" i="13" s="1"/>
  <c r="E11" i="13"/>
  <c r="F11" i="13" s="1"/>
  <c r="E3" i="13"/>
  <c r="F3" i="13" s="1"/>
</calcChain>
</file>

<file path=xl/sharedStrings.xml><?xml version="1.0" encoding="utf-8"?>
<sst xmlns="http://schemas.openxmlformats.org/spreadsheetml/2006/main" count="937" uniqueCount="93">
  <si>
    <t>Year</t>
  </si>
  <si>
    <t>Month</t>
  </si>
  <si>
    <t>Product Name</t>
  </si>
  <si>
    <t>Brand</t>
  </si>
  <si>
    <t>Size</t>
  </si>
  <si>
    <t>Variant</t>
  </si>
  <si>
    <t>Full Name</t>
  </si>
  <si>
    <t>Dovelle</t>
  </si>
  <si>
    <t>Pantel</t>
  </si>
  <si>
    <t>Peak &amp; Shoulders</t>
  </si>
  <si>
    <t>Garnel</t>
  </si>
  <si>
    <t>Herbaluxe</t>
  </si>
  <si>
    <t>Anti Dandruff</t>
  </si>
  <si>
    <t>Silky Smooth</t>
  </si>
  <si>
    <t>Long and Strong</t>
  </si>
  <si>
    <t>Soft and Smooth</t>
  </si>
  <si>
    <t>Type</t>
  </si>
  <si>
    <t>Shampoo</t>
  </si>
  <si>
    <t>Conditioner</t>
  </si>
  <si>
    <t>Company</t>
  </si>
  <si>
    <t>UniProc</t>
  </si>
  <si>
    <t>P&amp;S Co</t>
  </si>
  <si>
    <t>Garnel &amp; Co</t>
  </si>
  <si>
    <t>Herbals</t>
  </si>
  <si>
    <t>500 ml</t>
  </si>
  <si>
    <t>450 ml</t>
  </si>
  <si>
    <t>486 ml</t>
  </si>
  <si>
    <t>510 ml</t>
  </si>
  <si>
    <t>200 ml</t>
  </si>
  <si>
    <t>175 ml</t>
  </si>
  <si>
    <t>185 ml</t>
  </si>
  <si>
    <t>190 ml</t>
  </si>
  <si>
    <t>Price Jan 2021 to Dec 2021</t>
  </si>
  <si>
    <t>Units Sold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</si>
  <si>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</si>
  <si>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</si>
  <si>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</si>
  <si>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</si>
  <si>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</si>
  <si>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</si>
  <si>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</si>
  <si>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</si>
  <si>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</si>
  <si>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</si>
  <si>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</si>
  <si>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</si>
  <si>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Dovelle Soft and Smooth 500 ml</t>
  </si>
  <si>
    <t>Units</t>
  </si>
  <si>
    <t>Pantel Anti Dandruff 450 ml</t>
  </si>
  <si>
    <t>Peak &amp; Shoulders Anti Dandruff 486 ml</t>
  </si>
  <si>
    <t>Garnel Silky Smooth 500 ml</t>
  </si>
  <si>
    <t>Herbaluxe Long and Strong 510 ml</t>
  </si>
  <si>
    <t>Date</t>
  </si>
  <si>
    <t>Column Labels</t>
  </si>
  <si>
    <t>Grand Total</t>
  </si>
  <si>
    <t>Row Labels</t>
  </si>
  <si>
    <t>Dovelle Soft and Smooth Shampoo 500 ml</t>
  </si>
  <si>
    <t>Pantel Anti Dandruff Shampoo 450 ml</t>
  </si>
  <si>
    <t>Peak &amp; Shoulders Anti Dandruff Shampoo 486 ml</t>
  </si>
  <si>
    <t>Garnel Silky Smooth Shampoo 500 ml</t>
  </si>
  <si>
    <t>Herbaluxe Long and Strong Shampoo 510 ml</t>
  </si>
  <si>
    <t>Dovelle Soft and Smooth Shampoo 200 ml</t>
  </si>
  <si>
    <t>Pantel Anti Dandruff Shampoo 175 ml</t>
  </si>
  <si>
    <t>Peak &amp; Shoulders Anti Dandruff Shampoo 185 ml</t>
  </si>
  <si>
    <t>Garnel Silky Smooth Shampoo 185 ml</t>
  </si>
  <si>
    <t>Herbaluxe Long and Strong Shampoo 190 ml</t>
  </si>
  <si>
    <t>Dovelle Soft and Smooth Conditioner 200 ml</t>
  </si>
  <si>
    <t>Pantel Anti Dandruff Conditioner 200 ml</t>
  </si>
  <si>
    <t>Peak &amp; Shoulders Anti Dandruff Conditioner 200 ml</t>
  </si>
  <si>
    <t>Garnel Silky Smooth Conditioner 200 ml</t>
  </si>
  <si>
    <t>Herbaluxe Long and Strong Conditioner 200 ml</t>
  </si>
  <si>
    <t>Price Jan 2022 to Dec 2022</t>
  </si>
  <si>
    <t>What is the revenue for each product per year for Imtiazy Store for our products?</t>
  </si>
  <si>
    <t>How well are we doing in the anti dandruff category?</t>
  </si>
  <si>
    <t>Has the price increase affected the hair care products?</t>
  </si>
  <si>
    <t>How is the store's Hair Care category performing year on year?</t>
  </si>
  <si>
    <t>What is our share in hair care in this retail store? What is our competitors' share like?</t>
  </si>
  <si>
    <t>How are conditioners performing in store?</t>
  </si>
  <si>
    <t>Which of our Shampoo sizes are performing better?</t>
  </si>
  <si>
    <t>Price Jan 2022 to Sept 2023</t>
  </si>
  <si>
    <t>To answer the questions it would be best to categorize/slice the products by type, company, size</t>
  </si>
  <si>
    <t>Questions</t>
  </si>
  <si>
    <t>Are there any noticeable trends for hair care that we should base our campaigns on? Are trends for Shampoos and Conditioners Same or different</t>
  </si>
  <si>
    <t>Shampoo/Conditioner</t>
  </si>
  <si>
    <t>price</t>
  </si>
  <si>
    <t>Year 2021</t>
  </si>
  <si>
    <t>Year 2022</t>
  </si>
  <si>
    <t>Final Price</t>
  </si>
  <si>
    <t>Revenue</t>
  </si>
  <si>
    <t>Column1</t>
  </si>
  <si>
    <t>Sum of Revenue</t>
  </si>
  <si>
    <t>Competitors'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</si>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</sst>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/>
      <top style="thin">
        <color theme="4" tint="0.39997558519241921"/>
      </top>
      <bottom style="medium">
        <color rgb="FFD9D9E3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0" fillId="0" borderId="0" xfId="0" pivotButton="1"/>
    <xf numFmtId="0" fontId="1" fillId="3" borderId="7" xfId="0" applyFont="1" applyFill="1" applyBorder="1"/>
    <xf numFmtId="17" fontId="0" fillId="0" borderId="0" xfId="0" applyNumberFormat="1" applyAlignment="1">
      <alignment horizontal="left"/>
    </xf>
    <xf numFmtId="0" fontId="1" fillId="0" borderId="0" xfId="0" applyFont="1"/>
    <xf numFmtId="0" fontId="0" fillId="4" borderId="0" xfId="0" applyFill="1"/>
    <xf numFmtId="0" fontId="2" fillId="0" borderId="9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center" wrapText="1"/>
    </xf>
    <xf numFmtId="0" fontId="2" fillId="0" borderId="11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17" fontId="2" fillId="0" borderId="8" xfId="0" applyNumberFormat="1" applyFont="1" applyFill="1" applyBorder="1" applyAlignment="1">
      <alignment vertical="center" wrapText="1"/>
    </xf>
    <xf numFmtId="0" fontId="0" fillId="0" borderId="8" xfId="0" applyFill="1" applyBorder="1"/>
    <xf numFmtId="0" fontId="0" fillId="0" borderId="13" xfId="0" applyFill="1" applyBorder="1"/>
    <xf numFmtId="0" fontId="2" fillId="0" borderId="14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vertical="center" wrapText="1"/>
    </xf>
    <xf numFmtId="17" fontId="2" fillId="0" borderId="15" xfId="0" applyNumberFormat="1" applyFont="1" applyFill="1" applyBorder="1" applyAlignment="1">
      <alignment vertical="center" wrapText="1"/>
    </xf>
    <xf numFmtId="0" fontId="0" fillId="0" borderId="15" xfId="0" applyFill="1" applyBorder="1"/>
    <xf numFmtId="0" fontId="0" fillId="0" borderId="16" xfId="0" applyFill="1" applyBorder="1"/>
    <xf numFmtId="0" fontId="0" fillId="0" borderId="0" xfId="0" applyFill="1"/>
    <xf numFmtId="0" fontId="4" fillId="0" borderId="10" xfId="0" applyFont="1" applyFill="1" applyBorder="1" applyAlignment="1">
      <alignment horizontal="center" wrapText="1"/>
    </xf>
    <xf numFmtId="0" fontId="0" fillId="0" borderId="0" xfId="0" applyNumberFormat="1" applyFill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 style="thin">
          <color theme="4" tint="0.39997558519241921"/>
        </top>
        <bottom style="medium">
          <color rgb="FFD9D9E3"/>
        </bottom>
        <vertical/>
        <horizontal/>
      </border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Sheet9!$B$1</c:f>
              <c:strCache>
                <c:ptCount val="1"/>
                <c:pt idx="0">
                  <c:v>Dovelle Soft and Smooth 500 ml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Sheet9!$A$2:$A$25</c:f>
              <c:numCache>
                <c:formatCode>mmm\-yy</c:formatCode>
                <c:ptCount val="2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</c:numCache>
            </c:numRef>
          </c:cat>
          <c:val>
            <c:numRef>
              <c:f>Sheet9!$B$2:$B$25</c:f>
              <c:numCache>
                <c:formatCode>General</c:formatCode>
                <c:ptCount val="24"/>
                <c:pt idx="0">
                  <c:v>13320</c:v>
                </c:pt>
                <c:pt idx="1">
                  <c:v>12950</c:v>
                </c:pt>
                <c:pt idx="2">
                  <c:v>14800</c:v>
                </c:pt>
                <c:pt idx="3">
                  <c:v>15540</c:v>
                </c:pt>
                <c:pt idx="4">
                  <c:v>16280</c:v>
                </c:pt>
                <c:pt idx="5">
                  <c:v>19240</c:v>
                </c:pt>
                <c:pt idx="6">
                  <c:v>19980</c:v>
                </c:pt>
                <c:pt idx="7">
                  <c:v>19610</c:v>
                </c:pt>
                <c:pt idx="8">
                  <c:v>17760</c:v>
                </c:pt>
                <c:pt idx="9">
                  <c:v>17020</c:v>
                </c:pt>
                <c:pt idx="10">
                  <c:v>16650</c:v>
                </c:pt>
                <c:pt idx="11">
                  <c:v>13690</c:v>
                </c:pt>
                <c:pt idx="12">
                  <c:v>13172</c:v>
                </c:pt>
                <c:pt idx="13">
                  <c:v>12802</c:v>
                </c:pt>
                <c:pt idx="14">
                  <c:v>14948</c:v>
                </c:pt>
                <c:pt idx="15">
                  <c:v>15688</c:v>
                </c:pt>
                <c:pt idx="16">
                  <c:v>16502</c:v>
                </c:pt>
                <c:pt idx="17">
                  <c:v>19462</c:v>
                </c:pt>
                <c:pt idx="18">
                  <c:v>20202</c:v>
                </c:pt>
                <c:pt idx="19">
                  <c:v>19832</c:v>
                </c:pt>
                <c:pt idx="20">
                  <c:v>17982</c:v>
                </c:pt>
                <c:pt idx="21">
                  <c:v>17168</c:v>
                </c:pt>
                <c:pt idx="22">
                  <c:v>16798</c:v>
                </c:pt>
                <c:pt idx="23">
                  <c:v>13838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3-4E87-A442-3EDE03D2B4BC}"/>
            </c:ext>
          </c:extLst>
        </c:ser>
        <c:ser>
          <c:idx val="1"/>
          <c:order val="1"/>
          <c:tx>
            <c:strRef>
              <c:f>Sheet9!$C$1</c:f>
              <c:strCache>
                <c:ptCount val="1"/>
                <c:pt idx="0">
                  <c:v>Garnel Silky Smooth 500 ml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Sheet9!$A$2:$A$25</c:f>
              <c:numCache>
                <c:formatCode>mmm\-yy</c:formatCode>
                <c:ptCount val="2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</c:numCache>
            </c:numRef>
          </c:cat>
          <c:val>
            <c:numRef>
              <c:f>Sheet9!$C$2:$C$25</c:f>
              <c:numCache>
                <c:formatCode>General</c:formatCode>
                <c:ptCount val="24"/>
                <c:pt idx="0">
                  <c:v>11200</c:v>
                </c:pt>
                <c:pt idx="1">
                  <c:v>4668</c:v>
                </c:pt>
                <c:pt idx="2">
                  <c:v>3836</c:v>
                </c:pt>
                <c:pt idx="3">
                  <c:v>5897</c:v>
                </c:pt>
                <c:pt idx="4">
                  <c:v>11540</c:v>
                </c:pt>
                <c:pt idx="5">
                  <c:v>7937</c:v>
                </c:pt>
                <c:pt idx="6">
                  <c:v>4967</c:v>
                </c:pt>
                <c:pt idx="7">
                  <c:v>4251</c:v>
                </c:pt>
                <c:pt idx="8">
                  <c:v>15600</c:v>
                </c:pt>
                <c:pt idx="9">
                  <c:v>2711</c:v>
                </c:pt>
                <c:pt idx="10">
                  <c:v>1909</c:v>
                </c:pt>
                <c:pt idx="11">
                  <c:v>4797</c:v>
                </c:pt>
                <c:pt idx="12">
                  <c:v>4000</c:v>
                </c:pt>
                <c:pt idx="13">
                  <c:v>4256</c:v>
                </c:pt>
                <c:pt idx="14">
                  <c:v>3787</c:v>
                </c:pt>
                <c:pt idx="15">
                  <c:v>5090</c:v>
                </c:pt>
                <c:pt idx="16">
                  <c:v>5555</c:v>
                </c:pt>
                <c:pt idx="17">
                  <c:v>5567</c:v>
                </c:pt>
                <c:pt idx="18">
                  <c:v>8999</c:v>
                </c:pt>
                <c:pt idx="19">
                  <c:v>6777</c:v>
                </c:pt>
                <c:pt idx="20">
                  <c:v>4222</c:v>
                </c:pt>
                <c:pt idx="21">
                  <c:v>4321</c:v>
                </c:pt>
                <c:pt idx="22">
                  <c:v>4314</c:v>
                </c:pt>
                <c:pt idx="23">
                  <c:v>2890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73-4E87-A442-3EDE03D2B4BC}"/>
            </c:ext>
          </c:extLst>
        </c:ser>
        <c:ser>
          <c:idx val="2"/>
          <c:order val="2"/>
          <c:tx>
            <c:strRef>
              <c:f>Sheet9!$D$1</c:f>
              <c:strCache>
                <c:ptCount val="1"/>
                <c:pt idx="0">
                  <c:v>Herbaluxe Long and Strong 510 ml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Sheet9!$A$2:$A$25</c:f>
              <c:numCache>
                <c:formatCode>mmm\-yy</c:formatCode>
                <c:ptCount val="2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</c:numCache>
            </c:numRef>
          </c:cat>
          <c:val>
            <c:numRef>
              <c:f>Sheet9!$D$2:$D$25</c:f>
              <c:numCache>
                <c:formatCode>General</c:formatCode>
                <c:ptCount val="24"/>
                <c:pt idx="0">
                  <c:v>2652</c:v>
                </c:pt>
                <c:pt idx="1">
                  <c:v>3144</c:v>
                </c:pt>
                <c:pt idx="2">
                  <c:v>2836</c:v>
                </c:pt>
                <c:pt idx="3">
                  <c:v>2312</c:v>
                </c:pt>
                <c:pt idx="4">
                  <c:v>4221</c:v>
                </c:pt>
                <c:pt idx="5">
                  <c:v>4744</c:v>
                </c:pt>
                <c:pt idx="6">
                  <c:v>2238</c:v>
                </c:pt>
                <c:pt idx="7">
                  <c:v>2252</c:v>
                </c:pt>
                <c:pt idx="8">
                  <c:v>4994</c:v>
                </c:pt>
                <c:pt idx="9">
                  <c:v>4891</c:v>
                </c:pt>
                <c:pt idx="10">
                  <c:v>1380</c:v>
                </c:pt>
                <c:pt idx="11">
                  <c:v>2131</c:v>
                </c:pt>
                <c:pt idx="12">
                  <c:v>1000</c:v>
                </c:pt>
                <c:pt idx="13">
                  <c:v>900</c:v>
                </c:pt>
                <c:pt idx="14">
                  <c:v>991</c:v>
                </c:pt>
                <c:pt idx="15">
                  <c:v>988</c:v>
                </c:pt>
                <c:pt idx="16">
                  <c:v>976</c:v>
                </c:pt>
                <c:pt idx="17">
                  <c:v>999</c:v>
                </c:pt>
                <c:pt idx="18">
                  <c:v>700</c:v>
                </c:pt>
                <c:pt idx="19">
                  <c:v>992</c:v>
                </c:pt>
                <c:pt idx="20">
                  <c:v>768</c:v>
                </c:pt>
                <c:pt idx="21">
                  <c:v>790</c:v>
                </c:pt>
                <c:pt idx="22">
                  <c:v>890</c:v>
                </c:pt>
                <c:pt idx="23">
                  <c:v>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73-4E87-A442-3EDE03D2B4BC}"/>
            </c:ext>
          </c:extLst>
        </c:ser>
        <c:ser>
          <c:idx val="3"/>
          <c:order val="3"/>
          <c:tx>
            <c:strRef>
              <c:f>Sheet9!$E$1</c:f>
              <c:strCache>
                <c:ptCount val="1"/>
                <c:pt idx="0">
                  <c:v>Pantel Anti Dandruff 450 ml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Sheet9!$A$2:$A$25</c:f>
              <c:numCache>
                <c:formatCode>mmm\-yy</c:formatCode>
                <c:ptCount val="2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</c:numCache>
            </c:numRef>
          </c:cat>
          <c:val>
            <c:numRef>
              <c:f>Sheet9!$E$2:$E$25</c:f>
              <c:numCache>
                <c:formatCode>General</c:formatCode>
                <c:ptCount val="24"/>
                <c:pt idx="0">
                  <c:v>17020</c:v>
                </c:pt>
                <c:pt idx="1">
                  <c:v>16650</c:v>
                </c:pt>
                <c:pt idx="2">
                  <c:v>18500</c:v>
                </c:pt>
                <c:pt idx="3">
                  <c:v>19240</c:v>
                </c:pt>
                <c:pt idx="4">
                  <c:v>19980</c:v>
                </c:pt>
                <c:pt idx="5">
                  <c:v>22940</c:v>
                </c:pt>
                <c:pt idx="6">
                  <c:v>23680</c:v>
                </c:pt>
                <c:pt idx="7">
                  <c:v>23310</c:v>
                </c:pt>
                <c:pt idx="8">
                  <c:v>21460</c:v>
                </c:pt>
                <c:pt idx="9">
                  <c:v>20720</c:v>
                </c:pt>
                <c:pt idx="10">
                  <c:v>20350</c:v>
                </c:pt>
                <c:pt idx="11">
                  <c:v>17390</c:v>
                </c:pt>
                <c:pt idx="12">
                  <c:v>16872</c:v>
                </c:pt>
                <c:pt idx="13">
                  <c:v>16502</c:v>
                </c:pt>
                <c:pt idx="14">
                  <c:v>18648</c:v>
                </c:pt>
                <c:pt idx="15">
                  <c:v>19388</c:v>
                </c:pt>
                <c:pt idx="16">
                  <c:v>20202</c:v>
                </c:pt>
                <c:pt idx="17">
                  <c:v>23162</c:v>
                </c:pt>
                <c:pt idx="18">
                  <c:v>23902</c:v>
                </c:pt>
                <c:pt idx="19">
                  <c:v>23532</c:v>
                </c:pt>
                <c:pt idx="20">
                  <c:v>21682</c:v>
                </c:pt>
                <c:pt idx="21">
                  <c:v>20868</c:v>
                </c:pt>
                <c:pt idx="22">
                  <c:v>20498</c:v>
                </c:pt>
                <c:pt idx="23">
                  <c:v>17538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73-4E87-A442-3EDE03D2B4BC}"/>
            </c:ext>
          </c:extLst>
        </c:ser>
        <c:ser>
          <c:idx val="4"/>
          <c:order val="4"/>
          <c:tx>
            <c:strRef>
              <c:f>Sheet9!$F$1</c:f>
              <c:strCache>
                <c:ptCount val="1"/>
                <c:pt idx="0">
                  <c:v>Peak &amp; Shoulders Anti Dandruff 486 ml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Sheet9!$A$2:$A$25</c:f>
              <c:numCache>
                <c:formatCode>mmm\-yy</c:formatCode>
                <c:ptCount val="2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</c:numCache>
            </c:numRef>
          </c:cat>
          <c:val>
            <c:numRef>
              <c:f>Sheet9!$F$2:$F$25</c:f>
              <c:numCache>
                <c:formatCode>General</c:formatCode>
                <c:ptCount val="24"/>
                <c:pt idx="0">
                  <c:v>19013</c:v>
                </c:pt>
                <c:pt idx="1">
                  <c:v>17527</c:v>
                </c:pt>
                <c:pt idx="2">
                  <c:v>23332</c:v>
                </c:pt>
                <c:pt idx="3">
                  <c:v>28386</c:v>
                </c:pt>
                <c:pt idx="4">
                  <c:v>34200</c:v>
                </c:pt>
                <c:pt idx="5">
                  <c:v>30968</c:v>
                </c:pt>
                <c:pt idx="6">
                  <c:v>22314</c:v>
                </c:pt>
                <c:pt idx="7">
                  <c:v>36623</c:v>
                </c:pt>
                <c:pt idx="8">
                  <c:v>39944</c:v>
                </c:pt>
                <c:pt idx="9">
                  <c:v>35677</c:v>
                </c:pt>
                <c:pt idx="10">
                  <c:v>19009</c:v>
                </c:pt>
                <c:pt idx="11">
                  <c:v>27311</c:v>
                </c:pt>
                <c:pt idx="12">
                  <c:v>24350</c:v>
                </c:pt>
                <c:pt idx="13">
                  <c:v>27954</c:v>
                </c:pt>
                <c:pt idx="14">
                  <c:v>19175</c:v>
                </c:pt>
                <c:pt idx="15">
                  <c:v>20814</c:v>
                </c:pt>
                <c:pt idx="16">
                  <c:v>29955</c:v>
                </c:pt>
                <c:pt idx="17">
                  <c:v>43110</c:v>
                </c:pt>
                <c:pt idx="18">
                  <c:v>43026</c:v>
                </c:pt>
                <c:pt idx="19">
                  <c:v>27908</c:v>
                </c:pt>
                <c:pt idx="20">
                  <c:v>21605</c:v>
                </c:pt>
                <c:pt idx="21">
                  <c:v>31840</c:v>
                </c:pt>
                <c:pt idx="22">
                  <c:v>22315</c:v>
                </c:pt>
                <c:pt idx="23">
                  <c:v>19279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73-4E87-A442-3EDE03D2B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7998015"/>
        <c:axId val="1428615903"/>
      </c:lineChart>
      <c:dateAx>
        <c:axId val="17279980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615903"/>
        <c:crosses val="autoZero"/>
        <c:auto val="1"/>
        <c:lblOffset val="100"/>
        <c:baseTimeUnit val="months"/>
      </c:dateAx>
      <c:valAx>
        <c:axId val="142861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998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333374</xdr:colOff>
      <xdr:row>2</xdr:row>
      <xdr:rowOff>90487</xdr:rowOff>
    </xdr:from>
    <xdr:to>
      <xdr:col>19</xdr:col>
      <xdr:colOff>209549</xdr:colOff>
      <xdr:row>24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709545-DDF9-9185-EE75-1D8DCD391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erjees Shaikh" refreshedDate="45209.859787152775" createdVersion="8" refreshedVersion="8" minRefreshableVersion="3" recordCount="360">
  <cacheSource type="worksheet">
    <worksheetSource name="Table3"/>
  </cacheSource>
  <cacheFields count="15">
    <cacheField name="Year" numFmtId="0">
      <sharedItems containsSemiMixedTypes="0" containsString="0" containsNumber="1" containsInteger="1" minValue="2021" maxValue="2022" count="2">
        <n v="2021"/>
        <n v="2022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Date" numFmtId="17">
      <sharedItems containsSemiMixedTypes="0" containsNonDate="0" containsDate="1" containsString="0" minDate="2021-01-01T00:00:00" maxDate="2022-12-02T00:00:00" count="24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</sharedItems>
      <fieldGroup par="14"/>
    </cacheField>
    <cacheField name="Product Name" numFmtId="0">
      <sharedItems count="20">
        <s v="Dovelle Soft and Smooth Shampoo 500 ml"/>
        <s v="Pantel Anti Dandruff Shampoo 450 ml"/>
        <s v="Peak &amp; Shoulders Anti Dandruff Shampoo 486 ml"/>
        <s v="Garnel Silky Smooth Shampoo 500 ml"/>
        <s v="Herbaluxe Long and Strong Shampoo 510 ml"/>
        <s v="Dovelle Soft and Smooth Shampoo 200 ml"/>
        <s v="Pantel Anti Dandruff Shampoo 175 ml"/>
        <s v="Peak &amp; Shoulders Anti Dandruff Shampoo 185 ml"/>
        <s v="Garnel Silky Smooth Shampoo 185 ml"/>
        <s v="Herbaluxe Long and Strong Shampoo 190 ml"/>
        <s v="Dovelle Soft and Smooth Conditioner 200 ml"/>
        <s v="Pantel Anti Dandruff Conditioner 200 ml"/>
        <s v="Peak &amp; Shoulders Anti Dandruff Conditioner 200 ml"/>
        <s v="Garnel Silky Smooth Conditioner 200 ml"/>
        <s v="Herbaluxe Long and Strong Conditioner 200 ml"/>
        <s v="Dovelle Soft and Smooth 500 ml" u="1"/>
        <s v="Pantel Anti Dandruff 450 ml" u="1"/>
        <s v="Peak &amp; Shoulders Anti Dandruff 486 ml" u="1"/>
        <s v="Garnel Silky Smooth 500 ml" u="1"/>
        <s v="Herbaluxe Long and Strong 510 ml" u="1"/>
      </sharedItems>
    </cacheField>
    <cacheField name="Units" numFmtId="0">
      <sharedItems containsSemiMixedTypes="0" containsString="0" containsNumber="1" containsInteger="1" minValue="132" maxValue="51732"/>
    </cacheField>
    <cacheField name="Brand Name" numFmtId="0">
      <sharedItems/>
    </cacheField>
    <cacheField name="Type" numFmtId="0">
      <sharedItems count="4">
        <s v="Soft and Smooth"/>
        <s v="Anti Dandruff "/>
        <s v="Silky Smooth "/>
        <s v="Long and Strong"/>
      </sharedItems>
    </cacheField>
    <cacheField name="Shampoo/Conditioner" numFmtId="0">
      <sharedItems count="2">
        <s v="Shampoo"/>
        <s v="Conditioner"/>
      </sharedItems>
    </cacheField>
    <cacheField name="Size" numFmtId="0">
      <sharedItems containsSemiMixedTypes="0" containsString="0" containsNumber="1" containsInteger="1" minValue="175" maxValue="510"/>
    </cacheField>
    <cacheField name="Price" numFmtId="0">
      <sharedItems containsSemiMixedTypes="0" containsString="0" containsNumber="1" containsInteger="1" minValue="450" maxValue="1440"/>
    </cacheField>
    <cacheField name="Company" numFmtId="0">
      <sharedItems count="4">
        <s v="UniProc"/>
        <s v="P&amp;S Co"/>
        <s v="Garnel &amp; Co"/>
        <s v="Herbals"/>
      </sharedItems>
    </cacheField>
    <cacheField name="Revenue" numFmtId="0">
      <sharedItems containsSemiMixedTypes="0" containsString="0" containsNumber="1" containsInteger="1" minValue="79200" maxValue="49145400"/>
    </cacheField>
    <cacheField name="Months (Date)" numFmtId="0" databaseField="0">
      <fieldGroup base="2">
        <rangePr groupBy="months" startDate="2021-01-01T00:00:00" endDate="2022-12-02T00:00:00"/>
        <groupItems count="14">
          <s v="&lt;1/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2"/>
        </groupItems>
      </fieldGroup>
    </cacheField>
    <cacheField name="Quarters (Date)" numFmtId="0" databaseField="0">
      <fieldGroup base="2">
        <rangePr groupBy="quarters" startDate="2021-01-01T00:00:00" endDate="2022-12-02T00:00:00"/>
        <groupItems count="6">
          <s v="&lt;1/1/2021"/>
          <s v="Qtr1"/>
          <s v="Qtr2"/>
          <s v="Qtr3"/>
          <s v="Qtr4"/>
          <s v="&gt;12/2/2022"/>
        </groupItems>
      </fieldGroup>
    </cacheField>
    <cacheField name="Years (Date)" numFmtId="0" databaseField="0">
      <fieldGroup base="2">
        <rangePr groupBy="years" startDate="2021-01-01T00:00:00" endDate="2022-12-02T00:00:00"/>
        <groupItems count="4">
          <s v="&lt;1/1/2021"/>
          <s v="2021"/>
          <s v="2022"/>
          <s v="&gt;12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oorche" refreshedDate="45351.695200347225" createdVersion="6" refreshedVersion="6" minRefreshableVersion="3" recordCount="361">
  <cacheSource type="worksheet">
    <worksheetSource ref="A1:L1048576" sheet="Data Sheet Imtiazy"/>
  </cacheSource>
  <cacheFields count="13">
    <cacheField name="Year" numFmtId="0">
      <sharedItems containsString="0" containsBlank="1" containsNumber="1" containsInteger="1" minValue="2021" maxValue="2022"/>
    </cacheField>
    <cacheField name="Month" numFmtId="0">
      <sharedItems containsBlank="1"/>
    </cacheField>
    <cacheField name="Date" numFmtId="0">
      <sharedItems containsNonDate="0" containsDate="1" containsString="0" containsBlank="1" minDate="2021-01-01T00:00:00" maxDate="2022-12-02T00:00:00"/>
    </cacheField>
    <cacheField name="Product Name" numFmtId="0">
      <sharedItems containsBlank="1"/>
    </cacheField>
    <cacheField name="Units" numFmtId="0">
      <sharedItems containsString="0" containsBlank="1" containsNumber="1" containsInteger="1" minValue="132" maxValue="51732"/>
    </cacheField>
    <cacheField name="price" numFmtId="0">
      <sharedItems containsString="0" containsBlank="1" containsNumber="1" containsInteger="1" minValue="450" maxValue="1440"/>
    </cacheField>
    <cacheField name="Year 2021" numFmtId="0">
      <sharedItems containsString="0" containsBlank="1" containsNumber="1" containsInteger="1" minValue="450" maxValue="1200"/>
    </cacheField>
    <cacheField name="Year 2022" numFmtId="0">
      <sharedItems containsString="0" containsBlank="1" containsNumber="1" containsInteger="1" minValue="540" maxValue="1440"/>
    </cacheField>
    <cacheField name="Final Price" numFmtId="0">
      <sharedItems containsString="0" containsBlank="1" containsNumber="1" containsInteger="1" minValue="450" maxValue="1440"/>
    </cacheField>
    <cacheField name="Revenue" numFmtId="0">
      <sharedItems containsString="0" containsBlank="1" containsNumber="1" containsInteger="1" minValue="79200" maxValue="49145400"/>
    </cacheField>
    <cacheField name="Company" numFmtId="0">
      <sharedItems containsBlank="1" count="5">
        <s v="UniProc"/>
        <s v="P&amp;S Co"/>
        <s v="Garnel &amp; Co"/>
        <s v="Herbals"/>
        <m/>
      </sharedItems>
      <fieldGroup par="12"/>
    </cacheField>
    <cacheField name="Column1" numFmtId="0">
      <sharedItems containsString="0" containsBlank="1" containsNumber="1" containsInteger="1" minValue="175" maxValue="510"/>
    </cacheField>
    <cacheField name="Company2" numFmtId="0" databaseField="0">
      <fieldGroup base="10">
        <discretePr count="5">
          <x v="0"/>
          <x v="2"/>
          <x v="2"/>
          <x v="2"/>
          <x v="1"/>
        </discretePr>
        <groupItems count="3">
          <s v="UniProc"/>
          <m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0">
  <r>
    <x v="0"/>
    <x v="0"/>
    <x v="0"/>
    <x v="0"/>
    <n v="13320"/>
    <s v="Dovelle"/>
    <x v="0"/>
    <x v="0"/>
    <n v="500"/>
    <n v="795"/>
    <x v="0"/>
    <n v="10589400"/>
  </r>
  <r>
    <x v="0"/>
    <x v="1"/>
    <x v="1"/>
    <x v="0"/>
    <n v="12950"/>
    <s v="Dovelle"/>
    <x v="0"/>
    <x v="0"/>
    <n v="500"/>
    <n v="795"/>
    <x v="0"/>
    <n v="10295250"/>
  </r>
  <r>
    <x v="0"/>
    <x v="2"/>
    <x v="2"/>
    <x v="0"/>
    <n v="14800"/>
    <s v="Dovelle"/>
    <x v="0"/>
    <x v="0"/>
    <n v="500"/>
    <n v="795"/>
    <x v="0"/>
    <n v="11766000"/>
  </r>
  <r>
    <x v="0"/>
    <x v="3"/>
    <x v="3"/>
    <x v="0"/>
    <n v="15540"/>
    <s v="Dovelle"/>
    <x v="0"/>
    <x v="0"/>
    <n v="500"/>
    <n v="795"/>
    <x v="0"/>
    <n v="12354300"/>
  </r>
  <r>
    <x v="0"/>
    <x v="4"/>
    <x v="4"/>
    <x v="0"/>
    <n v="16280"/>
    <s v="Dovelle"/>
    <x v="0"/>
    <x v="0"/>
    <n v="500"/>
    <n v="795"/>
    <x v="0"/>
    <n v="12942600"/>
  </r>
  <r>
    <x v="0"/>
    <x v="5"/>
    <x v="5"/>
    <x v="0"/>
    <n v="19240"/>
    <s v="Dovelle"/>
    <x v="0"/>
    <x v="0"/>
    <n v="500"/>
    <n v="795"/>
    <x v="0"/>
    <n v="15295800"/>
  </r>
  <r>
    <x v="0"/>
    <x v="6"/>
    <x v="6"/>
    <x v="0"/>
    <n v="19980"/>
    <s v="Dovelle"/>
    <x v="0"/>
    <x v="0"/>
    <n v="500"/>
    <n v="795"/>
    <x v="0"/>
    <n v="15884100"/>
  </r>
  <r>
    <x v="0"/>
    <x v="7"/>
    <x v="7"/>
    <x v="0"/>
    <n v="19610"/>
    <s v="Dovelle"/>
    <x v="0"/>
    <x v="0"/>
    <n v="500"/>
    <n v="795"/>
    <x v="0"/>
    <n v="15589950"/>
  </r>
  <r>
    <x v="0"/>
    <x v="8"/>
    <x v="8"/>
    <x v="0"/>
    <n v="17760"/>
    <s v="Dovelle"/>
    <x v="0"/>
    <x v="0"/>
    <n v="500"/>
    <n v="795"/>
    <x v="0"/>
    <n v="14119200"/>
  </r>
  <r>
    <x v="0"/>
    <x v="9"/>
    <x v="9"/>
    <x v="0"/>
    <n v="17020"/>
    <s v="Dovelle"/>
    <x v="0"/>
    <x v="0"/>
    <n v="500"/>
    <n v="795"/>
    <x v="0"/>
    <n v="13530900"/>
  </r>
  <r>
    <x v="0"/>
    <x v="10"/>
    <x v="10"/>
    <x v="0"/>
    <n v="16650"/>
    <s v="Dovelle"/>
    <x v="0"/>
    <x v="0"/>
    <n v="500"/>
    <n v="795"/>
    <x v="0"/>
    <n v="13236750"/>
  </r>
  <r>
    <x v="0"/>
    <x v="11"/>
    <x v="11"/>
    <x v="0"/>
    <n v="13690"/>
    <s v="Dovelle"/>
    <x v="0"/>
    <x v="0"/>
    <n v="500"/>
    <n v="795"/>
    <x v="0"/>
    <n v="10883550"/>
  </r>
  <r>
    <x v="1"/>
    <x v="0"/>
    <x v="12"/>
    <x v="0"/>
    <n v="13172"/>
    <s v="Dovelle"/>
    <x v="0"/>
    <x v="0"/>
    <n v="500"/>
    <n v="954"/>
    <x v="0"/>
    <n v="12566088"/>
  </r>
  <r>
    <x v="1"/>
    <x v="1"/>
    <x v="13"/>
    <x v="0"/>
    <n v="12802"/>
    <s v="Dovelle"/>
    <x v="0"/>
    <x v="0"/>
    <n v="500"/>
    <n v="954"/>
    <x v="0"/>
    <n v="12213108"/>
  </r>
  <r>
    <x v="1"/>
    <x v="2"/>
    <x v="14"/>
    <x v="0"/>
    <n v="14948"/>
    <s v="Dovelle"/>
    <x v="0"/>
    <x v="0"/>
    <n v="500"/>
    <n v="954"/>
    <x v="0"/>
    <n v="14260392"/>
  </r>
  <r>
    <x v="1"/>
    <x v="3"/>
    <x v="15"/>
    <x v="0"/>
    <n v="15688"/>
    <s v="Dovelle"/>
    <x v="0"/>
    <x v="0"/>
    <n v="500"/>
    <n v="954"/>
    <x v="0"/>
    <n v="14966352"/>
  </r>
  <r>
    <x v="1"/>
    <x v="4"/>
    <x v="16"/>
    <x v="0"/>
    <n v="16502"/>
    <s v="Dovelle"/>
    <x v="0"/>
    <x v="0"/>
    <n v="500"/>
    <n v="954"/>
    <x v="0"/>
    <n v="15742908"/>
  </r>
  <r>
    <x v="1"/>
    <x v="5"/>
    <x v="17"/>
    <x v="0"/>
    <n v="19462"/>
    <s v="Dovelle"/>
    <x v="0"/>
    <x v="0"/>
    <n v="500"/>
    <n v="954"/>
    <x v="0"/>
    <n v="18566748"/>
  </r>
  <r>
    <x v="1"/>
    <x v="6"/>
    <x v="18"/>
    <x v="0"/>
    <n v="20202"/>
    <s v="Dovelle"/>
    <x v="0"/>
    <x v="0"/>
    <n v="500"/>
    <n v="954"/>
    <x v="0"/>
    <n v="19272708"/>
  </r>
  <r>
    <x v="1"/>
    <x v="7"/>
    <x v="19"/>
    <x v="0"/>
    <n v="19832"/>
    <s v="Dovelle"/>
    <x v="0"/>
    <x v="0"/>
    <n v="500"/>
    <n v="954"/>
    <x v="0"/>
    <n v="18919728"/>
  </r>
  <r>
    <x v="1"/>
    <x v="8"/>
    <x v="20"/>
    <x v="0"/>
    <n v="17982"/>
    <s v="Dovelle"/>
    <x v="0"/>
    <x v="0"/>
    <n v="500"/>
    <n v="954"/>
    <x v="0"/>
    <n v="17154828"/>
  </r>
  <r>
    <x v="1"/>
    <x v="9"/>
    <x v="21"/>
    <x v="0"/>
    <n v="17168"/>
    <s v="Dovelle"/>
    <x v="0"/>
    <x v="0"/>
    <n v="500"/>
    <n v="954"/>
    <x v="0"/>
    <n v="16378272"/>
  </r>
  <r>
    <x v="1"/>
    <x v="10"/>
    <x v="22"/>
    <x v="0"/>
    <n v="16798"/>
    <s v="Dovelle"/>
    <x v="0"/>
    <x v="0"/>
    <n v="500"/>
    <n v="954"/>
    <x v="0"/>
    <n v="16025292"/>
  </r>
  <r>
    <x v="1"/>
    <x v="11"/>
    <x v="23"/>
    <x v="0"/>
    <n v="13838"/>
    <s v="Dovelle"/>
    <x v="0"/>
    <x v="0"/>
    <n v="500"/>
    <n v="954"/>
    <x v="0"/>
    <n v="13201452"/>
  </r>
  <r>
    <x v="0"/>
    <x v="0"/>
    <x v="0"/>
    <x v="1"/>
    <n v="17020"/>
    <s v="Pantel"/>
    <x v="1"/>
    <x v="0"/>
    <n v="450"/>
    <n v="800"/>
    <x v="0"/>
    <n v="13616000"/>
  </r>
  <r>
    <x v="0"/>
    <x v="1"/>
    <x v="1"/>
    <x v="1"/>
    <n v="16650"/>
    <s v="Pantel"/>
    <x v="1"/>
    <x v="0"/>
    <n v="450"/>
    <n v="800"/>
    <x v="0"/>
    <n v="13320000"/>
  </r>
  <r>
    <x v="0"/>
    <x v="2"/>
    <x v="2"/>
    <x v="1"/>
    <n v="18500"/>
    <s v="Pantel"/>
    <x v="1"/>
    <x v="0"/>
    <n v="450"/>
    <n v="800"/>
    <x v="0"/>
    <n v="14800000"/>
  </r>
  <r>
    <x v="0"/>
    <x v="3"/>
    <x v="3"/>
    <x v="1"/>
    <n v="19240"/>
    <s v="Pantel"/>
    <x v="1"/>
    <x v="0"/>
    <n v="450"/>
    <n v="800"/>
    <x v="0"/>
    <n v="15392000"/>
  </r>
  <r>
    <x v="0"/>
    <x v="4"/>
    <x v="4"/>
    <x v="1"/>
    <n v="19980"/>
    <s v="Pantel"/>
    <x v="1"/>
    <x v="0"/>
    <n v="450"/>
    <n v="800"/>
    <x v="0"/>
    <n v="15984000"/>
  </r>
  <r>
    <x v="0"/>
    <x v="5"/>
    <x v="5"/>
    <x v="1"/>
    <n v="22940"/>
    <s v="Pantel"/>
    <x v="1"/>
    <x v="0"/>
    <n v="450"/>
    <n v="800"/>
    <x v="0"/>
    <n v="18352000"/>
  </r>
  <r>
    <x v="0"/>
    <x v="6"/>
    <x v="6"/>
    <x v="1"/>
    <n v="23680"/>
    <s v="Pantel"/>
    <x v="1"/>
    <x v="0"/>
    <n v="450"/>
    <n v="800"/>
    <x v="0"/>
    <n v="18944000"/>
  </r>
  <r>
    <x v="0"/>
    <x v="7"/>
    <x v="7"/>
    <x v="1"/>
    <n v="23310"/>
    <s v="Pantel"/>
    <x v="1"/>
    <x v="0"/>
    <n v="450"/>
    <n v="800"/>
    <x v="0"/>
    <n v="18648000"/>
  </r>
  <r>
    <x v="0"/>
    <x v="8"/>
    <x v="8"/>
    <x v="1"/>
    <n v="21460"/>
    <s v="Pantel"/>
    <x v="1"/>
    <x v="0"/>
    <n v="450"/>
    <n v="800"/>
    <x v="0"/>
    <n v="17168000"/>
  </r>
  <r>
    <x v="0"/>
    <x v="9"/>
    <x v="9"/>
    <x v="1"/>
    <n v="20720"/>
    <s v="Pantel"/>
    <x v="1"/>
    <x v="0"/>
    <n v="450"/>
    <n v="800"/>
    <x v="0"/>
    <n v="16576000"/>
  </r>
  <r>
    <x v="0"/>
    <x v="10"/>
    <x v="10"/>
    <x v="1"/>
    <n v="20350"/>
    <s v="Pantel"/>
    <x v="1"/>
    <x v="0"/>
    <n v="450"/>
    <n v="800"/>
    <x v="0"/>
    <n v="16280000"/>
  </r>
  <r>
    <x v="0"/>
    <x v="11"/>
    <x v="11"/>
    <x v="1"/>
    <n v="17390"/>
    <s v="Pantel"/>
    <x v="1"/>
    <x v="0"/>
    <n v="450"/>
    <n v="800"/>
    <x v="0"/>
    <n v="13912000"/>
  </r>
  <r>
    <x v="1"/>
    <x v="0"/>
    <x v="12"/>
    <x v="1"/>
    <n v="16872"/>
    <s v="Pantel"/>
    <x v="1"/>
    <x v="0"/>
    <n v="450"/>
    <n v="960"/>
    <x v="0"/>
    <n v="16197120"/>
  </r>
  <r>
    <x v="1"/>
    <x v="1"/>
    <x v="13"/>
    <x v="1"/>
    <n v="16502"/>
    <s v="Pantel"/>
    <x v="1"/>
    <x v="0"/>
    <n v="450"/>
    <n v="960"/>
    <x v="0"/>
    <n v="15841920"/>
  </r>
  <r>
    <x v="1"/>
    <x v="2"/>
    <x v="14"/>
    <x v="1"/>
    <n v="18648"/>
    <s v="Pantel"/>
    <x v="1"/>
    <x v="0"/>
    <n v="450"/>
    <n v="960"/>
    <x v="0"/>
    <n v="17902080"/>
  </r>
  <r>
    <x v="1"/>
    <x v="3"/>
    <x v="15"/>
    <x v="1"/>
    <n v="19388"/>
    <s v="Pantel"/>
    <x v="1"/>
    <x v="0"/>
    <n v="450"/>
    <n v="960"/>
    <x v="0"/>
    <n v="18612480"/>
  </r>
  <r>
    <x v="1"/>
    <x v="4"/>
    <x v="16"/>
    <x v="1"/>
    <n v="20202"/>
    <s v="Pantel"/>
    <x v="1"/>
    <x v="0"/>
    <n v="450"/>
    <n v="960"/>
    <x v="0"/>
    <n v="19393920"/>
  </r>
  <r>
    <x v="1"/>
    <x v="5"/>
    <x v="17"/>
    <x v="1"/>
    <n v="23162"/>
    <s v="Pantel"/>
    <x v="1"/>
    <x v="0"/>
    <n v="450"/>
    <n v="960"/>
    <x v="0"/>
    <n v="22235520"/>
  </r>
  <r>
    <x v="1"/>
    <x v="6"/>
    <x v="18"/>
    <x v="1"/>
    <n v="23902"/>
    <s v="Pantel"/>
    <x v="1"/>
    <x v="0"/>
    <n v="450"/>
    <n v="960"/>
    <x v="0"/>
    <n v="22945920"/>
  </r>
  <r>
    <x v="1"/>
    <x v="7"/>
    <x v="19"/>
    <x v="1"/>
    <n v="23532"/>
    <s v="Pantel"/>
    <x v="1"/>
    <x v="0"/>
    <n v="450"/>
    <n v="960"/>
    <x v="0"/>
    <n v="22590720"/>
  </r>
  <r>
    <x v="1"/>
    <x v="8"/>
    <x v="20"/>
    <x v="1"/>
    <n v="21682"/>
    <s v="Pantel"/>
    <x v="1"/>
    <x v="0"/>
    <n v="450"/>
    <n v="960"/>
    <x v="0"/>
    <n v="20814720"/>
  </r>
  <r>
    <x v="1"/>
    <x v="9"/>
    <x v="21"/>
    <x v="1"/>
    <n v="20868"/>
    <s v="Pantel"/>
    <x v="1"/>
    <x v="0"/>
    <n v="450"/>
    <n v="960"/>
    <x v="0"/>
    <n v="20033280"/>
  </r>
  <r>
    <x v="1"/>
    <x v="10"/>
    <x v="22"/>
    <x v="1"/>
    <n v="20498"/>
    <s v="Pantel"/>
    <x v="1"/>
    <x v="0"/>
    <n v="450"/>
    <n v="960"/>
    <x v="0"/>
    <n v="19678080"/>
  </r>
  <r>
    <x v="1"/>
    <x v="11"/>
    <x v="23"/>
    <x v="1"/>
    <n v="17538"/>
    <s v="Pantel"/>
    <x v="1"/>
    <x v="0"/>
    <n v="450"/>
    <n v="960"/>
    <x v="0"/>
    <n v="16836480"/>
  </r>
  <r>
    <x v="0"/>
    <x v="0"/>
    <x v="0"/>
    <x v="2"/>
    <n v="19013"/>
    <s v="Peak &amp; Shoulders"/>
    <x v="1"/>
    <x v="0"/>
    <n v="486"/>
    <n v="950"/>
    <x v="1"/>
    <n v="18062350"/>
  </r>
  <r>
    <x v="0"/>
    <x v="1"/>
    <x v="1"/>
    <x v="2"/>
    <n v="17527"/>
    <s v="Peak &amp; Shoulders"/>
    <x v="1"/>
    <x v="0"/>
    <n v="486"/>
    <n v="950"/>
    <x v="1"/>
    <n v="16650650"/>
  </r>
  <r>
    <x v="0"/>
    <x v="2"/>
    <x v="2"/>
    <x v="2"/>
    <n v="23332"/>
    <s v="Peak &amp; Shoulders"/>
    <x v="1"/>
    <x v="0"/>
    <n v="486"/>
    <n v="950"/>
    <x v="1"/>
    <n v="22165400"/>
  </r>
  <r>
    <x v="0"/>
    <x v="3"/>
    <x v="3"/>
    <x v="2"/>
    <n v="28386"/>
    <s v="Peak &amp; Shoulders"/>
    <x v="1"/>
    <x v="0"/>
    <n v="486"/>
    <n v="950"/>
    <x v="1"/>
    <n v="26966700"/>
  </r>
  <r>
    <x v="0"/>
    <x v="4"/>
    <x v="4"/>
    <x v="2"/>
    <n v="34200"/>
    <s v="Peak &amp; Shoulders"/>
    <x v="1"/>
    <x v="0"/>
    <n v="486"/>
    <n v="950"/>
    <x v="1"/>
    <n v="32490000"/>
  </r>
  <r>
    <x v="0"/>
    <x v="5"/>
    <x v="5"/>
    <x v="2"/>
    <n v="30968"/>
    <s v="Peak &amp; Shoulders"/>
    <x v="1"/>
    <x v="0"/>
    <n v="486"/>
    <n v="950"/>
    <x v="1"/>
    <n v="29419600"/>
  </r>
  <r>
    <x v="0"/>
    <x v="6"/>
    <x v="6"/>
    <x v="2"/>
    <n v="22314"/>
    <s v="Peak &amp; Shoulders"/>
    <x v="1"/>
    <x v="0"/>
    <n v="486"/>
    <n v="950"/>
    <x v="1"/>
    <n v="21198300"/>
  </r>
  <r>
    <x v="0"/>
    <x v="7"/>
    <x v="7"/>
    <x v="2"/>
    <n v="36623"/>
    <s v="Peak &amp; Shoulders"/>
    <x v="1"/>
    <x v="0"/>
    <n v="486"/>
    <n v="950"/>
    <x v="1"/>
    <n v="34791850"/>
  </r>
  <r>
    <x v="0"/>
    <x v="8"/>
    <x v="8"/>
    <x v="2"/>
    <n v="39944"/>
    <s v="Peak &amp; Shoulders"/>
    <x v="1"/>
    <x v="0"/>
    <n v="486"/>
    <n v="950"/>
    <x v="1"/>
    <n v="37946800"/>
  </r>
  <r>
    <x v="0"/>
    <x v="9"/>
    <x v="9"/>
    <x v="2"/>
    <n v="35677"/>
    <s v="Peak &amp; Shoulders"/>
    <x v="1"/>
    <x v="0"/>
    <n v="486"/>
    <n v="950"/>
    <x v="1"/>
    <n v="33893150"/>
  </r>
  <r>
    <x v="0"/>
    <x v="10"/>
    <x v="10"/>
    <x v="2"/>
    <n v="19009"/>
    <s v="Peak &amp; Shoulders"/>
    <x v="1"/>
    <x v="0"/>
    <n v="486"/>
    <n v="950"/>
    <x v="1"/>
    <n v="18058550"/>
  </r>
  <r>
    <x v="0"/>
    <x v="11"/>
    <x v="11"/>
    <x v="2"/>
    <n v="27311"/>
    <s v="Peak &amp; Shoulders"/>
    <x v="1"/>
    <x v="0"/>
    <n v="486"/>
    <n v="950"/>
    <x v="1"/>
    <n v="25945450"/>
  </r>
  <r>
    <x v="1"/>
    <x v="0"/>
    <x v="12"/>
    <x v="2"/>
    <n v="24350"/>
    <s v="Peak &amp; Shoulders"/>
    <x v="1"/>
    <x v="0"/>
    <n v="486"/>
    <n v="1140"/>
    <x v="1"/>
    <n v="27759000"/>
  </r>
  <r>
    <x v="1"/>
    <x v="1"/>
    <x v="13"/>
    <x v="2"/>
    <n v="27954"/>
    <s v="Peak &amp; Shoulders"/>
    <x v="1"/>
    <x v="0"/>
    <n v="486"/>
    <n v="1140"/>
    <x v="1"/>
    <n v="31867560"/>
  </r>
  <r>
    <x v="1"/>
    <x v="2"/>
    <x v="14"/>
    <x v="2"/>
    <n v="19175"/>
    <s v="Peak &amp; Shoulders"/>
    <x v="1"/>
    <x v="0"/>
    <n v="486"/>
    <n v="1140"/>
    <x v="1"/>
    <n v="21859500"/>
  </r>
  <r>
    <x v="1"/>
    <x v="3"/>
    <x v="15"/>
    <x v="2"/>
    <n v="20814"/>
    <s v="Peak &amp; Shoulders"/>
    <x v="1"/>
    <x v="0"/>
    <n v="486"/>
    <n v="1140"/>
    <x v="1"/>
    <n v="23727960"/>
  </r>
  <r>
    <x v="1"/>
    <x v="4"/>
    <x v="16"/>
    <x v="2"/>
    <n v="29955"/>
    <s v="Peak &amp; Shoulders"/>
    <x v="1"/>
    <x v="0"/>
    <n v="486"/>
    <n v="1140"/>
    <x v="1"/>
    <n v="34148700"/>
  </r>
  <r>
    <x v="1"/>
    <x v="5"/>
    <x v="17"/>
    <x v="2"/>
    <n v="43110"/>
    <s v="Peak &amp; Shoulders"/>
    <x v="1"/>
    <x v="0"/>
    <n v="486"/>
    <n v="1140"/>
    <x v="1"/>
    <n v="49145400"/>
  </r>
  <r>
    <x v="1"/>
    <x v="6"/>
    <x v="18"/>
    <x v="2"/>
    <n v="43026"/>
    <s v="Peak &amp; Shoulders"/>
    <x v="1"/>
    <x v="0"/>
    <n v="486"/>
    <n v="1140"/>
    <x v="1"/>
    <n v="49049640"/>
  </r>
  <r>
    <x v="1"/>
    <x v="7"/>
    <x v="19"/>
    <x v="2"/>
    <n v="27908"/>
    <s v="Peak &amp; Shoulders"/>
    <x v="1"/>
    <x v="0"/>
    <n v="486"/>
    <n v="1140"/>
    <x v="1"/>
    <n v="31815120"/>
  </r>
  <r>
    <x v="1"/>
    <x v="8"/>
    <x v="20"/>
    <x v="2"/>
    <n v="21605"/>
    <s v="Peak &amp; Shoulders"/>
    <x v="1"/>
    <x v="0"/>
    <n v="486"/>
    <n v="1140"/>
    <x v="1"/>
    <n v="24629700"/>
  </r>
  <r>
    <x v="1"/>
    <x v="9"/>
    <x v="21"/>
    <x v="2"/>
    <n v="31840"/>
    <s v="Peak &amp; Shoulders"/>
    <x v="1"/>
    <x v="0"/>
    <n v="486"/>
    <n v="1140"/>
    <x v="1"/>
    <n v="36297600"/>
  </r>
  <r>
    <x v="1"/>
    <x v="10"/>
    <x v="22"/>
    <x v="2"/>
    <n v="22315"/>
    <s v="Peak &amp; Shoulders"/>
    <x v="1"/>
    <x v="0"/>
    <n v="486"/>
    <n v="1140"/>
    <x v="1"/>
    <n v="25439100"/>
  </r>
  <r>
    <x v="1"/>
    <x v="11"/>
    <x v="23"/>
    <x v="2"/>
    <n v="19279"/>
    <s v="Peak &amp; Shoulders"/>
    <x v="1"/>
    <x v="0"/>
    <n v="486"/>
    <n v="1140"/>
    <x v="1"/>
    <n v="21978060"/>
  </r>
  <r>
    <x v="0"/>
    <x v="0"/>
    <x v="0"/>
    <x v="3"/>
    <n v="11200"/>
    <s v="Garnel"/>
    <x v="2"/>
    <x v="0"/>
    <n v="500"/>
    <n v="1050"/>
    <x v="2"/>
    <n v="11760000"/>
  </r>
  <r>
    <x v="0"/>
    <x v="1"/>
    <x v="1"/>
    <x v="3"/>
    <n v="4668"/>
    <s v="Garnel"/>
    <x v="2"/>
    <x v="0"/>
    <n v="500"/>
    <n v="1050"/>
    <x v="2"/>
    <n v="4901400"/>
  </r>
  <r>
    <x v="0"/>
    <x v="2"/>
    <x v="2"/>
    <x v="3"/>
    <n v="3836"/>
    <s v="Garnel"/>
    <x v="2"/>
    <x v="0"/>
    <n v="500"/>
    <n v="1050"/>
    <x v="2"/>
    <n v="4027800"/>
  </r>
  <r>
    <x v="0"/>
    <x v="3"/>
    <x v="3"/>
    <x v="3"/>
    <n v="5897"/>
    <s v="Garnel"/>
    <x v="2"/>
    <x v="0"/>
    <n v="500"/>
    <n v="1050"/>
    <x v="2"/>
    <n v="6191850"/>
  </r>
  <r>
    <x v="0"/>
    <x v="4"/>
    <x v="4"/>
    <x v="3"/>
    <n v="11540"/>
    <s v="Garnel"/>
    <x v="2"/>
    <x v="0"/>
    <n v="500"/>
    <n v="1050"/>
    <x v="2"/>
    <n v="12117000"/>
  </r>
  <r>
    <x v="0"/>
    <x v="5"/>
    <x v="5"/>
    <x v="3"/>
    <n v="7937"/>
    <s v="Garnel"/>
    <x v="2"/>
    <x v="0"/>
    <n v="500"/>
    <n v="1050"/>
    <x v="2"/>
    <n v="8333850"/>
  </r>
  <r>
    <x v="0"/>
    <x v="6"/>
    <x v="6"/>
    <x v="3"/>
    <n v="4967"/>
    <s v="Garnel"/>
    <x v="2"/>
    <x v="0"/>
    <n v="500"/>
    <n v="1050"/>
    <x v="2"/>
    <n v="5215350"/>
  </r>
  <r>
    <x v="0"/>
    <x v="7"/>
    <x v="7"/>
    <x v="3"/>
    <n v="4251"/>
    <s v="Garnel"/>
    <x v="2"/>
    <x v="0"/>
    <n v="500"/>
    <n v="1050"/>
    <x v="2"/>
    <n v="4463550"/>
  </r>
  <r>
    <x v="0"/>
    <x v="8"/>
    <x v="8"/>
    <x v="3"/>
    <n v="15600"/>
    <s v="Garnel"/>
    <x v="2"/>
    <x v="0"/>
    <n v="500"/>
    <n v="1050"/>
    <x v="2"/>
    <n v="16380000"/>
  </r>
  <r>
    <x v="0"/>
    <x v="9"/>
    <x v="9"/>
    <x v="3"/>
    <n v="2711"/>
    <s v="Garnel"/>
    <x v="2"/>
    <x v="0"/>
    <n v="500"/>
    <n v="1050"/>
    <x v="2"/>
    <n v="2846550"/>
  </r>
  <r>
    <x v="0"/>
    <x v="10"/>
    <x v="10"/>
    <x v="3"/>
    <n v="1909"/>
    <s v="Garnel"/>
    <x v="2"/>
    <x v="0"/>
    <n v="500"/>
    <n v="1050"/>
    <x v="2"/>
    <n v="2004450"/>
  </r>
  <r>
    <x v="0"/>
    <x v="11"/>
    <x v="11"/>
    <x v="3"/>
    <n v="4797"/>
    <s v="Garnel"/>
    <x v="2"/>
    <x v="0"/>
    <n v="500"/>
    <n v="1050"/>
    <x v="2"/>
    <n v="5036850"/>
  </r>
  <r>
    <x v="1"/>
    <x v="0"/>
    <x v="12"/>
    <x v="3"/>
    <n v="4000"/>
    <s v="Garnel"/>
    <x v="2"/>
    <x v="0"/>
    <n v="500"/>
    <n v="1260"/>
    <x v="2"/>
    <n v="5040000"/>
  </r>
  <r>
    <x v="1"/>
    <x v="1"/>
    <x v="13"/>
    <x v="3"/>
    <n v="4256"/>
    <s v="Garnel"/>
    <x v="2"/>
    <x v="0"/>
    <n v="500"/>
    <n v="1260"/>
    <x v="2"/>
    <n v="5362560"/>
  </r>
  <r>
    <x v="1"/>
    <x v="2"/>
    <x v="14"/>
    <x v="3"/>
    <n v="3787"/>
    <s v="Garnel"/>
    <x v="2"/>
    <x v="0"/>
    <n v="500"/>
    <n v="1260"/>
    <x v="2"/>
    <n v="4771620"/>
  </r>
  <r>
    <x v="1"/>
    <x v="3"/>
    <x v="15"/>
    <x v="3"/>
    <n v="5090"/>
    <s v="Garnel"/>
    <x v="2"/>
    <x v="0"/>
    <n v="500"/>
    <n v="1260"/>
    <x v="2"/>
    <n v="6413400"/>
  </r>
  <r>
    <x v="1"/>
    <x v="4"/>
    <x v="16"/>
    <x v="3"/>
    <n v="5555"/>
    <s v="Garnel"/>
    <x v="2"/>
    <x v="0"/>
    <n v="500"/>
    <n v="1260"/>
    <x v="2"/>
    <n v="6999300"/>
  </r>
  <r>
    <x v="1"/>
    <x v="5"/>
    <x v="17"/>
    <x v="3"/>
    <n v="5567"/>
    <s v="Garnel"/>
    <x v="2"/>
    <x v="0"/>
    <n v="500"/>
    <n v="1260"/>
    <x v="2"/>
    <n v="7014420"/>
  </r>
  <r>
    <x v="1"/>
    <x v="6"/>
    <x v="18"/>
    <x v="3"/>
    <n v="8999"/>
    <s v="Garnel"/>
    <x v="2"/>
    <x v="0"/>
    <n v="500"/>
    <n v="1260"/>
    <x v="2"/>
    <n v="11338740"/>
  </r>
  <r>
    <x v="1"/>
    <x v="7"/>
    <x v="19"/>
    <x v="3"/>
    <n v="6777"/>
    <s v="Garnel"/>
    <x v="2"/>
    <x v="0"/>
    <n v="500"/>
    <n v="1260"/>
    <x v="2"/>
    <n v="8539020"/>
  </r>
  <r>
    <x v="1"/>
    <x v="8"/>
    <x v="20"/>
    <x v="3"/>
    <n v="4222"/>
    <s v="Garnel"/>
    <x v="2"/>
    <x v="0"/>
    <n v="500"/>
    <n v="1260"/>
    <x v="2"/>
    <n v="5319720"/>
  </r>
  <r>
    <x v="1"/>
    <x v="9"/>
    <x v="21"/>
    <x v="3"/>
    <n v="4321"/>
    <s v="Garnel"/>
    <x v="2"/>
    <x v="0"/>
    <n v="500"/>
    <n v="1260"/>
    <x v="2"/>
    <n v="5444460"/>
  </r>
  <r>
    <x v="1"/>
    <x v="10"/>
    <x v="22"/>
    <x v="3"/>
    <n v="4314"/>
    <s v="Garnel"/>
    <x v="2"/>
    <x v="0"/>
    <n v="500"/>
    <n v="1260"/>
    <x v="2"/>
    <n v="5435640"/>
  </r>
  <r>
    <x v="1"/>
    <x v="11"/>
    <x v="23"/>
    <x v="3"/>
    <n v="2890"/>
    <s v="Garnel"/>
    <x v="2"/>
    <x v="0"/>
    <n v="500"/>
    <n v="1260"/>
    <x v="2"/>
    <n v="3641400"/>
  </r>
  <r>
    <x v="0"/>
    <x v="0"/>
    <x v="0"/>
    <x v="4"/>
    <n v="2652"/>
    <s v="Herbaluxe"/>
    <x v="3"/>
    <x v="0"/>
    <n v="510"/>
    <n v="1200"/>
    <x v="3"/>
    <n v="3182400"/>
  </r>
  <r>
    <x v="0"/>
    <x v="1"/>
    <x v="1"/>
    <x v="4"/>
    <n v="3144"/>
    <s v="Herbaluxe"/>
    <x v="3"/>
    <x v="0"/>
    <n v="510"/>
    <n v="1200"/>
    <x v="3"/>
    <n v="3772800"/>
  </r>
  <r>
    <x v="0"/>
    <x v="2"/>
    <x v="2"/>
    <x v="4"/>
    <n v="2836"/>
    <s v="Herbaluxe"/>
    <x v="3"/>
    <x v="0"/>
    <n v="510"/>
    <n v="1200"/>
    <x v="3"/>
    <n v="3403200"/>
  </r>
  <r>
    <x v="0"/>
    <x v="3"/>
    <x v="3"/>
    <x v="4"/>
    <n v="2312"/>
    <s v="Herbaluxe"/>
    <x v="3"/>
    <x v="0"/>
    <n v="510"/>
    <n v="1200"/>
    <x v="3"/>
    <n v="2774400"/>
  </r>
  <r>
    <x v="0"/>
    <x v="4"/>
    <x v="4"/>
    <x v="4"/>
    <n v="4221"/>
    <s v="Herbaluxe"/>
    <x v="3"/>
    <x v="0"/>
    <n v="510"/>
    <n v="1200"/>
    <x v="3"/>
    <n v="5065200"/>
  </r>
  <r>
    <x v="0"/>
    <x v="5"/>
    <x v="5"/>
    <x v="4"/>
    <n v="4744"/>
    <s v="Herbaluxe"/>
    <x v="3"/>
    <x v="0"/>
    <n v="510"/>
    <n v="1200"/>
    <x v="3"/>
    <n v="5692800"/>
  </r>
  <r>
    <x v="0"/>
    <x v="6"/>
    <x v="6"/>
    <x v="4"/>
    <n v="2238"/>
    <s v="Herbaluxe"/>
    <x v="3"/>
    <x v="0"/>
    <n v="510"/>
    <n v="1200"/>
    <x v="3"/>
    <n v="2685600"/>
  </r>
  <r>
    <x v="0"/>
    <x v="7"/>
    <x v="7"/>
    <x v="4"/>
    <n v="2252"/>
    <s v="Herbaluxe"/>
    <x v="3"/>
    <x v="0"/>
    <n v="510"/>
    <n v="1200"/>
    <x v="3"/>
    <n v="2702400"/>
  </r>
  <r>
    <x v="0"/>
    <x v="8"/>
    <x v="8"/>
    <x v="4"/>
    <n v="4994"/>
    <s v="Herbaluxe"/>
    <x v="3"/>
    <x v="0"/>
    <n v="510"/>
    <n v="1200"/>
    <x v="3"/>
    <n v="5992800"/>
  </r>
  <r>
    <x v="0"/>
    <x v="9"/>
    <x v="9"/>
    <x v="4"/>
    <n v="4891"/>
    <s v="Herbaluxe"/>
    <x v="3"/>
    <x v="0"/>
    <n v="510"/>
    <n v="1200"/>
    <x v="3"/>
    <n v="5869200"/>
  </r>
  <r>
    <x v="0"/>
    <x v="10"/>
    <x v="10"/>
    <x v="4"/>
    <n v="1380"/>
    <s v="Herbaluxe"/>
    <x v="3"/>
    <x v="0"/>
    <n v="510"/>
    <n v="1200"/>
    <x v="3"/>
    <n v="1656000"/>
  </r>
  <r>
    <x v="0"/>
    <x v="11"/>
    <x v="11"/>
    <x v="4"/>
    <n v="2131"/>
    <s v="Herbaluxe"/>
    <x v="3"/>
    <x v="0"/>
    <n v="510"/>
    <n v="1200"/>
    <x v="3"/>
    <n v="2557200"/>
  </r>
  <r>
    <x v="1"/>
    <x v="0"/>
    <x v="12"/>
    <x v="4"/>
    <n v="1000"/>
    <s v="Herbaluxe"/>
    <x v="3"/>
    <x v="0"/>
    <n v="510"/>
    <n v="1440"/>
    <x v="3"/>
    <n v="1440000"/>
  </r>
  <r>
    <x v="1"/>
    <x v="1"/>
    <x v="13"/>
    <x v="4"/>
    <n v="900"/>
    <s v="Herbaluxe"/>
    <x v="3"/>
    <x v="0"/>
    <n v="510"/>
    <n v="1440"/>
    <x v="3"/>
    <n v="1296000"/>
  </r>
  <r>
    <x v="1"/>
    <x v="2"/>
    <x v="14"/>
    <x v="4"/>
    <n v="991"/>
    <s v="Herbaluxe"/>
    <x v="3"/>
    <x v="0"/>
    <n v="510"/>
    <n v="1440"/>
    <x v="3"/>
    <n v="1427040"/>
  </r>
  <r>
    <x v="1"/>
    <x v="3"/>
    <x v="15"/>
    <x v="4"/>
    <n v="988"/>
    <s v="Herbaluxe"/>
    <x v="3"/>
    <x v="0"/>
    <n v="510"/>
    <n v="1440"/>
    <x v="3"/>
    <n v="1422720"/>
  </r>
  <r>
    <x v="1"/>
    <x v="4"/>
    <x v="16"/>
    <x v="4"/>
    <n v="976"/>
    <s v="Herbaluxe"/>
    <x v="3"/>
    <x v="0"/>
    <n v="510"/>
    <n v="1440"/>
    <x v="3"/>
    <n v="1405440"/>
  </r>
  <r>
    <x v="1"/>
    <x v="5"/>
    <x v="17"/>
    <x v="4"/>
    <n v="999"/>
    <s v="Herbaluxe"/>
    <x v="3"/>
    <x v="0"/>
    <n v="510"/>
    <n v="1440"/>
    <x v="3"/>
    <n v="1438560"/>
  </r>
  <r>
    <x v="1"/>
    <x v="6"/>
    <x v="18"/>
    <x v="4"/>
    <n v="700"/>
    <s v="Herbaluxe"/>
    <x v="3"/>
    <x v="0"/>
    <n v="510"/>
    <n v="1440"/>
    <x v="3"/>
    <n v="1008000"/>
  </r>
  <r>
    <x v="1"/>
    <x v="7"/>
    <x v="19"/>
    <x v="4"/>
    <n v="992"/>
    <s v="Herbaluxe"/>
    <x v="3"/>
    <x v="0"/>
    <n v="510"/>
    <n v="1440"/>
    <x v="3"/>
    <n v="1428480"/>
  </r>
  <r>
    <x v="1"/>
    <x v="8"/>
    <x v="20"/>
    <x v="4"/>
    <n v="768"/>
    <s v="Herbaluxe"/>
    <x v="3"/>
    <x v="0"/>
    <n v="510"/>
    <n v="1440"/>
    <x v="3"/>
    <n v="1105920"/>
  </r>
  <r>
    <x v="1"/>
    <x v="9"/>
    <x v="21"/>
    <x v="4"/>
    <n v="790"/>
    <s v="Herbaluxe"/>
    <x v="3"/>
    <x v="0"/>
    <n v="510"/>
    <n v="1440"/>
    <x v="3"/>
    <n v="1137600"/>
  </r>
  <r>
    <x v="1"/>
    <x v="10"/>
    <x v="22"/>
    <x v="4"/>
    <n v="890"/>
    <s v="Herbaluxe"/>
    <x v="3"/>
    <x v="0"/>
    <n v="510"/>
    <n v="1440"/>
    <x v="3"/>
    <n v="1281600"/>
  </r>
  <r>
    <x v="1"/>
    <x v="11"/>
    <x v="23"/>
    <x v="4"/>
    <n v="690"/>
    <s v="Herbaluxe"/>
    <x v="3"/>
    <x v="0"/>
    <n v="510"/>
    <n v="1440"/>
    <x v="3"/>
    <n v="993600"/>
  </r>
  <r>
    <x v="0"/>
    <x v="0"/>
    <x v="0"/>
    <x v="5"/>
    <n v="6660"/>
    <s v="Dovelle"/>
    <x v="0"/>
    <x v="0"/>
    <n v="200"/>
    <n v="450"/>
    <x v="0"/>
    <n v="2997000"/>
  </r>
  <r>
    <x v="0"/>
    <x v="1"/>
    <x v="1"/>
    <x v="5"/>
    <n v="6475"/>
    <s v="Dovelle"/>
    <x v="0"/>
    <x v="0"/>
    <n v="200"/>
    <n v="450"/>
    <x v="0"/>
    <n v="2913750"/>
  </r>
  <r>
    <x v="0"/>
    <x v="2"/>
    <x v="2"/>
    <x v="5"/>
    <n v="7400"/>
    <s v="Dovelle"/>
    <x v="0"/>
    <x v="0"/>
    <n v="200"/>
    <n v="450"/>
    <x v="0"/>
    <n v="3330000"/>
  </r>
  <r>
    <x v="0"/>
    <x v="3"/>
    <x v="3"/>
    <x v="5"/>
    <n v="7770"/>
    <s v="Dovelle"/>
    <x v="0"/>
    <x v="0"/>
    <n v="200"/>
    <n v="450"/>
    <x v="0"/>
    <n v="3496500"/>
  </r>
  <r>
    <x v="0"/>
    <x v="4"/>
    <x v="4"/>
    <x v="5"/>
    <n v="8140"/>
    <s v="Dovelle"/>
    <x v="0"/>
    <x v="0"/>
    <n v="200"/>
    <n v="450"/>
    <x v="0"/>
    <n v="3663000"/>
  </r>
  <r>
    <x v="0"/>
    <x v="5"/>
    <x v="5"/>
    <x v="5"/>
    <n v="9620"/>
    <s v="Dovelle"/>
    <x v="0"/>
    <x v="0"/>
    <n v="200"/>
    <n v="450"/>
    <x v="0"/>
    <n v="4329000"/>
  </r>
  <r>
    <x v="0"/>
    <x v="6"/>
    <x v="6"/>
    <x v="5"/>
    <n v="9990"/>
    <s v="Dovelle"/>
    <x v="0"/>
    <x v="0"/>
    <n v="200"/>
    <n v="450"/>
    <x v="0"/>
    <n v="4495500"/>
  </r>
  <r>
    <x v="0"/>
    <x v="7"/>
    <x v="7"/>
    <x v="5"/>
    <n v="9805"/>
    <s v="Dovelle"/>
    <x v="0"/>
    <x v="0"/>
    <n v="200"/>
    <n v="450"/>
    <x v="0"/>
    <n v="4412250"/>
  </r>
  <r>
    <x v="0"/>
    <x v="8"/>
    <x v="8"/>
    <x v="5"/>
    <n v="8880"/>
    <s v="Dovelle"/>
    <x v="0"/>
    <x v="0"/>
    <n v="200"/>
    <n v="450"/>
    <x v="0"/>
    <n v="3996000"/>
  </r>
  <r>
    <x v="0"/>
    <x v="9"/>
    <x v="9"/>
    <x v="5"/>
    <n v="8510"/>
    <s v="Dovelle"/>
    <x v="0"/>
    <x v="0"/>
    <n v="200"/>
    <n v="450"/>
    <x v="0"/>
    <n v="3829500"/>
  </r>
  <r>
    <x v="0"/>
    <x v="10"/>
    <x v="10"/>
    <x v="5"/>
    <n v="8325"/>
    <s v="Dovelle"/>
    <x v="0"/>
    <x v="0"/>
    <n v="200"/>
    <n v="450"/>
    <x v="0"/>
    <n v="3746250"/>
  </r>
  <r>
    <x v="0"/>
    <x v="11"/>
    <x v="11"/>
    <x v="5"/>
    <n v="6845"/>
    <s v="Dovelle"/>
    <x v="0"/>
    <x v="0"/>
    <n v="200"/>
    <n v="450"/>
    <x v="0"/>
    <n v="3080250"/>
  </r>
  <r>
    <x v="1"/>
    <x v="0"/>
    <x v="12"/>
    <x v="5"/>
    <n v="6586"/>
    <s v="Dovelle"/>
    <x v="0"/>
    <x v="0"/>
    <n v="200"/>
    <n v="540"/>
    <x v="0"/>
    <n v="3556440"/>
  </r>
  <r>
    <x v="1"/>
    <x v="1"/>
    <x v="13"/>
    <x v="5"/>
    <n v="6401"/>
    <s v="Dovelle"/>
    <x v="0"/>
    <x v="0"/>
    <n v="200"/>
    <n v="540"/>
    <x v="0"/>
    <n v="3456540"/>
  </r>
  <r>
    <x v="1"/>
    <x v="2"/>
    <x v="14"/>
    <x v="5"/>
    <n v="7474"/>
    <s v="Dovelle"/>
    <x v="0"/>
    <x v="0"/>
    <n v="200"/>
    <n v="540"/>
    <x v="0"/>
    <n v="4035960"/>
  </r>
  <r>
    <x v="1"/>
    <x v="3"/>
    <x v="15"/>
    <x v="5"/>
    <n v="7844"/>
    <s v="Dovelle"/>
    <x v="0"/>
    <x v="0"/>
    <n v="200"/>
    <n v="540"/>
    <x v="0"/>
    <n v="4235760"/>
  </r>
  <r>
    <x v="1"/>
    <x v="4"/>
    <x v="16"/>
    <x v="5"/>
    <n v="8251"/>
    <s v="Dovelle"/>
    <x v="0"/>
    <x v="0"/>
    <n v="200"/>
    <n v="540"/>
    <x v="0"/>
    <n v="4455540"/>
  </r>
  <r>
    <x v="1"/>
    <x v="5"/>
    <x v="17"/>
    <x v="5"/>
    <n v="9731"/>
    <s v="Dovelle"/>
    <x v="0"/>
    <x v="0"/>
    <n v="200"/>
    <n v="540"/>
    <x v="0"/>
    <n v="5254740"/>
  </r>
  <r>
    <x v="1"/>
    <x v="6"/>
    <x v="18"/>
    <x v="5"/>
    <n v="10101"/>
    <s v="Dovelle"/>
    <x v="0"/>
    <x v="0"/>
    <n v="200"/>
    <n v="540"/>
    <x v="0"/>
    <n v="5454540"/>
  </r>
  <r>
    <x v="1"/>
    <x v="7"/>
    <x v="19"/>
    <x v="5"/>
    <n v="9916"/>
    <s v="Dovelle"/>
    <x v="0"/>
    <x v="0"/>
    <n v="200"/>
    <n v="540"/>
    <x v="0"/>
    <n v="5354640"/>
  </r>
  <r>
    <x v="1"/>
    <x v="8"/>
    <x v="20"/>
    <x v="5"/>
    <n v="8991"/>
    <s v="Dovelle"/>
    <x v="0"/>
    <x v="0"/>
    <n v="200"/>
    <n v="540"/>
    <x v="0"/>
    <n v="4855140"/>
  </r>
  <r>
    <x v="1"/>
    <x v="9"/>
    <x v="21"/>
    <x v="5"/>
    <n v="8584"/>
    <s v="Dovelle"/>
    <x v="0"/>
    <x v="0"/>
    <n v="200"/>
    <n v="540"/>
    <x v="0"/>
    <n v="4635360"/>
  </r>
  <r>
    <x v="1"/>
    <x v="10"/>
    <x v="22"/>
    <x v="5"/>
    <n v="8399"/>
    <s v="Dovelle"/>
    <x v="0"/>
    <x v="0"/>
    <n v="200"/>
    <n v="540"/>
    <x v="0"/>
    <n v="4535460"/>
  </r>
  <r>
    <x v="1"/>
    <x v="11"/>
    <x v="23"/>
    <x v="5"/>
    <n v="6919"/>
    <s v="Dovelle"/>
    <x v="0"/>
    <x v="0"/>
    <n v="200"/>
    <n v="540"/>
    <x v="0"/>
    <n v="3736260"/>
  </r>
  <r>
    <x v="0"/>
    <x v="0"/>
    <x v="0"/>
    <x v="6"/>
    <n v="8510"/>
    <s v="Pantel"/>
    <x v="1"/>
    <x v="0"/>
    <n v="175"/>
    <n v="500"/>
    <x v="0"/>
    <n v="4255000"/>
  </r>
  <r>
    <x v="0"/>
    <x v="1"/>
    <x v="1"/>
    <x v="6"/>
    <n v="8325"/>
    <s v="Pantel"/>
    <x v="1"/>
    <x v="0"/>
    <n v="175"/>
    <n v="500"/>
    <x v="0"/>
    <n v="4162500"/>
  </r>
  <r>
    <x v="0"/>
    <x v="2"/>
    <x v="2"/>
    <x v="6"/>
    <n v="9250"/>
    <s v="Pantel"/>
    <x v="1"/>
    <x v="0"/>
    <n v="175"/>
    <n v="500"/>
    <x v="0"/>
    <n v="4625000"/>
  </r>
  <r>
    <x v="0"/>
    <x v="3"/>
    <x v="3"/>
    <x v="6"/>
    <n v="9620"/>
    <s v="Pantel"/>
    <x v="1"/>
    <x v="0"/>
    <n v="175"/>
    <n v="500"/>
    <x v="0"/>
    <n v="4810000"/>
  </r>
  <r>
    <x v="0"/>
    <x v="4"/>
    <x v="4"/>
    <x v="6"/>
    <n v="9990"/>
    <s v="Pantel"/>
    <x v="1"/>
    <x v="0"/>
    <n v="175"/>
    <n v="500"/>
    <x v="0"/>
    <n v="4995000"/>
  </r>
  <r>
    <x v="0"/>
    <x v="5"/>
    <x v="5"/>
    <x v="6"/>
    <n v="11470"/>
    <s v="Pantel"/>
    <x v="1"/>
    <x v="0"/>
    <n v="175"/>
    <n v="500"/>
    <x v="0"/>
    <n v="5735000"/>
  </r>
  <r>
    <x v="0"/>
    <x v="6"/>
    <x v="6"/>
    <x v="6"/>
    <n v="11840"/>
    <s v="Pantel"/>
    <x v="1"/>
    <x v="0"/>
    <n v="175"/>
    <n v="500"/>
    <x v="0"/>
    <n v="5920000"/>
  </r>
  <r>
    <x v="0"/>
    <x v="7"/>
    <x v="7"/>
    <x v="6"/>
    <n v="11655"/>
    <s v="Pantel"/>
    <x v="1"/>
    <x v="0"/>
    <n v="175"/>
    <n v="500"/>
    <x v="0"/>
    <n v="5827500"/>
  </r>
  <r>
    <x v="0"/>
    <x v="8"/>
    <x v="8"/>
    <x v="6"/>
    <n v="10730"/>
    <s v="Pantel"/>
    <x v="1"/>
    <x v="0"/>
    <n v="175"/>
    <n v="500"/>
    <x v="0"/>
    <n v="5365000"/>
  </r>
  <r>
    <x v="0"/>
    <x v="9"/>
    <x v="9"/>
    <x v="6"/>
    <n v="10360"/>
    <s v="Pantel"/>
    <x v="1"/>
    <x v="0"/>
    <n v="175"/>
    <n v="500"/>
    <x v="0"/>
    <n v="5180000"/>
  </r>
  <r>
    <x v="0"/>
    <x v="10"/>
    <x v="10"/>
    <x v="6"/>
    <n v="10175"/>
    <s v="Pantel"/>
    <x v="1"/>
    <x v="0"/>
    <n v="175"/>
    <n v="500"/>
    <x v="0"/>
    <n v="5087500"/>
  </r>
  <r>
    <x v="0"/>
    <x v="11"/>
    <x v="11"/>
    <x v="6"/>
    <n v="8695"/>
    <s v="Pantel"/>
    <x v="1"/>
    <x v="0"/>
    <n v="175"/>
    <n v="500"/>
    <x v="0"/>
    <n v="4347500"/>
  </r>
  <r>
    <x v="1"/>
    <x v="0"/>
    <x v="12"/>
    <x v="6"/>
    <n v="8436"/>
    <s v="Pantel"/>
    <x v="1"/>
    <x v="0"/>
    <n v="175"/>
    <n v="600"/>
    <x v="0"/>
    <n v="5061600"/>
  </r>
  <r>
    <x v="1"/>
    <x v="1"/>
    <x v="13"/>
    <x v="6"/>
    <n v="8251"/>
    <s v="Pantel"/>
    <x v="1"/>
    <x v="0"/>
    <n v="175"/>
    <n v="600"/>
    <x v="0"/>
    <n v="4950600"/>
  </r>
  <r>
    <x v="1"/>
    <x v="2"/>
    <x v="14"/>
    <x v="6"/>
    <n v="9324"/>
    <s v="Pantel"/>
    <x v="1"/>
    <x v="0"/>
    <n v="175"/>
    <n v="600"/>
    <x v="0"/>
    <n v="5594400"/>
  </r>
  <r>
    <x v="1"/>
    <x v="3"/>
    <x v="15"/>
    <x v="6"/>
    <n v="9694"/>
    <s v="Pantel"/>
    <x v="1"/>
    <x v="0"/>
    <n v="175"/>
    <n v="600"/>
    <x v="0"/>
    <n v="5816400"/>
  </r>
  <r>
    <x v="1"/>
    <x v="4"/>
    <x v="16"/>
    <x v="6"/>
    <n v="10101"/>
    <s v="Pantel"/>
    <x v="1"/>
    <x v="0"/>
    <n v="175"/>
    <n v="600"/>
    <x v="0"/>
    <n v="6060600"/>
  </r>
  <r>
    <x v="1"/>
    <x v="5"/>
    <x v="17"/>
    <x v="6"/>
    <n v="11581"/>
    <s v="Pantel"/>
    <x v="1"/>
    <x v="0"/>
    <n v="175"/>
    <n v="600"/>
    <x v="0"/>
    <n v="6948600"/>
  </r>
  <r>
    <x v="1"/>
    <x v="6"/>
    <x v="18"/>
    <x v="6"/>
    <n v="11951"/>
    <s v="Pantel"/>
    <x v="1"/>
    <x v="0"/>
    <n v="175"/>
    <n v="600"/>
    <x v="0"/>
    <n v="7170600"/>
  </r>
  <r>
    <x v="1"/>
    <x v="7"/>
    <x v="19"/>
    <x v="6"/>
    <n v="11766"/>
    <s v="Pantel"/>
    <x v="1"/>
    <x v="0"/>
    <n v="175"/>
    <n v="600"/>
    <x v="0"/>
    <n v="7059600"/>
  </r>
  <r>
    <x v="1"/>
    <x v="8"/>
    <x v="20"/>
    <x v="6"/>
    <n v="10841"/>
    <s v="Pantel"/>
    <x v="1"/>
    <x v="0"/>
    <n v="175"/>
    <n v="600"/>
    <x v="0"/>
    <n v="6504600"/>
  </r>
  <r>
    <x v="1"/>
    <x v="9"/>
    <x v="21"/>
    <x v="6"/>
    <n v="10434"/>
    <s v="Pantel"/>
    <x v="1"/>
    <x v="0"/>
    <n v="175"/>
    <n v="600"/>
    <x v="0"/>
    <n v="6260400"/>
  </r>
  <r>
    <x v="1"/>
    <x v="10"/>
    <x v="22"/>
    <x v="6"/>
    <n v="10249"/>
    <s v="Pantel"/>
    <x v="1"/>
    <x v="0"/>
    <n v="175"/>
    <n v="600"/>
    <x v="0"/>
    <n v="6149400"/>
  </r>
  <r>
    <x v="1"/>
    <x v="11"/>
    <x v="23"/>
    <x v="6"/>
    <n v="8769"/>
    <s v="Pantel"/>
    <x v="1"/>
    <x v="0"/>
    <n v="175"/>
    <n v="600"/>
    <x v="0"/>
    <n v="5261400"/>
  </r>
  <r>
    <x v="0"/>
    <x v="0"/>
    <x v="0"/>
    <x v="7"/>
    <n v="22816"/>
    <s v="Peak &amp; Shoulders"/>
    <x v="1"/>
    <x v="0"/>
    <n v="185"/>
    <n v="510"/>
    <x v="1"/>
    <n v="11636160"/>
  </r>
  <r>
    <x v="0"/>
    <x v="1"/>
    <x v="1"/>
    <x v="7"/>
    <n v="21032"/>
    <s v="Peak &amp; Shoulders"/>
    <x v="1"/>
    <x v="0"/>
    <n v="185"/>
    <n v="510"/>
    <x v="1"/>
    <n v="10726320"/>
  </r>
  <r>
    <x v="0"/>
    <x v="2"/>
    <x v="2"/>
    <x v="7"/>
    <n v="27998"/>
    <s v="Peak &amp; Shoulders"/>
    <x v="1"/>
    <x v="0"/>
    <n v="185"/>
    <n v="510"/>
    <x v="1"/>
    <n v="14278980"/>
  </r>
  <r>
    <x v="0"/>
    <x v="3"/>
    <x v="3"/>
    <x v="7"/>
    <n v="34063"/>
    <s v="Peak &amp; Shoulders"/>
    <x v="1"/>
    <x v="0"/>
    <n v="185"/>
    <n v="510"/>
    <x v="1"/>
    <n v="17372130"/>
  </r>
  <r>
    <x v="0"/>
    <x v="4"/>
    <x v="4"/>
    <x v="7"/>
    <n v="41040"/>
    <s v="Peak &amp; Shoulders"/>
    <x v="1"/>
    <x v="0"/>
    <n v="185"/>
    <n v="510"/>
    <x v="1"/>
    <n v="20930400"/>
  </r>
  <r>
    <x v="0"/>
    <x v="5"/>
    <x v="5"/>
    <x v="7"/>
    <n v="37162"/>
    <s v="Peak &amp; Shoulders"/>
    <x v="1"/>
    <x v="0"/>
    <n v="185"/>
    <n v="510"/>
    <x v="1"/>
    <n v="18952620"/>
  </r>
  <r>
    <x v="0"/>
    <x v="6"/>
    <x v="6"/>
    <x v="7"/>
    <n v="26777"/>
    <s v="Peak &amp; Shoulders"/>
    <x v="1"/>
    <x v="0"/>
    <n v="185"/>
    <n v="510"/>
    <x v="1"/>
    <n v="13656270"/>
  </r>
  <r>
    <x v="0"/>
    <x v="7"/>
    <x v="7"/>
    <x v="7"/>
    <n v="43948"/>
    <s v="Peak &amp; Shoulders"/>
    <x v="1"/>
    <x v="0"/>
    <n v="185"/>
    <n v="510"/>
    <x v="1"/>
    <n v="22413480"/>
  </r>
  <r>
    <x v="0"/>
    <x v="8"/>
    <x v="8"/>
    <x v="7"/>
    <n v="47933"/>
    <s v="Peak &amp; Shoulders"/>
    <x v="1"/>
    <x v="0"/>
    <n v="185"/>
    <n v="510"/>
    <x v="1"/>
    <n v="24445830"/>
  </r>
  <r>
    <x v="0"/>
    <x v="9"/>
    <x v="9"/>
    <x v="7"/>
    <n v="42812"/>
    <s v="Peak &amp; Shoulders"/>
    <x v="1"/>
    <x v="0"/>
    <n v="185"/>
    <n v="510"/>
    <x v="1"/>
    <n v="21834120"/>
  </r>
  <r>
    <x v="0"/>
    <x v="10"/>
    <x v="10"/>
    <x v="7"/>
    <n v="22811"/>
    <s v="Peak &amp; Shoulders"/>
    <x v="1"/>
    <x v="0"/>
    <n v="185"/>
    <n v="510"/>
    <x v="1"/>
    <n v="11633610"/>
  </r>
  <r>
    <x v="0"/>
    <x v="11"/>
    <x v="11"/>
    <x v="7"/>
    <n v="32773"/>
    <s v="Peak &amp; Shoulders"/>
    <x v="1"/>
    <x v="0"/>
    <n v="185"/>
    <n v="510"/>
    <x v="1"/>
    <n v="16714230"/>
  </r>
  <r>
    <x v="1"/>
    <x v="0"/>
    <x v="12"/>
    <x v="7"/>
    <n v="29220"/>
    <s v="Peak &amp; Shoulders"/>
    <x v="1"/>
    <x v="0"/>
    <n v="185"/>
    <n v="612"/>
    <x v="1"/>
    <n v="17882640"/>
  </r>
  <r>
    <x v="1"/>
    <x v="1"/>
    <x v="13"/>
    <x v="7"/>
    <n v="33545"/>
    <s v="Peak &amp; Shoulders"/>
    <x v="1"/>
    <x v="0"/>
    <n v="185"/>
    <n v="612"/>
    <x v="1"/>
    <n v="20529540"/>
  </r>
  <r>
    <x v="1"/>
    <x v="2"/>
    <x v="14"/>
    <x v="7"/>
    <n v="23010"/>
    <s v="Peak &amp; Shoulders"/>
    <x v="1"/>
    <x v="0"/>
    <n v="185"/>
    <n v="612"/>
    <x v="1"/>
    <n v="14082120"/>
  </r>
  <r>
    <x v="1"/>
    <x v="3"/>
    <x v="15"/>
    <x v="7"/>
    <n v="24977"/>
    <s v="Peak &amp; Shoulders"/>
    <x v="1"/>
    <x v="0"/>
    <n v="185"/>
    <n v="612"/>
    <x v="1"/>
    <n v="15285924"/>
  </r>
  <r>
    <x v="1"/>
    <x v="4"/>
    <x v="16"/>
    <x v="7"/>
    <n v="35946"/>
    <s v="Peak &amp; Shoulders"/>
    <x v="1"/>
    <x v="0"/>
    <n v="185"/>
    <n v="612"/>
    <x v="1"/>
    <n v="21998952"/>
  </r>
  <r>
    <x v="1"/>
    <x v="5"/>
    <x v="17"/>
    <x v="7"/>
    <n v="51732"/>
    <s v="Peak &amp; Shoulders"/>
    <x v="1"/>
    <x v="0"/>
    <n v="185"/>
    <n v="612"/>
    <x v="1"/>
    <n v="31659984"/>
  </r>
  <r>
    <x v="1"/>
    <x v="6"/>
    <x v="18"/>
    <x v="7"/>
    <n v="51631"/>
    <s v="Peak &amp; Shoulders"/>
    <x v="1"/>
    <x v="0"/>
    <n v="185"/>
    <n v="612"/>
    <x v="1"/>
    <n v="31598172"/>
  </r>
  <r>
    <x v="1"/>
    <x v="7"/>
    <x v="19"/>
    <x v="7"/>
    <n v="33490"/>
    <s v="Peak &amp; Shoulders"/>
    <x v="1"/>
    <x v="0"/>
    <n v="185"/>
    <n v="612"/>
    <x v="1"/>
    <n v="20495880"/>
  </r>
  <r>
    <x v="1"/>
    <x v="8"/>
    <x v="20"/>
    <x v="7"/>
    <n v="25926"/>
    <s v="Peak &amp; Shoulders"/>
    <x v="1"/>
    <x v="0"/>
    <n v="185"/>
    <n v="612"/>
    <x v="1"/>
    <n v="15866712"/>
  </r>
  <r>
    <x v="1"/>
    <x v="9"/>
    <x v="21"/>
    <x v="7"/>
    <n v="38208"/>
    <s v="Peak &amp; Shoulders"/>
    <x v="1"/>
    <x v="0"/>
    <n v="185"/>
    <n v="612"/>
    <x v="1"/>
    <n v="23383296"/>
  </r>
  <r>
    <x v="1"/>
    <x v="10"/>
    <x v="22"/>
    <x v="7"/>
    <n v="26778"/>
    <s v="Peak &amp; Shoulders"/>
    <x v="1"/>
    <x v="0"/>
    <n v="185"/>
    <n v="612"/>
    <x v="1"/>
    <n v="16388136"/>
  </r>
  <r>
    <x v="1"/>
    <x v="11"/>
    <x v="23"/>
    <x v="7"/>
    <n v="23135"/>
    <s v="Peak &amp; Shoulders"/>
    <x v="1"/>
    <x v="0"/>
    <n v="185"/>
    <n v="612"/>
    <x v="1"/>
    <n v="14158620"/>
  </r>
  <r>
    <x v="0"/>
    <x v="0"/>
    <x v="0"/>
    <x v="8"/>
    <n v="2800"/>
    <s v="Garnel"/>
    <x v="2"/>
    <x v="0"/>
    <n v="185"/>
    <n v="600"/>
    <x v="2"/>
    <n v="1680000"/>
  </r>
  <r>
    <x v="0"/>
    <x v="1"/>
    <x v="1"/>
    <x v="8"/>
    <n v="1167"/>
    <s v="Garnel"/>
    <x v="2"/>
    <x v="0"/>
    <n v="185"/>
    <n v="600"/>
    <x v="2"/>
    <n v="700200"/>
  </r>
  <r>
    <x v="0"/>
    <x v="2"/>
    <x v="2"/>
    <x v="8"/>
    <n v="959"/>
    <s v="Garnel"/>
    <x v="2"/>
    <x v="0"/>
    <n v="185"/>
    <n v="600"/>
    <x v="2"/>
    <n v="575400"/>
  </r>
  <r>
    <x v="0"/>
    <x v="3"/>
    <x v="3"/>
    <x v="8"/>
    <n v="1474"/>
    <s v="Garnel"/>
    <x v="2"/>
    <x v="0"/>
    <n v="185"/>
    <n v="600"/>
    <x v="2"/>
    <n v="884400"/>
  </r>
  <r>
    <x v="0"/>
    <x v="4"/>
    <x v="4"/>
    <x v="8"/>
    <n v="2885"/>
    <s v="Garnel"/>
    <x v="2"/>
    <x v="0"/>
    <n v="185"/>
    <n v="600"/>
    <x v="2"/>
    <n v="1731000"/>
  </r>
  <r>
    <x v="0"/>
    <x v="5"/>
    <x v="5"/>
    <x v="8"/>
    <n v="1984"/>
    <s v="Garnel"/>
    <x v="2"/>
    <x v="0"/>
    <n v="185"/>
    <n v="600"/>
    <x v="2"/>
    <n v="1190400"/>
  </r>
  <r>
    <x v="0"/>
    <x v="6"/>
    <x v="6"/>
    <x v="8"/>
    <n v="1242"/>
    <s v="Garnel"/>
    <x v="2"/>
    <x v="0"/>
    <n v="185"/>
    <n v="600"/>
    <x v="2"/>
    <n v="745200"/>
  </r>
  <r>
    <x v="0"/>
    <x v="7"/>
    <x v="7"/>
    <x v="8"/>
    <n v="1063"/>
    <s v="Garnel"/>
    <x v="2"/>
    <x v="0"/>
    <n v="185"/>
    <n v="600"/>
    <x v="2"/>
    <n v="637800"/>
  </r>
  <r>
    <x v="0"/>
    <x v="8"/>
    <x v="8"/>
    <x v="8"/>
    <n v="3900"/>
    <s v="Garnel"/>
    <x v="2"/>
    <x v="0"/>
    <n v="185"/>
    <n v="600"/>
    <x v="2"/>
    <n v="2340000"/>
  </r>
  <r>
    <x v="0"/>
    <x v="9"/>
    <x v="9"/>
    <x v="8"/>
    <n v="678"/>
    <s v="Garnel"/>
    <x v="2"/>
    <x v="0"/>
    <n v="185"/>
    <n v="600"/>
    <x v="2"/>
    <n v="406800"/>
  </r>
  <r>
    <x v="0"/>
    <x v="10"/>
    <x v="10"/>
    <x v="8"/>
    <n v="477"/>
    <s v="Garnel"/>
    <x v="2"/>
    <x v="0"/>
    <n v="185"/>
    <n v="600"/>
    <x v="2"/>
    <n v="286200"/>
  </r>
  <r>
    <x v="0"/>
    <x v="11"/>
    <x v="11"/>
    <x v="8"/>
    <n v="1199"/>
    <s v="Garnel"/>
    <x v="2"/>
    <x v="0"/>
    <n v="185"/>
    <n v="600"/>
    <x v="2"/>
    <n v="719400"/>
  </r>
  <r>
    <x v="1"/>
    <x v="0"/>
    <x v="12"/>
    <x v="8"/>
    <n v="1000"/>
    <s v="Garnel"/>
    <x v="2"/>
    <x v="0"/>
    <n v="185"/>
    <n v="720"/>
    <x v="2"/>
    <n v="720000"/>
  </r>
  <r>
    <x v="1"/>
    <x v="1"/>
    <x v="13"/>
    <x v="8"/>
    <n v="1064"/>
    <s v="Garnel"/>
    <x v="2"/>
    <x v="0"/>
    <n v="185"/>
    <n v="720"/>
    <x v="2"/>
    <n v="766080"/>
  </r>
  <r>
    <x v="1"/>
    <x v="2"/>
    <x v="14"/>
    <x v="8"/>
    <n v="947"/>
    <s v="Garnel"/>
    <x v="2"/>
    <x v="0"/>
    <n v="185"/>
    <n v="720"/>
    <x v="2"/>
    <n v="681840"/>
  </r>
  <r>
    <x v="1"/>
    <x v="3"/>
    <x v="15"/>
    <x v="8"/>
    <n v="1273"/>
    <s v="Garnel"/>
    <x v="2"/>
    <x v="0"/>
    <n v="185"/>
    <n v="720"/>
    <x v="2"/>
    <n v="916560"/>
  </r>
  <r>
    <x v="1"/>
    <x v="4"/>
    <x v="16"/>
    <x v="8"/>
    <n v="1389"/>
    <s v="Garnel"/>
    <x v="2"/>
    <x v="0"/>
    <n v="185"/>
    <n v="720"/>
    <x v="2"/>
    <n v="1000080"/>
  </r>
  <r>
    <x v="1"/>
    <x v="5"/>
    <x v="17"/>
    <x v="8"/>
    <n v="1392"/>
    <s v="Garnel"/>
    <x v="2"/>
    <x v="0"/>
    <n v="185"/>
    <n v="720"/>
    <x v="2"/>
    <n v="1002240"/>
  </r>
  <r>
    <x v="1"/>
    <x v="6"/>
    <x v="18"/>
    <x v="8"/>
    <n v="2250"/>
    <s v="Garnel"/>
    <x v="2"/>
    <x v="0"/>
    <n v="185"/>
    <n v="720"/>
    <x v="2"/>
    <n v="1620000"/>
  </r>
  <r>
    <x v="1"/>
    <x v="7"/>
    <x v="19"/>
    <x v="8"/>
    <n v="1694"/>
    <s v="Garnel"/>
    <x v="2"/>
    <x v="0"/>
    <n v="185"/>
    <n v="720"/>
    <x v="2"/>
    <n v="1219680"/>
  </r>
  <r>
    <x v="1"/>
    <x v="8"/>
    <x v="20"/>
    <x v="8"/>
    <n v="1056"/>
    <s v="Garnel"/>
    <x v="2"/>
    <x v="0"/>
    <n v="185"/>
    <n v="720"/>
    <x v="2"/>
    <n v="760320"/>
  </r>
  <r>
    <x v="1"/>
    <x v="9"/>
    <x v="21"/>
    <x v="8"/>
    <n v="1080"/>
    <s v="Garnel"/>
    <x v="2"/>
    <x v="0"/>
    <n v="185"/>
    <n v="720"/>
    <x v="2"/>
    <n v="777600"/>
  </r>
  <r>
    <x v="1"/>
    <x v="10"/>
    <x v="22"/>
    <x v="8"/>
    <n v="1079"/>
    <s v="Garnel"/>
    <x v="2"/>
    <x v="0"/>
    <n v="185"/>
    <n v="720"/>
    <x v="2"/>
    <n v="776880"/>
  </r>
  <r>
    <x v="1"/>
    <x v="11"/>
    <x v="23"/>
    <x v="8"/>
    <n v="723"/>
    <s v="Garnel"/>
    <x v="2"/>
    <x v="0"/>
    <n v="185"/>
    <n v="720"/>
    <x v="2"/>
    <n v="520560"/>
  </r>
  <r>
    <x v="0"/>
    <x v="0"/>
    <x v="0"/>
    <x v="9"/>
    <n v="1200"/>
    <s v="Herbaluxe"/>
    <x v="3"/>
    <x v="0"/>
    <n v="190"/>
    <n v="725"/>
    <x v="3"/>
    <n v="870000"/>
  </r>
  <r>
    <x v="0"/>
    <x v="1"/>
    <x v="1"/>
    <x v="9"/>
    <n v="1234"/>
    <s v="Herbaluxe"/>
    <x v="3"/>
    <x v="0"/>
    <n v="190"/>
    <n v="725"/>
    <x v="3"/>
    <n v="894650"/>
  </r>
  <r>
    <x v="0"/>
    <x v="2"/>
    <x v="2"/>
    <x v="9"/>
    <n v="2742"/>
    <s v="Herbaluxe"/>
    <x v="3"/>
    <x v="0"/>
    <n v="190"/>
    <n v="725"/>
    <x v="3"/>
    <n v="1987950"/>
  </r>
  <r>
    <x v="0"/>
    <x v="3"/>
    <x v="3"/>
    <x v="9"/>
    <n v="1800"/>
    <s v="Herbaluxe"/>
    <x v="3"/>
    <x v="0"/>
    <n v="190"/>
    <n v="725"/>
    <x v="3"/>
    <n v="1305000"/>
  </r>
  <r>
    <x v="0"/>
    <x v="4"/>
    <x v="4"/>
    <x v="9"/>
    <n v="2763"/>
    <s v="Herbaluxe"/>
    <x v="3"/>
    <x v="0"/>
    <n v="190"/>
    <n v="725"/>
    <x v="3"/>
    <n v="2003175"/>
  </r>
  <r>
    <x v="0"/>
    <x v="5"/>
    <x v="5"/>
    <x v="9"/>
    <n v="3282"/>
    <s v="Herbaluxe"/>
    <x v="3"/>
    <x v="0"/>
    <n v="190"/>
    <n v="725"/>
    <x v="3"/>
    <n v="2379450"/>
  </r>
  <r>
    <x v="0"/>
    <x v="6"/>
    <x v="6"/>
    <x v="9"/>
    <n v="3200"/>
    <s v="Herbaluxe"/>
    <x v="3"/>
    <x v="0"/>
    <n v="190"/>
    <n v="725"/>
    <x v="3"/>
    <n v="2320000"/>
  </r>
  <r>
    <x v="0"/>
    <x v="7"/>
    <x v="7"/>
    <x v="9"/>
    <n v="3000"/>
    <s v="Herbaluxe"/>
    <x v="3"/>
    <x v="0"/>
    <n v="190"/>
    <n v="725"/>
    <x v="3"/>
    <n v="2175000"/>
  </r>
  <r>
    <x v="0"/>
    <x v="8"/>
    <x v="8"/>
    <x v="9"/>
    <n v="3661"/>
    <s v="Herbaluxe"/>
    <x v="3"/>
    <x v="0"/>
    <n v="190"/>
    <n v="725"/>
    <x v="3"/>
    <n v="2654225"/>
  </r>
  <r>
    <x v="0"/>
    <x v="9"/>
    <x v="9"/>
    <x v="9"/>
    <n v="2000"/>
    <s v="Herbaluxe"/>
    <x v="3"/>
    <x v="0"/>
    <n v="190"/>
    <n v="725"/>
    <x v="3"/>
    <n v="1450000"/>
  </r>
  <r>
    <x v="0"/>
    <x v="10"/>
    <x v="10"/>
    <x v="9"/>
    <n v="1100"/>
    <s v="Herbaluxe"/>
    <x v="3"/>
    <x v="0"/>
    <n v="190"/>
    <n v="725"/>
    <x v="3"/>
    <n v="797500"/>
  </r>
  <r>
    <x v="0"/>
    <x v="11"/>
    <x v="11"/>
    <x v="9"/>
    <n v="1200"/>
    <s v="Herbaluxe"/>
    <x v="3"/>
    <x v="0"/>
    <n v="190"/>
    <n v="725"/>
    <x v="3"/>
    <n v="870000"/>
  </r>
  <r>
    <x v="1"/>
    <x v="0"/>
    <x v="12"/>
    <x v="9"/>
    <n v="539"/>
    <s v="Herbaluxe"/>
    <x v="3"/>
    <x v="0"/>
    <n v="190"/>
    <n v="870"/>
    <x v="3"/>
    <n v="468930"/>
  </r>
  <r>
    <x v="1"/>
    <x v="1"/>
    <x v="13"/>
    <x v="9"/>
    <n v="527"/>
    <s v="Herbaluxe"/>
    <x v="3"/>
    <x v="0"/>
    <n v="190"/>
    <n v="870"/>
    <x v="3"/>
    <n v="458490"/>
  </r>
  <r>
    <x v="1"/>
    <x v="2"/>
    <x v="14"/>
    <x v="9"/>
    <n v="662"/>
    <s v="Herbaluxe"/>
    <x v="3"/>
    <x v="0"/>
    <n v="190"/>
    <n v="870"/>
    <x v="3"/>
    <n v="575940"/>
  </r>
  <r>
    <x v="1"/>
    <x v="3"/>
    <x v="15"/>
    <x v="9"/>
    <n v="531"/>
    <s v="Herbaluxe"/>
    <x v="3"/>
    <x v="0"/>
    <n v="190"/>
    <n v="870"/>
    <x v="3"/>
    <n v="461970"/>
  </r>
  <r>
    <x v="1"/>
    <x v="4"/>
    <x v="16"/>
    <x v="9"/>
    <n v="944"/>
    <s v="Herbaluxe"/>
    <x v="3"/>
    <x v="0"/>
    <n v="190"/>
    <n v="870"/>
    <x v="3"/>
    <n v="821280"/>
  </r>
  <r>
    <x v="1"/>
    <x v="5"/>
    <x v="17"/>
    <x v="9"/>
    <n v="948"/>
    <s v="Herbaluxe"/>
    <x v="3"/>
    <x v="0"/>
    <n v="190"/>
    <n v="870"/>
    <x v="3"/>
    <n v="824760"/>
  </r>
  <r>
    <x v="1"/>
    <x v="6"/>
    <x v="18"/>
    <x v="9"/>
    <n v="608"/>
    <s v="Herbaluxe"/>
    <x v="3"/>
    <x v="0"/>
    <n v="190"/>
    <n v="870"/>
    <x v="3"/>
    <n v="528960"/>
  </r>
  <r>
    <x v="1"/>
    <x v="7"/>
    <x v="19"/>
    <x v="9"/>
    <n v="577"/>
    <s v="Herbaluxe"/>
    <x v="3"/>
    <x v="0"/>
    <n v="190"/>
    <n v="870"/>
    <x v="3"/>
    <n v="501990"/>
  </r>
  <r>
    <x v="1"/>
    <x v="8"/>
    <x v="20"/>
    <x v="9"/>
    <n v="743"/>
    <s v="Herbaluxe"/>
    <x v="3"/>
    <x v="0"/>
    <n v="190"/>
    <n v="870"/>
    <x v="3"/>
    <n v="646410"/>
  </r>
  <r>
    <x v="1"/>
    <x v="9"/>
    <x v="21"/>
    <x v="9"/>
    <n v="686"/>
    <s v="Herbaluxe"/>
    <x v="3"/>
    <x v="0"/>
    <n v="190"/>
    <n v="870"/>
    <x v="3"/>
    <n v="596820"/>
  </r>
  <r>
    <x v="1"/>
    <x v="10"/>
    <x v="22"/>
    <x v="9"/>
    <n v="482"/>
    <s v="Herbaluxe"/>
    <x v="3"/>
    <x v="0"/>
    <n v="190"/>
    <n v="870"/>
    <x v="3"/>
    <n v="419340"/>
  </r>
  <r>
    <x v="1"/>
    <x v="11"/>
    <x v="23"/>
    <x v="9"/>
    <n v="462"/>
    <s v="Herbaluxe"/>
    <x v="3"/>
    <x v="0"/>
    <n v="190"/>
    <n v="870"/>
    <x v="3"/>
    <n v="401940"/>
  </r>
  <r>
    <x v="0"/>
    <x v="0"/>
    <x v="0"/>
    <x v="10"/>
    <n v="570"/>
    <s v="Dovelle"/>
    <x v="0"/>
    <x v="1"/>
    <n v="200"/>
    <n v="480"/>
    <x v="0"/>
    <n v="273600"/>
  </r>
  <r>
    <x v="0"/>
    <x v="1"/>
    <x v="1"/>
    <x v="10"/>
    <n v="585"/>
    <s v="Dovelle"/>
    <x v="0"/>
    <x v="1"/>
    <n v="200"/>
    <n v="480"/>
    <x v="0"/>
    <n v="280800"/>
  </r>
  <r>
    <x v="0"/>
    <x v="2"/>
    <x v="2"/>
    <x v="10"/>
    <n v="606"/>
    <s v="Dovelle"/>
    <x v="0"/>
    <x v="1"/>
    <n v="200"/>
    <n v="480"/>
    <x v="0"/>
    <n v="290880"/>
  </r>
  <r>
    <x v="0"/>
    <x v="3"/>
    <x v="3"/>
    <x v="10"/>
    <n v="630"/>
    <s v="Dovelle"/>
    <x v="0"/>
    <x v="1"/>
    <n v="200"/>
    <n v="480"/>
    <x v="0"/>
    <n v="302400"/>
  </r>
  <r>
    <x v="0"/>
    <x v="4"/>
    <x v="4"/>
    <x v="10"/>
    <n v="660"/>
    <s v="Dovelle"/>
    <x v="0"/>
    <x v="1"/>
    <n v="200"/>
    <n v="480"/>
    <x v="0"/>
    <n v="316800"/>
  </r>
  <r>
    <x v="0"/>
    <x v="5"/>
    <x v="5"/>
    <x v="10"/>
    <n v="696"/>
    <s v="Dovelle"/>
    <x v="0"/>
    <x v="1"/>
    <n v="200"/>
    <n v="480"/>
    <x v="0"/>
    <n v="334080"/>
  </r>
  <r>
    <x v="0"/>
    <x v="6"/>
    <x v="6"/>
    <x v="10"/>
    <n v="735"/>
    <s v="Dovelle"/>
    <x v="0"/>
    <x v="1"/>
    <n v="200"/>
    <n v="480"/>
    <x v="0"/>
    <n v="352800"/>
  </r>
  <r>
    <x v="0"/>
    <x v="7"/>
    <x v="7"/>
    <x v="10"/>
    <n v="780"/>
    <s v="Dovelle"/>
    <x v="0"/>
    <x v="1"/>
    <n v="200"/>
    <n v="480"/>
    <x v="0"/>
    <n v="374400"/>
  </r>
  <r>
    <x v="0"/>
    <x v="8"/>
    <x v="8"/>
    <x v="10"/>
    <n v="828"/>
    <s v="Dovelle"/>
    <x v="0"/>
    <x v="1"/>
    <n v="200"/>
    <n v="480"/>
    <x v="0"/>
    <n v="397440"/>
  </r>
  <r>
    <x v="0"/>
    <x v="9"/>
    <x v="9"/>
    <x v="10"/>
    <n v="879"/>
    <s v="Dovelle"/>
    <x v="0"/>
    <x v="1"/>
    <n v="200"/>
    <n v="480"/>
    <x v="0"/>
    <n v="421920"/>
  </r>
  <r>
    <x v="0"/>
    <x v="10"/>
    <x v="10"/>
    <x v="10"/>
    <n v="936"/>
    <s v="Dovelle"/>
    <x v="0"/>
    <x v="1"/>
    <n v="200"/>
    <n v="480"/>
    <x v="0"/>
    <n v="449280"/>
  </r>
  <r>
    <x v="0"/>
    <x v="11"/>
    <x v="11"/>
    <x v="10"/>
    <n v="996"/>
    <s v="Dovelle"/>
    <x v="0"/>
    <x v="1"/>
    <n v="200"/>
    <n v="480"/>
    <x v="0"/>
    <n v="478080"/>
  </r>
  <r>
    <x v="1"/>
    <x v="0"/>
    <x v="12"/>
    <x v="10"/>
    <n v="1062"/>
    <s v="Dovelle"/>
    <x v="0"/>
    <x v="1"/>
    <n v="200"/>
    <n v="576"/>
    <x v="0"/>
    <n v="611712"/>
  </r>
  <r>
    <x v="1"/>
    <x v="1"/>
    <x v="13"/>
    <x v="10"/>
    <n v="1134"/>
    <s v="Dovelle"/>
    <x v="0"/>
    <x v="1"/>
    <n v="200"/>
    <n v="576"/>
    <x v="0"/>
    <n v="653184"/>
  </r>
  <r>
    <x v="1"/>
    <x v="2"/>
    <x v="14"/>
    <x v="10"/>
    <n v="1212"/>
    <s v="Dovelle"/>
    <x v="0"/>
    <x v="1"/>
    <n v="200"/>
    <n v="576"/>
    <x v="0"/>
    <n v="698112"/>
  </r>
  <r>
    <x v="1"/>
    <x v="3"/>
    <x v="15"/>
    <x v="10"/>
    <n v="1296"/>
    <s v="Dovelle"/>
    <x v="0"/>
    <x v="1"/>
    <n v="200"/>
    <n v="576"/>
    <x v="0"/>
    <n v="746496"/>
  </r>
  <r>
    <x v="1"/>
    <x v="4"/>
    <x v="16"/>
    <x v="10"/>
    <n v="1386"/>
    <s v="Dovelle"/>
    <x v="0"/>
    <x v="1"/>
    <n v="200"/>
    <n v="576"/>
    <x v="0"/>
    <n v="798336"/>
  </r>
  <r>
    <x v="1"/>
    <x v="5"/>
    <x v="17"/>
    <x v="10"/>
    <n v="1482"/>
    <s v="Dovelle"/>
    <x v="0"/>
    <x v="1"/>
    <n v="200"/>
    <n v="576"/>
    <x v="0"/>
    <n v="853632"/>
  </r>
  <r>
    <x v="1"/>
    <x v="6"/>
    <x v="18"/>
    <x v="10"/>
    <n v="1584"/>
    <s v="Dovelle"/>
    <x v="0"/>
    <x v="1"/>
    <n v="200"/>
    <n v="576"/>
    <x v="0"/>
    <n v="912384"/>
  </r>
  <r>
    <x v="1"/>
    <x v="7"/>
    <x v="19"/>
    <x v="10"/>
    <n v="1692"/>
    <s v="Dovelle"/>
    <x v="0"/>
    <x v="1"/>
    <n v="200"/>
    <n v="576"/>
    <x v="0"/>
    <n v="974592"/>
  </r>
  <r>
    <x v="1"/>
    <x v="8"/>
    <x v="20"/>
    <x v="10"/>
    <n v="1806"/>
    <s v="Dovelle"/>
    <x v="0"/>
    <x v="1"/>
    <n v="200"/>
    <n v="576"/>
    <x v="0"/>
    <n v="1040256"/>
  </r>
  <r>
    <x v="1"/>
    <x v="9"/>
    <x v="21"/>
    <x v="10"/>
    <n v="1926"/>
    <s v="Dovelle"/>
    <x v="0"/>
    <x v="1"/>
    <n v="200"/>
    <n v="576"/>
    <x v="0"/>
    <n v="1109376"/>
  </r>
  <r>
    <x v="1"/>
    <x v="10"/>
    <x v="22"/>
    <x v="10"/>
    <n v="2052"/>
    <s v="Dovelle"/>
    <x v="0"/>
    <x v="1"/>
    <n v="200"/>
    <n v="576"/>
    <x v="0"/>
    <n v="1181952"/>
  </r>
  <r>
    <x v="1"/>
    <x v="11"/>
    <x v="23"/>
    <x v="10"/>
    <n v="2184"/>
    <s v="Dovelle"/>
    <x v="0"/>
    <x v="1"/>
    <n v="200"/>
    <n v="576"/>
    <x v="0"/>
    <n v="1257984"/>
  </r>
  <r>
    <x v="0"/>
    <x v="0"/>
    <x v="0"/>
    <x v="11"/>
    <n v="601"/>
    <s v="Pantel"/>
    <x v="1"/>
    <x v="1"/>
    <n v="200"/>
    <n v="490"/>
    <x v="0"/>
    <n v="294490"/>
  </r>
  <r>
    <x v="0"/>
    <x v="1"/>
    <x v="1"/>
    <x v="11"/>
    <n v="755"/>
    <s v="Pantel"/>
    <x v="1"/>
    <x v="1"/>
    <n v="200"/>
    <n v="490"/>
    <x v="0"/>
    <n v="369950"/>
  </r>
  <r>
    <x v="0"/>
    <x v="2"/>
    <x v="2"/>
    <x v="11"/>
    <n v="442"/>
    <s v="Pantel"/>
    <x v="1"/>
    <x v="1"/>
    <n v="200"/>
    <n v="490"/>
    <x v="0"/>
    <n v="216580"/>
  </r>
  <r>
    <x v="0"/>
    <x v="3"/>
    <x v="3"/>
    <x v="11"/>
    <n v="763"/>
    <s v="Pantel"/>
    <x v="1"/>
    <x v="1"/>
    <n v="200"/>
    <n v="490"/>
    <x v="0"/>
    <n v="373870"/>
  </r>
  <r>
    <x v="0"/>
    <x v="4"/>
    <x v="4"/>
    <x v="11"/>
    <n v="951"/>
    <s v="Pantel"/>
    <x v="1"/>
    <x v="1"/>
    <n v="200"/>
    <n v="490"/>
    <x v="0"/>
    <n v="465990"/>
  </r>
  <r>
    <x v="0"/>
    <x v="5"/>
    <x v="5"/>
    <x v="11"/>
    <n v="954"/>
    <s v="Pantel"/>
    <x v="1"/>
    <x v="1"/>
    <n v="200"/>
    <n v="490"/>
    <x v="0"/>
    <n v="467460"/>
  </r>
  <r>
    <x v="0"/>
    <x v="6"/>
    <x v="6"/>
    <x v="11"/>
    <n v="1100"/>
    <s v="Pantel"/>
    <x v="1"/>
    <x v="1"/>
    <n v="200"/>
    <n v="490"/>
    <x v="0"/>
    <n v="539000"/>
  </r>
  <r>
    <x v="0"/>
    <x v="7"/>
    <x v="7"/>
    <x v="11"/>
    <n v="700"/>
    <s v="Pantel"/>
    <x v="1"/>
    <x v="1"/>
    <n v="200"/>
    <n v="490"/>
    <x v="0"/>
    <n v="343000"/>
  </r>
  <r>
    <x v="0"/>
    <x v="8"/>
    <x v="8"/>
    <x v="11"/>
    <n v="890"/>
    <s v="Pantel"/>
    <x v="1"/>
    <x v="1"/>
    <n v="200"/>
    <n v="490"/>
    <x v="0"/>
    <n v="436100"/>
  </r>
  <r>
    <x v="0"/>
    <x v="9"/>
    <x v="9"/>
    <x v="11"/>
    <n v="881"/>
    <s v="Pantel"/>
    <x v="1"/>
    <x v="1"/>
    <n v="200"/>
    <n v="490"/>
    <x v="0"/>
    <n v="431690"/>
  </r>
  <r>
    <x v="0"/>
    <x v="10"/>
    <x v="10"/>
    <x v="11"/>
    <n v="630"/>
    <s v="Pantel"/>
    <x v="1"/>
    <x v="1"/>
    <n v="200"/>
    <n v="490"/>
    <x v="0"/>
    <n v="308700"/>
  </r>
  <r>
    <x v="0"/>
    <x v="11"/>
    <x v="11"/>
    <x v="11"/>
    <n v="1000"/>
    <s v="Pantel"/>
    <x v="1"/>
    <x v="1"/>
    <n v="200"/>
    <n v="490"/>
    <x v="0"/>
    <n v="490000"/>
  </r>
  <r>
    <x v="1"/>
    <x v="0"/>
    <x v="12"/>
    <x v="11"/>
    <n v="1065"/>
    <s v="Pantel"/>
    <x v="1"/>
    <x v="1"/>
    <n v="200"/>
    <n v="588"/>
    <x v="0"/>
    <n v="626220"/>
  </r>
  <r>
    <x v="1"/>
    <x v="1"/>
    <x v="13"/>
    <x v="11"/>
    <n v="736"/>
    <s v="Pantel"/>
    <x v="1"/>
    <x v="1"/>
    <n v="200"/>
    <n v="588"/>
    <x v="0"/>
    <n v="432768"/>
  </r>
  <r>
    <x v="1"/>
    <x v="2"/>
    <x v="14"/>
    <x v="11"/>
    <n v="1437"/>
    <s v="Pantel"/>
    <x v="1"/>
    <x v="1"/>
    <n v="200"/>
    <n v="588"/>
    <x v="0"/>
    <n v="844956"/>
  </r>
  <r>
    <x v="1"/>
    <x v="3"/>
    <x v="15"/>
    <x v="11"/>
    <n v="1155"/>
    <s v="Pantel"/>
    <x v="1"/>
    <x v="1"/>
    <n v="200"/>
    <n v="588"/>
    <x v="0"/>
    <n v="679140"/>
  </r>
  <r>
    <x v="1"/>
    <x v="4"/>
    <x v="16"/>
    <x v="11"/>
    <n v="948"/>
    <s v="Pantel"/>
    <x v="1"/>
    <x v="1"/>
    <n v="200"/>
    <n v="588"/>
    <x v="0"/>
    <n v="557424"/>
  </r>
  <r>
    <x v="1"/>
    <x v="5"/>
    <x v="17"/>
    <x v="11"/>
    <n v="1590"/>
    <s v="Pantel"/>
    <x v="1"/>
    <x v="1"/>
    <n v="200"/>
    <n v="588"/>
    <x v="0"/>
    <n v="934920"/>
  </r>
  <r>
    <x v="1"/>
    <x v="6"/>
    <x v="18"/>
    <x v="11"/>
    <n v="1222"/>
    <s v="Pantel"/>
    <x v="1"/>
    <x v="1"/>
    <n v="200"/>
    <n v="588"/>
    <x v="0"/>
    <n v="718536"/>
  </r>
  <r>
    <x v="1"/>
    <x v="7"/>
    <x v="19"/>
    <x v="11"/>
    <n v="1200"/>
    <s v="Pantel"/>
    <x v="1"/>
    <x v="1"/>
    <n v="200"/>
    <n v="588"/>
    <x v="0"/>
    <n v="705600"/>
  </r>
  <r>
    <x v="1"/>
    <x v="8"/>
    <x v="20"/>
    <x v="11"/>
    <n v="1000"/>
    <s v="Pantel"/>
    <x v="1"/>
    <x v="1"/>
    <n v="200"/>
    <n v="588"/>
    <x v="0"/>
    <n v="588000"/>
  </r>
  <r>
    <x v="1"/>
    <x v="9"/>
    <x v="21"/>
    <x v="11"/>
    <n v="1234"/>
    <s v="Pantel"/>
    <x v="1"/>
    <x v="1"/>
    <n v="200"/>
    <n v="588"/>
    <x v="0"/>
    <n v="725592"/>
  </r>
  <r>
    <x v="1"/>
    <x v="10"/>
    <x v="22"/>
    <x v="11"/>
    <n v="1747"/>
    <s v="Pantel"/>
    <x v="1"/>
    <x v="1"/>
    <n v="200"/>
    <n v="588"/>
    <x v="0"/>
    <n v="1027236"/>
  </r>
  <r>
    <x v="1"/>
    <x v="11"/>
    <x v="23"/>
    <x v="11"/>
    <n v="1922"/>
    <s v="Pantel"/>
    <x v="1"/>
    <x v="1"/>
    <n v="200"/>
    <n v="588"/>
    <x v="0"/>
    <n v="1130136"/>
  </r>
  <r>
    <x v="0"/>
    <x v="0"/>
    <x v="0"/>
    <x v="12"/>
    <n v="910"/>
    <s v="Peak &amp; Shoulders"/>
    <x v="1"/>
    <x v="1"/>
    <n v="200"/>
    <n v="500"/>
    <x v="1"/>
    <n v="455000"/>
  </r>
  <r>
    <x v="0"/>
    <x v="1"/>
    <x v="1"/>
    <x v="12"/>
    <n v="488"/>
    <s v="Peak &amp; Shoulders"/>
    <x v="1"/>
    <x v="1"/>
    <n v="200"/>
    <n v="500"/>
    <x v="1"/>
    <n v="244000"/>
  </r>
  <r>
    <x v="0"/>
    <x v="2"/>
    <x v="2"/>
    <x v="12"/>
    <n v="701"/>
    <s v="Peak &amp; Shoulders"/>
    <x v="1"/>
    <x v="1"/>
    <n v="200"/>
    <n v="500"/>
    <x v="1"/>
    <n v="350500"/>
  </r>
  <r>
    <x v="0"/>
    <x v="3"/>
    <x v="3"/>
    <x v="12"/>
    <n v="937"/>
    <s v="Peak &amp; Shoulders"/>
    <x v="1"/>
    <x v="1"/>
    <n v="200"/>
    <n v="500"/>
    <x v="1"/>
    <n v="468500"/>
  </r>
  <r>
    <x v="0"/>
    <x v="4"/>
    <x v="4"/>
    <x v="12"/>
    <n v="952"/>
    <s v="Peak &amp; Shoulders"/>
    <x v="1"/>
    <x v="1"/>
    <n v="200"/>
    <n v="500"/>
    <x v="1"/>
    <n v="476000"/>
  </r>
  <r>
    <x v="0"/>
    <x v="5"/>
    <x v="5"/>
    <x v="12"/>
    <n v="980"/>
    <s v="Peak &amp; Shoulders"/>
    <x v="1"/>
    <x v="1"/>
    <n v="200"/>
    <n v="500"/>
    <x v="1"/>
    <n v="490000"/>
  </r>
  <r>
    <x v="0"/>
    <x v="6"/>
    <x v="6"/>
    <x v="12"/>
    <n v="1061"/>
    <s v="Peak &amp; Shoulders"/>
    <x v="1"/>
    <x v="1"/>
    <n v="200"/>
    <n v="500"/>
    <x v="1"/>
    <n v="530500"/>
  </r>
  <r>
    <x v="0"/>
    <x v="7"/>
    <x v="7"/>
    <x v="12"/>
    <n v="1314"/>
    <s v="Peak &amp; Shoulders"/>
    <x v="1"/>
    <x v="1"/>
    <n v="200"/>
    <n v="500"/>
    <x v="1"/>
    <n v="657000"/>
  </r>
  <r>
    <x v="0"/>
    <x v="8"/>
    <x v="8"/>
    <x v="12"/>
    <n v="976"/>
    <s v="Peak &amp; Shoulders"/>
    <x v="1"/>
    <x v="1"/>
    <n v="200"/>
    <n v="500"/>
    <x v="1"/>
    <n v="488000"/>
  </r>
  <r>
    <x v="0"/>
    <x v="9"/>
    <x v="9"/>
    <x v="12"/>
    <n v="907"/>
    <s v="Peak &amp; Shoulders"/>
    <x v="1"/>
    <x v="1"/>
    <n v="200"/>
    <n v="500"/>
    <x v="1"/>
    <n v="453500"/>
  </r>
  <r>
    <x v="0"/>
    <x v="10"/>
    <x v="10"/>
    <x v="12"/>
    <n v="956"/>
    <s v="Peak &amp; Shoulders"/>
    <x v="1"/>
    <x v="1"/>
    <n v="200"/>
    <n v="500"/>
    <x v="1"/>
    <n v="478000"/>
  </r>
  <r>
    <x v="0"/>
    <x v="11"/>
    <x v="11"/>
    <x v="12"/>
    <n v="1687"/>
    <s v="Peak &amp; Shoulders"/>
    <x v="1"/>
    <x v="1"/>
    <n v="200"/>
    <n v="500"/>
    <x v="1"/>
    <n v="843500"/>
  </r>
  <r>
    <x v="1"/>
    <x v="0"/>
    <x v="12"/>
    <x v="12"/>
    <n v="1615"/>
    <s v="Peak &amp; Shoulders"/>
    <x v="1"/>
    <x v="1"/>
    <n v="200"/>
    <n v="600"/>
    <x v="1"/>
    <n v="969000"/>
  </r>
  <r>
    <x v="1"/>
    <x v="1"/>
    <x v="13"/>
    <x v="12"/>
    <n v="1004"/>
    <s v="Peak &amp; Shoulders"/>
    <x v="1"/>
    <x v="1"/>
    <n v="200"/>
    <n v="600"/>
    <x v="1"/>
    <n v="602400"/>
  </r>
  <r>
    <x v="1"/>
    <x v="2"/>
    <x v="14"/>
    <x v="12"/>
    <n v="1863"/>
    <s v="Peak &amp; Shoulders"/>
    <x v="1"/>
    <x v="1"/>
    <n v="200"/>
    <n v="600"/>
    <x v="1"/>
    <n v="1117800"/>
  </r>
  <r>
    <x v="1"/>
    <x v="3"/>
    <x v="15"/>
    <x v="12"/>
    <n v="1053"/>
    <s v="Peak &amp; Shoulders"/>
    <x v="1"/>
    <x v="1"/>
    <n v="200"/>
    <n v="600"/>
    <x v="1"/>
    <n v="631800"/>
  </r>
  <r>
    <x v="1"/>
    <x v="4"/>
    <x v="16"/>
    <x v="12"/>
    <n v="2220"/>
    <s v="Peak &amp; Shoulders"/>
    <x v="1"/>
    <x v="1"/>
    <n v="200"/>
    <n v="600"/>
    <x v="1"/>
    <n v="1332000"/>
  </r>
  <r>
    <x v="1"/>
    <x v="5"/>
    <x v="17"/>
    <x v="12"/>
    <n v="2132"/>
    <s v="Peak &amp; Shoulders"/>
    <x v="1"/>
    <x v="1"/>
    <n v="200"/>
    <n v="600"/>
    <x v="1"/>
    <n v="1279200"/>
  </r>
  <r>
    <x v="1"/>
    <x v="6"/>
    <x v="18"/>
    <x v="12"/>
    <n v="2510"/>
    <s v="Peak &amp; Shoulders"/>
    <x v="1"/>
    <x v="1"/>
    <n v="200"/>
    <n v="600"/>
    <x v="1"/>
    <n v="1506000"/>
  </r>
  <r>
    <x v="1"/>
    <x v="7"/>
    <x v="19"/>
    <x v="12"/>
    <n v="2853"/>
    <s v="Peak &amp; Shoulders"/>
    <x v="1"/>
    <x v="1"/>
    <n v="200"/>
    <n v="600"/>
    <x v="1"/>
    <n v="1711800"/>
  </r>
  <r>
    <x v="1"/>
    <x v="8"/>
    <x v="20"/>
    <x v="12"/>
    <n v="3055"/>
    <s v="Peak &amp; Shoulders"/>
    <x v="1"/>
    <x v="1"/>
    <n v="200"/>
    <n v="600"/>
    <x v="1"/>
    <n v="1833000"/>
  </r>
  <r>
    <x v="1"/>
    <x v="9"/>
    <x v="21"/>
    <x v="12"/>
    <n v="1825"/>
    <s v="Peak &amp; Shoulders"/>
    <x v="1"/>
    <x v="1"/>
    <n v="200"/>
    <n v="600"/>
    <x v="1"/>
    <n v="1095000"/>
  </r>
  <r>
    <x v="1"/>
    <x v="10"/>
    <x v="22"/>
    <x v="12"/>
    <n v="3383"/>
    <s v="Peak &amp; Shoulders"/>
    <x v="1"/>
    <x v="1"/>
    <n v="200"/>
    <n v="600"/>
    <x v="1"/>
    <n v="2029800"/>
  </r>
  <r>
    <x v="1"/>
    <x v="11"/>
    <x v="23"/>
    <x v="12"/>
    <n v="3583"/>
    <s v="Peak &amp; Shoulders"/>
    <x v="1"/>
    <x v="1"/>
    <n v="200"/>
    <n v="600"/>
    <x v="1"/>
    <n v="2149800"/>
  </r>
  <r>
    <x v="0"/>
    <x v="0"/>
    <x v="0"/>
    <x v="13"/>
    <n v="257"/>
    <s v="Garnel"/>
    <x v="2"/>
    <x v="1"/>
    <n v="200"/>
    <n v="555"/>
    <x v="2"/>
    <n v="142635"/>
  </r>
  <r>
    <x v="0"/>
    <x v="1"/>
    <x v="1"/>
    <x v="13"/>
    <n v="554"/>
    <s v="Garnel"/>
    <x v="2"/>
    <x v="1"/>
    <n v="200"/>
    <n v="555"/>
    <x v="2"/>
    <n v="307470"/>
  </r>
  <r>
    <x v="0"/>
    <x v="2"/>
    <x v="2"/>
    <x v="13"/>
    <n v="735"/>
    <s v="Garnel"/>
    <x v="2"/>
    <x v="1"/>
    <n v="200"/>
    <n v="555"/>
    <x v="2"/>
    <n v="407925"/>
  </r>
  <r>
    <x v="0"/>
    <x v="3"/>
    <x v="3"/>
    <x v="13"/>
    <n v="384"/>
    <s v="Garnel"/>
    <x v="2"/>
    <x v="1"/>
    <n v="200"/>
    <n v="555"/>
    <x v="2"/>
    <n v="213120"/>
  </r>
  <r>
    <x v="0"/>
    <x v="4"/>
    <x v="4"/>
    <x v="13"/>
    <n v="675"/>
    <s v="Garnel"/>
    <x v="2"/>
    <x v="1"/>
    <n v="200"/>
    <n v="555"/>
    <x v="2"/>
    <n v="374625"/>
  </r>
  <r>
    <x v="0"/>
    <x v="5"/>
    <x v="5"/>
    <x v="13"/>
    <n v="163"/>
    <s v="Garnel"/>
    <x v="2"/>
    <x v="1"/>
    <n v="200"/>
    <n v="555"/>
    <x v="2"/>
    <n v="90465"/>
  </r>
  <r>
    <x v="0"/>
    <x v="6"/>
    <x v="6"/>
    <x v="13"/>
    <n v="451"/>
    <s v="Garnel"/>
    <x v="2"/>
    <x v="1"/>
    <n v="200"/>
    <n v="555"/>
    <x v="2"/>
    <n v="250305"/>
  </r>
  <r>
    <x v="0"/>
    <x v="7"/>
    <x v="7"/>
    <x v="13"/>
    <n v="319"/>
    <s v="Garnel"/>
    <x v="2"/>
    <x v="1"/>
    <n v="200"/>
    <n v="555"/>
    <x v="2"/>
    <n v="177045"/>
  </r>
  <r>
    <x v="0"/>
    <x v="8"/>
    <x v="8"/>
    <x v="13"/>
    <n v="251"/>
    <s v="Garnel"/>
    <x v="2"/>
    <x v="1"/>
    <n v="200"/>
    <n v="555"/>
    <x v="2"/>
    <n v="139305"/>
  </r>
  <r>
    <x v="0"/>
    <x v="9"/>
    <x v="9"/>
    <x v="13"/>
    <n v="910"/>
    <s v="Garnel"/>
    <x v="2"/>
    <x v="1"/>
    <n v="200"/>
    <n v="555"/>
    <x v="2"/>
    <n v="505050"/>
  </r>
  <r>
    <x v="0"/>
    <x v="10"/>
    <x v="10"/>
    <x v="13"/>
    <n v="544"/>
    <s v="Garnel"/>
    <x v="2"/>
    <x v="1"/>
    <n v="200"/>
    <n v="555"/>
    <x v="2"/>
    <n v="301920"/>
  </r>
  <r>
    <x v="0"/>
    <x v="11"/>
    <x v="11"/>
    <x v="13"/>
    <n v="256"/>
    <s v="Garnel"/>
    <x v="2"/>
    <x v="1"/>
    <n v="200"/>
    <n v="555"/>
    <x v="2"/>
    <n v="142080"/>
  </r>
  <r>
    <x v="1"/>
    <x v="0"/>
    <x v="12"/>
    <x v="13"/>
    <n v="562"/>
    <s v="Garnel"/>
    <x v="2"/>
    <x v="1"/>
    <n v="200"/>
    <n v="666"/>
    <x v="2"/>
    <n v="374292"/>
  </r>
  <r>
    <x v="1"/>
    <x v="1"/>
    <x v="13"/>
    <x v="13"/>
    <n v="687"/>
    <s v="Garnel"/>
    <x v="2"/>
    <x v="1"/>
    <n v="200"/>
    <n v="666"/>
    <x v="2"/>
    <n v="457542"/>
  </r>
  <r>
    <x v="1"/>
    <x v="2"/>
    <x v="14"/>
    <x v="13"/>
    <n v="370"/>
    <s v="Garnel"/>
    <x v="2"/>
    <x v="1"/>
    <n v="200"/>
    <n v="666"/>
    <x v="2"/>
    <n v="246420"/>
  </r>
  <r>
    <x v="1"/>
    <x v="3"/>
    <x v="15"/>
    <x v="13"/>
    <n v="736"/>
    <s v="Garnel"/>
    <x v="2"/>
    <x v="1"/>
    <n v="200"/>
    <n v="666"/>
    <x v="2"/>
    <n v="490176"/>
  </r>
  <r>
    <x v="1"/>
    <x v="4"/>
    <x v="16"/>
    <x v="13"/>
    <n v="551"/>
    <s v="Garnel"/>
    <x v="2"/>
    <x v="1"/>
    <n v="200"/>
    <n v="666"/>
    <x v="2"/>
    <n v="366966"/>
  </r>
  <r>
    <x v="1"/>
    <x v="5"/>
    <x v="17"/>
    <x v="13"/>
    <n v="496"/>
    <s v="Garnel"/>
    <x v="2"/>
    <x v="1"/>
    <n v="200"/>
    <n v="666"/>
    <x v="2"/>
    <n v="330336"/>
  </r>
  <r>
    <x v="1"/>
    <x v="6"/>
    <x v="18"/>
    <x v="13"/>
    <n v="861"/>
    <s v="Garnel"/>
    <x v="2"/>
    <x v="1"/>
    <n v="200"/>
    <n v="666"/>
    <x v="2"/>
    <n v="573426"/>
  </r>
  <r>
    <x v="1"/>
    <x v="7"/>
    <x v="19"/>
    <x v="13"/>
    <n v="594"/>
    <s v="Garnel"/>
    <x v="2"/>
    <x v="1"/>
    <n v="200"/>
    <n v="666"/>
    <x v="2"/>
    <n v="395604"/>
  </r>
  <r>
    <x v="1"/>
    <x v="8"/>
    <x v="20"/>
    <x v="13"/>
    <n v="1227"/>
    <s v="Garnel"/>
    <x v="2"/>
    <x v="1"/>
    <n v="200"/>
    <n v="666"/>
    <x v="2"/>
    <n v="817182"/>
  </r>
  <r>
    <x v="1"/>
    <x v="9"/>
    <x v="21"/>
    <x v="13"/>
    <n v="991"/>
    <s v="Garnel"/>
    <x v="2"/>
    <x v="1"/>
    <n v="200"/>
    <n v="666"/>
    <x v="2"/>
    <n v="660006"/>
  </r>
  <r>
    <x v="1"/>
    <x v="10"/>
    <x v="22"/>
    <x v="13"/>
    <n v="2299"/>
    <s v="Garnel"/>
    <x v="2"/>
    <x v="1"/>
    <n v="200"/>
    <n v="666"/>
    <x v="2"/>
    <n v="1531134"/>
  </r>
  <r>
    <x v="1"/>
    <x v="11"/>
    <x v="23"/>
    <x v="13"/>
    <n v="2096"/>
    <s v="Garnel"/>
    <x v="2"/>
    <x v="1"/>
    <n v="200"/>
    <n v="666"/>
    <x v="2"/>
    <n v="1395936"/>
  </r>
  <r>
    <x v="0"/>
    <x v="0"/>
    <x v="0"/>
    <x v="14"/>
    <n v="132"/>
    <s v="Herbaluxe"/>
    <x v="3"/>
    <x v="1"/>
    <n v="200"/>
    <n v="600"/>
    <x v="3"/>
    <n v="79200"/>
  </r>
  <r>
    <x v="0"/>
    <x v="1"/>
    <x v="1"/>
    <x v="14"/>
    <n v="184"/>
    <s v="Herbaluxe"/>
    <x v="3"/>
    <x v="1"/>
    <n v="200"/>
    <n v="600"/>
    <x v="3"/>
    <n v="110400"/>
  </r>
  <r>
    <x v="0"/>
    <x v="2"/>
    <x v="2"/>
    <x v="14"/>
    <n v="465"/>
    <s v="Herbaluxe"/>
    <x v="3"/>
    <x v="1"/>
    <n v="200"/>
    <n v="600"/>
    <x v="3"/>
    <n v="279000"/>
  </r>
  <r>
    <x v="0"/>
    <x v="3"/>
    <x v="3"/>
    <x v="14"/>
    <n v="343"/>
    <s v="Herbaluxe"/>
    <x v="3"/>
    <x v="1"/>
    <n v="200"/>
    <n v="600"/>
    <x v="3"/>
    <n v="205800"/>
  </r>
  <r>
    <x v="0"/>
    <x v="4"/>
    <x v="4"/>
    <x v="14"/>
    <n v="646"/>
    <s v="Herbaluxe"/>
    <x v="3"/>
    <x v="1"/>
    <n v="200"/>
    <n v="600"/>
    <x v="3"/>
    <n v="387600"/>
  </r>
  <r>
    <x v="0"/>
    <x v="5"/>
    <x v="5"/>
    <x v="14"/>
    <n v="615"/>
    <s v="Herbaluxe"/>
    <x v="3"/>
    <x v="1"/>
    <n v="200"/>
    <n v="600"/>
    <x v="3"/>
    <n v="369000"/>
  </r>
  <r>
    <x v="0"/>
    <x v="6"/>
    <x v="6"/>
    <x v="14"/>
    <n v="717"/>
    <s v="Herbaluxe"/>
    <x v="3"/>
    <x v="1"/>
    <n v="200"/>
    <n v="600"/>
    <x v="3"/>
    <n v="430200"/>
  </r>
  <r>
    <x v="0"/>
    <x v="7"/>
    <x v="7"/>
    <x v="14"/>
    <n v="672"/>
    <s v="Herbaluxe"/>
    <x v="3"/>
    <x v="1"/>
    <n v="200"/>
    <n v="600"/>
    <x v="3"/>
    <n v="403200"/>
  </r>
  <r>
    <x v="0"/>
    <x v="8"/>
    <x v="8"/>
    <x v="14"/>
    <n v="595"/>
    <s v="Herbaluxe"/>
    <x v="3"/>
    <x v="1"/>
    <n v="200"/>
    <n v="600"/>
    <x v="3"/>
    <n v="357000"/>
  </r>
  <r>
    <x v="0"/>
    <x v="9"/>
    <x v="9"/>
    <x v="14"/>
    <n v="878"/>
    <s v="Herbaluxe"/>
    <x v="3"/>
    <x v="1"/>
    <n v="200"/>
    <n v="600"/>
    <x v="3"/>
    <n v="526800"/>
  </r>
  <r>
    <x v="0"/>
    <x v="10"/>
    <x v="10"/>
    <x v="14"/>
    <n v="616"/>
    <s v="Herbaluxe"/>
    <x v="3"/>
    <x v="1"/>
    <n v="200"/>
    <n v="600"/>
    <x v="3"/>
    <n v="369600"/>
  </r>
  <r>
    <x v="0"/>
    <x v="11"/>
    <x v="11"/>
    <x v="14"/>
    <n v="594"/>
    <s v="Herbaluxe"/>
    <x v="3"/>
    <x v="1"/>
    <n v="200"/>
    <n v="600"/>
    <x v="3"/>
    <n v="356400"/>
  </r>
  <r>
    <x v="1"/>
    <x v="0"/>
    <x v="12"/>
    <x v="14"/>
    <n v="1270"/>
    <s v="Herbaluxe"/>
    <x v="3"/>
    <x v="1"/>
    <n v="200"/>
    <n v="720"/>
    <x v="3"/>
    <n v="914400"/>
  </r>
  <r>
    <x v="1"/>
    <x v="1"/>
    <x v="13"/>
    <x v="14"/>
    <n v="795"/>
    <s v="Herbaluxe"/>
    <x v="3"/>
    <x v="1"/>
    <n v="200"/>
    <n v="720"/>
    <x v="3"/>
    <n v="572400"/>
  </r>
  <r>
    <x v="1"/>
    <x v="2"/>
    <x v="14"/>
    <x v="14"/>
    <n v="593"/>
    <s v="Herbaluxe"/>
    <x v="3"/>
    <x v="1"/>
    <n v="200"/>
    <n v="720"/>
    <x v="3"/>
    <n v="426960"/>
  </r>
  <r>
    <x v="1"/>
    <x v="3"/>
    <x v="15"/>
    <x v="14"/>
    <n v="571"/>
    <s v="Herbaluxe"/>
    <x v="3"/>
    <x v="1"/>
    <n v="200"/>
    <n v="720"/>
    <x v="3"/>
    <n v="411120"/>
  </r>
  <r>
    <x v="1"/>
    <x v="4"/>
    <x v="16"/>
    <x v="14"/>
    <n v="1286"/>
    <s v="Herbaluxe"/>
    <x v="3"/>
    <x v="1"/>
    <n v="200"/>
    <n v="720"/>
    <x v="3"/>
    <n v="925920"/>
  </r>
  <r>
    <x v="1"/>
    <x v="5"/>
    <x v="17"/>
    <x v="14"/>
    <n v="1804"/>
    <s v="Herbaluxe"/>
    <x v="3"/>
    <x v="1"/>
    <n v="200"/>
    <n v="720"/>
    <x v="3"/>
    <n v="1298880"/>
  </r>
  <r>
    <x v="1"/>
    <x v="6"/>
    <x v="18"/>
    <x v="14"/>
    <n v="1618"/>
    <s v="Herbaluxe"/>
    <x v="3"/>
    <x v="1"/>
    <n v="200"/>
    <n v="720"/>
    <x v="3"/>
    <n v="1164960"/>
  </r>
  <r>
    <x v="1"/>
    <x v="7"/>
    <x v="19"/>
    <x v="14"/>
    <n v="570"/>
    <s v="Herbaluxe"/>
    <x v="3"/>
    <x v="1"/>
    <n v="200"/>
    <n v="720"/>
    <x v="3"/>
    <n v="410400"/>
  </r>
  <r>
    <x v="1"/>
    <x v="8"/>
    <x v="20"/>
    <x v="14"/>
    <n v="1469"/>
    <s v="Herbaluxe"/>
    <x v="3"/>
    <x v="1"/>
    <n v="200"/>
    <n v="720"/>
    <x v="3"/>
    <n v="1057680"/>
  </r>
  <r>
    <x v="1"/>
    <x v="9"/>
    <x v="21"/>
    <x v="14"/>
    <n v="1092"/>
    <s v="Herbaluxe"/>
    <x v="3"/>
    <x v="1"/>
    <n v="200"/>
    <n v="720"/>
    <x v="3"/>
    <n v="786240"/>
  </r>
  <r>
    <x v="1"/>
    <x v="10"/>
    <x v="22"/>
    <x v="14"/>
    <n v="2322"/>
    <s v="Herbaluxe"/>
    <x v="3"/>
    <x v="1"/>
    <n v="200"/>
    <n v="720"/>
    <x v="3"/>
    <n v="1671840"/>
  </r>
  <r>
    <x v="1"/>
    <x v="11"/>
    <x v="23"/>
    <x v="14"/>
    <n v="1364"/>
    <s v="Herbaluxe"/>
    <x v="3"/>
    <x v="1"/>
    <n v="200"/>
    <n v="720"/>
    <x v="3"/>
    <n v="9820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1">
  <r>
    <n v="2021"/>
    <s v="January"/>
    <d v="2021-01-01T00:00:00"/>
    <s v="Dovelle Soft and Smooth Shampoo 500 ml"/>
    <n v="13320"/>
    <n v="795"/>
    <n v="795"/>
    <n v="954"/>
    <n v="795"/>
    <n v="10589400"/>
    <x v="0"/>
    <n v="500"/>
  </r>
  <r>
    <n v="2021"/>
    <s v="February"/>
    <d v="2021-02-01T00:00:00"/>
    <s v="Dovelle Soft and Smooth Shampoo 500 ml"/>
    <n v="12950"/>
    <n v="795"/>
    <n v="795"/>
    <n v="954"/>
    <n v="795"/>
    <n v="10295250"/>
    <x v="0"/>
    <n v="500"/>
  </r>
  <r>
    <n v="2021"/>
    <s v="March"/>
    <d v="2021-03-01T00:00:00"/>
    <s v="Dovelle Soft and Smooth Shampoo 500 ml"/>
    <n v="14800"/>
    <n v="795"/>
    <n v="795"/>
    <n v="954"/>
    <n v="795"/>
    <n v="11766000"/>
    <x v="0"/>
    <n v="500"/>
  </r>
  <r>
    <n v="2021"/>
    <s v="April"/>
    <d v="2021-04-01T00:00:00"/>
    <s v="Dovelle Soft and Smooth Shampoo 500 ml"/>
    <n v="15540"/>
    <n v="795"/>
    <n v="795"/>
    <n v="954"/>
    <n v="795"/>
    <n v="12354300"/>
    <x v="0"/>
    <n v="500"/>
  </r>
  <r>
    <n v="2021"/>
    <s v="May"/>
    <d v="2021-05-01T00:00:00"/>
    <s v="Dovelle Soft and Smooth Shampoo 500 ml"/>
    <n v="16280"/>
    <n v="795"/>
    <n v="795"/>
    <n v="954"/>
    <n v="795"/>
    <n v="12942600"/>
    <x v="0"/>
    <n v="500"/>
  </r>
  <r>
    <n v="2021"/>
    <s v="June"/>
    <d v="2021-06-01T00:00:00"/>
    <s v="Dovelle Soft and Smooth Shampoo 500 ml"/>
    <n v="19240"/>
    <n v="795"/>
    <n v="795"/>
    <n v="954"/>
    <n v="795"/>
    <n v="15295800"/>
    <x v="0"/>
    <n v="500"/>
  </r>
  <r>
    <n v="2021"/>
    <s v="July"/>
    <d v="2021-07-01T00:00:00"/>
    <s v="Dovelle Soft and Smooth Shampoo 500 ml"/>
    <n v="19980"/>
    <n v="795"/>
    <n v="795"/>
    <n v="954"/>
    <n v="795"/>
    <n v="15884100"/>
    <x v="0"/>
    <n v="500"/>
  </r>
  <r>
    <n v="2021"/>
    <s v="August"/>
    <d v="2021-08-01T00:00:00"/>
    <s v="Dovelle Soft and Smooth Shampoo 500 ml"/>
    <n v="19610"/>
    <n v="795"/>
    <n v="795"/>
    <n v="954"/>
    <n v="795"/>
    <n v="15589950"/>
    <x v="0"/>
    <n v="500"/>
  </r>
  <r>
    <n v="2021"/>
    <s v="September"/>
    <d v="2021-09-01T00:00:00"/>
    <s v="Dovelle Soft and Smooth Shampoo 500 ml"/>
    <n v="17760"/>
    <n v="795"/>
    <n v="795"/>
    <n v="954"/>
    <n v="795"/>
    <n v="14119200"/>
    <x v="0"/>
    <n v="500"/>
  </r>
  <r>
    <n v="2021"/>
    <s v="October"/>
    <d v="2021-10-01T00:00:00"/>
    <s v="Dovelle Soft and Smooth Shampoo 500 ml"/>
    <n v="17020"/>
    <n v="795"/>
    <n v="795"/>
    <n v="954"/>
    <n v="795"/>
    <n v="13530900"/>
    <x v="0"/>
    <n v="500"/>
  </r>
  <r>
    <n v="2021"/>
    <s v="November"/>
    <d v="2021-11-01T00:00:00"/>
    <s v="Dovelle Soft and Smooth Shampoo 500 ml"/>
    <n v="16650"/>
    <n v="795"/>
    <n v="795"/>
    <n v="954"/>
    <n v="795"/>
    <n v="13236750"/>
    <x v="0"/>
    <n v="500"/>
  </r>
  <r>
    <n v="2021"/>
    <s v="December"/>
    <d v="2021-12-01T00:00:00"/>
    <s v="Dovelle Soft and Smooth Shampoo 500 ml"/>
    <n v="13690"/>
    <n v="795"/>
    <n v="795"/>
    <n v="954"/>
    <n v="795"/>
    <n v="10883550"/>
    <x v="0"/>
    <n v="500"/>
  </r>
  <r>
    <n v="2022"/>
    <s v="January"/>
    <d v="2022-01-01T00:00:00"/>
    <s v="Dovelle Soft and Smooth Shampoo 500 ml"/>
    <n v="13172"/>
    <n v="954"/>
    <n v="795"/>
    <n v="954"/>
    <n v="954"/>
    <n v="12566088"/>
    <x v="0"/>
    <n v="500"/>
  </r>
  <r>
    <n v="2022"/>
    <s v="February"/>
    <d v="2022-02-01T00:00:00"/>
    <s v="Dovelle Soft and Smooth Shampoo 500 ml"/>
    <n v="12802"/>
    <n v="954"/>
    <n v="795"/>
    <n v="954"/>
    <n v="954"/>
    <n v="12213108"/>
    <x v="0"/>
    <n v="500"/>
  </r>
  <r>
    <n v="2022"/>
    <s v="March"/>
    <d v="2022-03-01T00:00:00"/>
    <s v="Dovelle Soft and Smooth Shampoo 500 ml"/>
    <n v="14948"/>
    <n v="954"/>
    <n v="795"/>
    <n v="954"/>
    <n v="954"/>
    <n v="14260392"/>
    <x v="0"/>
    <n v="500"/>
  </r>
  <r>
    <n v="2022"/>
    <s v="April"/>
    <d v="2022-04-01T00:00:00"/>
    <s v="Dovelle Soft and Smooth Shampoo 500 ml"/>
    <n v="15688"/>
    <n v="954"/>
    <n v="795"/>
    <n v="954"/>
    <n v="954"/>
    <n v="14966352"/>
    <x v="0"/>
    <n v="500"/>
  </r>
  <r>
    <n v="2022"/>
    <s v="May"/>
    <d v="2022-05-01T00:00:00"/>
    <s v="Dovelle Soft and Smooth Shampoo 500 ml"/>
    <n v="16502"/>
    <n v="954"/>
    <n v="795"/>
    <n v="954"/>
    <n v="954"/>
    <n v="15742908"/>
    <x v="0"/>
    <n v="500"/>
  </r>
  <r>
    <n v="2022"/>
    <s v="June"/>
    <d v="2022-06-01T00:00:00"/>
    <s v="Dovelle Soft and Smooth Shampoo 500 ml"/>
    <n v="19462"/>
    <n v="954"/>
    <n v="795"/>
    <n v="954"/>
    <n v="954"/>
    <n v="18566748"/>
    <x v="0"/>
    <n v="500"/>
  </r>
  <r>
    <n v="2022"/>
    <s v="July"/>
    <d v="2022-07-01T00:00:00"/>
    <s v="Dovelle Soft and Smooth Shampoo 500 ml"/>
    <n v="20202"/>
    <n v="954"/>
    <n v="795"/>
    <n v="954"/>
    <n v="954"/>
    <n v="19272708"/>
    <x v="0"/>
    <n v="500"/>
  </r>
  <r>
    <n v="2022"/>
    <s v="August"/>
    <d v="2022-08-01T00:00:00"/>
    <s v="Dovelle Soft and Smooth Shampoo 500 ml"/>
    <n v="19832"/>
    <n v="954"/>
    <n v="795"/>
    <n v="954"/>
    <n v="954"/>
    <n v="18919728"/>
    <x v="0"/>
    <n v="500"/>
  </r>
  <r>
    <n v="2022"/>
    <s v="September"/>
    <d v="2022-09-01T00:00:00"/>
    <s v="Dovelle Soft and Smooth Shampoo 500 ml"/>
    <n v="17982"/>
    <n v="954"/>
    <n v="795"/>
    <n v="954"/>
    <n v="954"/>
    <n v="17154828"/>
    <x v="0"/>
    <n v="500"/>
  </r>
  <r>
    <n v="2022"/>
    <s v="October"/>
    <d v="2022-10-01T00:00:00"/>
    <s v="Dovelle Soft and Smooth Shampoo 500 ml"/>
    <n v="17168"/>
    <n v="954"/>
    <n v="795"/>
    <n v="954"/>
    <n v="954"/>
    <n v="16378272"/>
    <x v="0"/>
    <n v="500"/>
  </r>
  <r>
    <n v="2022"/>
    <s v="November"/>
    <d v="2022-11-01T00:00:00"/>
    <s v="Dovelle Soft and Smooth Shampoo 500 ml"/>
    <n v="16798"/>
    <n v="954"/>
    <n v="795"/>
    <n v="954"/>
    <n v="954"/>
    <n v="16025292"/>
    <x v="0"/>
    <n v="500"/>
  </r>
  <r>
    <n v="2022"/>
    <s v="December"/>
    <d v="2022-12-01T00:00:00"/>
    <s v="Dovelle Soft and Smooth Shampoo 500 ml"/>
    <n v="13838"/>
    <n v="954"/>
    <n v="795"/>
    <n v="954"/>
    <n v="954"/>
    <n v="13201452"/>
    <x v="0"/>
    <n v="500"/>
  </r>
  <r>
    <n v="2021"/>
    <s v="January"/>
    <d v="2021-01-01T00:00:00"/>
    <s v="Pantel Anti Dandruff Shampoo 450 ml"/>
    <n v="17020"/>
    <n v="800"/>
    <n v="800"/>
    <n v="960"/>
    <n v="800"/>
    <n v="13616000"/>
    <x v="0"/>
    <n v="450"/>
  </r>
  <r>
    <n v="2021"/>
    <s v="February"/>
    <d v="2021-02-01T00:00:00"/>
    <s v="Pantel Anti Dandruff Shampoo 450 ml"/>
    <n v="16650"/>
    <n v="800"/>
    <n v="800"/>
    <n v="960"/>
    <n v="800"/>
    <n v="13320000"/>
    <x v="0"/>
    <n v="450"/>
  </r>
  <r>
    <n v="2021"/>
    <s v="March"/>
    <d v="2021-03-01T00:00:00"/>
    <s v="Pantel Anti Dandruff Shampoo 450 ml"/>
    <n v="18500"/>
    <n v="800"/>
    <n v="800"/>
    <n v="960"/>
    <n v="800"/>
    <n v="14800000"/>
    <x v="0"/>
    <n v="450"/>
  </r>
  <r>
    <n v="2021"/>
    <s v="April"/>
    <d v="2021-04-01T00:00:00"/>
    <s v="Pantel Anti Dandruff Shampoo 450 ml"/>
    <n v="19240"/>
    <n v="800"/>
    <n v="800"/>
    <n v="960"/>
    <n v="800"/>
    <n v="15392000"/>
    <x v="0"/>
    <n v="450"/>
  </r>
  <r>
    <n v="2021"/>
    <s v="May"/>
    <d v="2021-05-01T00:00:00"/>
    <s v="Pantel Anti Dandruff Shampoo 450 ml"/>
    <n v="19980"/>
    <n v="800"/>
    <n v="800"/>
    <n v="960"/>
    <n v="800"/>
    <n v="15984000"/>
    <x v="0"/>
    <n v="450"/>
  </r>
  <r>
    <n v="2021"/>
    <s v="June"/>
    <d v="2021-06-01T00:00:00"/>
    <s v="Pantel Anti Dandruff Shampoo 450 ml"/>
    <n v="22940"/>
    <n v="800"/>
    <n v="800"/>
    <n v="960"/>
    <n v="800"/>
    <n v="18352000"/>
    <x v="0"/>
    <n v="450"/>
  </r>
  <r>
    <n v="2021"/>
    <s v="July"/>
    <d v="2021-07-01T00:00:00"/>
    <s v="Pantel Anti Dandruff Shampoo 450 ml"/>
    <n v="23680"/>
    <n v="800"/>
    <n v="800"/>
    <n v="960"/>
    <n v="800"/>
    <n v="18944000"/>
    <x v="0"/>
    <n v="450"/>
  </r>
  <r>
    <n v="2021"/>
    <s v="August"/>
    <d v="2021-08-01T00:00:00"/>
    <s v="Pantel Anti Dandruff Shampoo 450 ml"/>
    <n v="23310"/>
    <n v="800"/>
    <n v="800"/>
    <n v="960"/>
    <n v="800"/>
    <n v="18648000"/>
    <x v="0"/>
    <n v="450"/>
  </r>
  <r>
    <n v="2021"/>
    <s v="September"/>
    <d v="2021-09-01T00:00:00"/>
    <s v="Pantel Anti Dandruff Shampoo 450 ml"/>
    <n v="21460"/>
    <n v="800"/>
    <n v="800"/>
    <n v="960"/>
    <n v="800"/>
    <n v="17168000"/>
    <x v="0"/>
    <n v="450"/>
  </r>
  <r>
    <n v="2021"/>
    <s v="October"/>
    <d v="2021-10-01T00:00:00"/>
    <s v="Pantel Anti Dandruff Shampoo 450 ml"/>
    <n v="20720"/>
    <n v="800"/>
    <n v="800"/>
    <n v="960"/>
    <n v="800"/>
    <n v="16576000"/>
    <x v="0"/>
    <n v="450"/>
  </r>
  <r>
    <n v="2021"/>
    <s v="November"/>
    <d v="2021-11-01T00:00:00"/>
    <s v="Pantel Anti Dandruff Shampoo 450 ml"/>
    <n v="20350"/>
    <n v="800"/>
    <n v="800"/>
    <n v="960"/>
    <n v="800"/>
    <n v="16280000"/>
    <x v="0"/>
    <n v="450"/>
  </r>
  <r>
    <n v="2021"/>
    <s v="December"/>
    <d v="2021-12-01T00:00:00"/>
    <s v="Pantel Anti Dandruff Shampoo 450 ml"/>
    <n v="17390"/>
    <n v="800"/>
    <n v="800"/>
    <n v="960"/>
    <n v="800"/>
    <n v="13912000"/>
    <x v="0"/>
    <n v="450"/>
  </r>
  <r>
    <n v="2022"/>
    <s v="January"/>
    <d v="2022-01-01T00:00:00"/>
    <s v="Pantel Anti Dandruff Shampoo 450 ml"/>
    <n v="16872"/>
    <n v="960"/>
    <n v="800"/>
    <n v="960"/>
    <n v="960"/>
    <n v="16197120"/>
    <x v="0"/>
    <n v="450"/>
  </r>
  <r>
    <n v="2022"/>
    <s v="February"/>
    <d v="2022-02-01T00:00:00"/>
    <s v="Pantel Anti Dandruff Shampoo 450 ml"/>
    <n v="16502"/>
    <n v="960"/>
    <n v="800"/>
    <n v="960"/>
    <n v="960"/>
    <n v="15841920"/>
    <x v="0"/>
    <n v="450"/>
  </r>
  <r>
    <n v="2022"/>
    <s v="March"/>
    <d v="2022-03-01T00:00:00"/>
    <s v="Pantel Anti Dandruff Shampoo 450 ml"/>
    <n v="18648"/>
    <n v="960"/>
    <n v="800"/>
    <n v="960"/>
    <n v="960"/>
    <n v="17902080"/>
    <x v="0"/>
    <n v="450"/>
  </r>
  <r>
    <n v="2022"/>
    <s v="April"/>
    <d v="2022-04-01T00:00:00"/>
    <s v="Pantel Anti Dandruff Shampoo 450 ml"/>
    <n v="19388"/>
    <n v="960"/>
    <n v="800"/>
    <n v="960"/>
    <n v="960"/>
    <n v="18612480"/>
    <x v="0"/>
    <n v="450"/>
  </r>
  <r>
    <n v="2022"/>
    <s v="May"/>
    <d v="2022-05-01T00:00:00"/>
    <s v="Pantel Anti Dandruff Shampoo 450 ml"/>
    <n v="20202"/>
    <n v="960"/>
    <n v="800"/>
    <n v="960"/>
    <n v="960"/>
    <n v="19393920"/>
    <x v="0"/>
    <n v="450"/>
  </r>
  <r>
    <n v="2022"/>
    <s v="June"/>
    <d v="2022-06-01T00:00:00"/>
    <s v="Pantel Anti Dandruff Shampoo 450 ml"/>
    <n v="23162"/>
    <n v="960"/>
    <n v="800"/>
    <n v="960"/>
    <n v="960"/>
    <n v="22235520"/>
    <x v="0"/>
    <n v="450"/>
  </r>
  <r>
    <n v="2022"/>
    <s v="July"/>
    <d v="2022-07-01T00:00:00"/>
    <s v="Pantel Anti Dandruff Shampoo 450 ml"/>
    <n v="23902"/>
    <n v="960"/>
    <n v="800"/>
    <n v="960"/>
    <n v="960"/>
    <n v="22945920"/>
    <x v="0"/>
    <n v="450"/>
  </r>
  <r>
    <n v="2022"/>
    <s v="August"/>
    <d v="2022-08-01T00:00:00"/>
    <s v="Pantel Anti Dandruff Shampoo 450 ml"/>
    <n v="23532"/>
    <n v="960"/>
    <n v="800"/>
    <n v="960"/>
    <n v="960"/>
    <n v="22590720"/>
    <x v="0"/>
    <n v="450"/>
  </r>
  <r>
    <n v="2022"/>
    <s v="September"/>
    <d v="2022-09-01T00:00:00"/>
    <s v="Pantel Anti Dandruff Shampoo 450 ml"/>
    <n v="21682"/>
    <n v="960"/>
    <n v="800"/>
    <n v="960"/>
    <n v="960"/>
    <n v="20814720"/>
    <x v="0"/>
    <n v="450"/>
  </r>
  <r>
    <n v="2022"/>
    <s v="October"/>
    <d v="2022-10-01T00:00:00"/>
    <s v="Pantel Anti Dandruff Shampoo 450 ml"/>
    <n v="20868"/>
    <n v="960"/>
    <n v="800"/>
    <n v="960"/>
    <n v="960"/>
    <n v="20033280"/>
    <x v="0"/>
    <n v="450"/>
  </r>
  <r>
    <n v="2022"/>
    <s v="November"/>
    <d v="2022-11-01T00:00:00"/>
    <s v="Pantel Anti Dandruff Shampoo 450 ml"/>
    <n v="20498"/>
    <n v="960"/>
    <n v="800"/>
    <n v="960"/>
    <n v="960"/>
    <n v="19678080"/>
    <x v="0"/>
    <n v="450"/>
  </r>
  <r>
    <n v="2022"/>
    <s v="December"/>
    <d v="2022-12-01T00:00:00"/>
    <s v="Pantel Anti Dandruff Shampoo 450 ml"/>
    <n v="17538"/>
    <n v="960"/>
    <n v="800"/>
    <n v="960"/>
    <n v="960"/>
    <n v="16836480"/>
    <x v="0"/>
    <n v="450"/>
  </r>
  <r>
    <n v="2021"/>
    <s v="January"/>
    <d v="2021-01-01T00:00:00"/>
    <s v="Peak &amp; Shoulders Anti Dandruff Shampoo 486 ml"/>
    <n v="19013"/>
    <n v="950"/>
    <n v="950"/>
    <n v="1140"/>
    <n v="950"/>
    <n v="18062350"/>
    <x v="1"/>
    <n v="486"/>
  </r>
  <r>
    <n v="2021"/>
    <s v="February"/>
    <d v="2021-02-01T00:00:00"/>
    <s v="Peak &amp; Shoulders Anti Dandruff Shampoo 486 ml"/>
    <n v="17527"/>
    <n v="950"/>
    <n v="950"/>
    <n v="1140"/>
    <n v="950"/>
    <n v="16650650"/>
    <x v="1"/>
    <n v="486"/>
  </r>
  <r>
    <n v="2021"/>
    <s v="March"/>
    <d v="2021-03-01T00:00:00"/>
    <s v="Peak &amp; Shoulders Anti Dandruff Shampoo 486 ml"/>
    <n v="23332"/>
    <n v="950"/>
    <n v="950"/>
    <n v="1140"/>
    <n v="950"/>
    <n v="22165400"/>
    <x v="1"/>
    <n v="486"/>
  </r>
  <r>
    <n v="2021"/>
    <s v="April"/>
    <d v="2021-04-01T00:00:00"/>
    <s v="Peak &amp; Shoulders Anti Dandruff Shampoo 486 ml"/>
    <n v="28386"/>
    <n v="950"/>
    <n v="950"/>
    <n v="1140"/>
    <n v="950"/>
    <n v="26966700"/>
    <x v="1"/>
    <n v="486"/>
  </r>
  <r>
    <n v="2021"/>
    <s v="May"/>
    <d v="2021-05-01T00:00:00"/>
    <s v="Peak &amp; Shoulders Anti Dandruff Shampoo 486 ml"/>
    <n v="34200"/>
    <n v="950"/>
    <n v="950"/>
    <n v="1140"/>
    <n v="950"/>
    <n v="32490000"/>
    <x v="1"/>
    <n v="486"/>
  </r>
  <r>
    <n v="2021"/>
    <s v="June"/>
    <d v="2021-06-01T00:00:00"/>
    <s v="Peak &amp; Shoulders Anti Dandruff Shampoo 486 ml"/>
    <n v="30968"/>
    <n v="950"/>
    <n v="950"/>
    <n v="1140"/>
    <n v="950"/>
    <n v="29419600"/>
    <x v="1"/>
    <n v="486"/>
  </r>
  <r>
    <n v="2021"/>
    <s v="July"/>
    <d v="2021-07-01T00:00:00"/>
    <s v="Peak &amp; Shoulders Anti Dandruff Shampoo 486 ml"/>
    <n v="22314"/>
    <n v="950"/>
    <n v="950"/>
    <n v="1140"/>
    <n v="950"/>
    <n v="21198300"/>
    <x v="1"/>
    <n v="486"/>
  </r>
  <r>
    <n v="2021"/>
    <s v="August"/>
    <d v="2021-08-01T00:00:00"/>
    <s v="Peak &amp; Shoulders Anti Dandruff Shampoo 486 ml"/>
    <n v="36623"/>
    <n v="950"/>
    <n v="950"/>
    <n v="1140"/>
    <n v="950"/>
    <n v="34791850"/>
    <x v="1"/>
    <n v="486"/>
  </r>
  <r>
    <n v="2021"/>
    <s v="September"/>
    <d v="2021-09-01T00:00:00"/>
    <s v="Peak &amp; Shoulders Anti Dandruff Shampoo 486 ml"/>
    <n v="39944"/>
    <n v="950"/>
    <n v="950"/>
    <n v="1140"/>
    <n v="950"/>
    <n v="37946800"/>
    <x v="1"/>
    <n v="486"/>
  </r>
  <r>
    <n v="2021"/>
    <s v="October"/>
    <d v="2021-10-01T00:00:00"/>
    <s v="Peak &amp; Shoulders Anti Dandruff Shampoo 486 ml"/>
    <n v="35677"/>
    <n v="950"/>
    <n v="950"/>
    <n v="1140"/>
    <n v="950"/>
    <n v="33893150"/>
    <x v="1"/>
    <n v="486"/>
  </r>
  <r>
    <n v="2021"/>
    <s v="November"/>
    <d v="2021-11-01T00:00:00"/>
    <s v="Peak &amp; Shoulders Anti Dandruff Shampoo 486 ml"/>
    <n v="19009"/>
    <n v="950"/>
    <n v="950"/>
    <n v="1140"/>
    <n v="950"/>
    <n v="18058550"/>
    <x v="1"/>
    <n v="486"/>
  </r>
  <r>
    <n v="2021"/>
    <s v="December"/>
    <d v="2021-12-01T00:00:00"/>
    <s v="Peak &amp; Shoulders Anti Dandruff Shampoo 486 ml"/>
    <n v="27311"/>
    <n v="950"/>
    <n v="950"/>
    <n v="1140"/>
    <n v="950"/>
    <n v="25945450"/>
    <x v="1"/>
    <n v="486"/>
  </r>
  <r>
    <n v="2022"/>
    <s v="January"/>
    <d v="2022-01-01T00:00:00"/>
    <s v="Peak &amp; Shoulders Anti Dandruff Shampoo 486 ml"/>
    <n v="24350"/>
    <n v="1140"/>
    <n v="950"/>
    <n v="1140"/>
    <n v="1140"/>
    <n v="27759000"/>
    <x v="1"/>
    <n v="486"/>
  </r>
  <r>
    <n v="2022"/>
    <s v="February"/>
    <d v="2022-02-01T00:00:00"/>
    <s v="Peak &amp; Shoulders Anti Dandruff Shampoo 486 ml"/>
    <n v="27954"/>
    <n v="1140"/>
    <n v="950"/>
    <n v="1140"/>
    <n v="1140"/>
    <n v="31867560"/>
    <x v="1"/>
    <n v="486"/>
  </r>
  <r>
    <n v="2022"/>
    <s v="March"/>
    <d v="2022-03-01T00:00:00"/>
    <s v="Peak &amp; Shoulders Anti Dandruff Shampoo 486 ml"/>
    <n v="19175"/>
    <n v="1140"/>
    <n v="950"/>
    <n v="1140"/>
    <n v="1140"/>
    <n v="21859500"/>
    <x v="1"/>
    <n v="486"/>
  </r>
  <r>
    <n v="2022"/>
    <s v="April"/>
    <d v="2022-04-01T00:00:00"/>
    <s v="Peak &amp; Shoulders Anti Dandruff Shampoo 486 ml"/>
    <n v="20814"/>
    <n v="1140"/>
    <n v="950"/>
    <n v="1140"/>
    <n v="1140"/>
    <n v="23727960"/>
    <x v="1"/>
    <n v="486"/>
  </r>
  <r>
    <n v="2022"/>
    <s v="May"/>
    <d v="2022-05-01T00:00:00"/>
    <s v="Peak &amp; Shoulders Anti Dandruff Shampoo 486 ml"/>
    <n v="29955"/>
    <n v="1140"/>
    <n v="950"/>
    <n v="1140"/>
    <n v="1140"/>
    <n v="34148700"/>
    <x v="1"/>
    <n v="486"/>
  </r>
  <r>
    <n v="2022"/>
    <s v="June"/>
    <d v="2022-06-01T00:00:00"/>
    <s v="Peak &amp; Shoulders Anti Dandruff Shampoo 486 ml"/>
    <n v="43110"/>
    <n v="1140"/>
    <n v="950"/>
    <n v="1140"/>
    <n v="1140"/>
    <n v="49145400"/>
    <x v="1"/>
    <n v="486"/>
  </r>
  <r>
    <n v="2022"/>
    <s v="July"/>
    <d v="2022-07-01T00:00:00"/>
    <s v="Peak &amp; Shoulders Anti Dandruff Shampoo 486 ml"/>
    <n v="43026"/>
    <n v="1140"/>
    <n v="950"/>
    <n v="1140"/>
    <n v="1140"/>
    <n v="49049640"/>
    <x v="1"/>
    <n v="486"/>
  </r>
  <r>
    <n v="2022"/>
    <s v="August"/>
    <d v="2022-08-01T00:00:00"/>
    <s v="Peak &amp; Shoulders Anti Dandruff Shampoo 486 ml"/>
    <n v="27908"/>
    <n v="1140"/>
    <n v="950"/>
    <n v="1140"/>
    <n v="1140"/>
    <n v="31815120"/>
    <x v="1"/>
    <n v="486"/>
  </r>
  <r>
    <n v="2022"/>
    <s v="September"/>
    <d v="2022-09-01T00:00:00"/>
    <s v="Peak &amp; Shoulders Anti Dandruff Shampoo 486 ml"/>
    <n v="21605"/>
    <n v="1140"/>
    <n v="950"/>
    <n v="1140"/>
    <n v="1140"/>
    <n v="24629700"/>
    <x v="1"/>
    <n v="486"/>
  </r>
  <r>
    <n v="2022"/>
    <s v="October"/>
    <d v="2022-10-01T00:00:00"/>
    <s v="Peak &amp; Shoulders Anti Dandruff Shampoo 486 ml"/>
    <n v="31840"/>
    <n v="1140"/>
    <n v="950"/>
    <n v="1140"/>
    <n v="1140"/>
    <n v="36297600"/>
    <x v="1"/>
    <n v="486"/>
  </r>
  <r>
    <n v="2022"/>
    <s v="November"/>
    <d v="2022-11-01T00:00:00"/>
    <s v="Peak &amp; Shoulders Anti Dandruff Shampoo 486 ml"/>
    <n v="22315"/>
    <n v="1140"/>
    <n v="950"/>
    <n v="1140"/>
    <n v="1140"/>
    <n v="25439100"/>
    <x v="1"/>
    <n v="486"/>
  </r>
  <r>
    <n v="2022"/>
    <s v="December"/>
    <d v="2022-12-01T00:00:00"/>
    <s v="Peak &amp; Shoulders Anti Dandruff Shampoo 486 ml"/>
    <n v="19279"/>
    <n v="1140"/>
    <n v="950"/>
    <n v="1140"/>
    <n v="1140"/>
    <n v="21978060"/>
    <x v="1"/>
    <n v="486"/>
  </r>
  <r>
    <n v="2021"/>
    <s v="January"/>
    <d v="2021-01-01T00:00:00"/>
    <s v="Garnel Silky Smooth Shampoo 500 ml"/>
    <n v="11200"/>
    <n v="1050"/>
    <n v="1050"/>
    <n v="1260"/>
    <n v="1050"/>
    <n v="11760000"/>
    <x v="2"/>
    <n v="500"/>
  </r>
  <r>
    <n v="2021"/>
    <s v="February"/>
    <d v="2021-02-01T00:00:00"/>
    <s v="Garnel Silky Smooth Shampoo 500 ml"/>
    <n v="4668"/>
    <n v="1050"/>
    <n v="1050"/>
    <n v="1260"/>
    <n v="1050"/>
    <n v="4901400"/>
    <x v="2"/>
    <n v="500"/>
  </r>
  <r>
    <n v="2021"/>
    <s v="March"/>
    <d v="2021-03-01T00:00:00"/>
    <s v="Garnel Silky Smooth Shampoo 500 ml"/>
    <n v="3836"/>
    <n v="1050"/>
    <n v="1050"/>
    <n v="1260"/>
    <n v="1050"/>
    <n v="4027800"/>
    <x v="2"/>
    <n v="500"/>
  </r>
  <r>
    <n v="2021"/>
    <s v="April"/>
    <d v="2021-04-01T00:00:00"/>
    <s v="Garnel Silky Smooth Shampoo 500 ml"/>
    <n v="5897"/>
    <n v="1050"/>
    <n v="1050"/>
    <n v="1260"/>
    <n v="1050"/>
    <n v="6191850"/>
    <x v="2"/>
    <n v="500"/>
  </r>
  <r>
    <n v="2021"/>
    <s v="May"/>
    <d v="2021-05-01T00:00:00"/>
    <s v="Garnel Silky Smooth Shampoo 500 ml"/>
    <n v="11540"/>
    <n v="1050"/>
    <n v="1050"/>
    <n v="1260"/>
    <n v="1050"/>
    <n v="12117000"/>
    <x v="2"/>
    <n v="500"/>
  </r>
  <r>
    <n v="2021"/>
    <s v="June"/>
    <d v="2021-06-01T00:00:00"/>
    <s v="Garnel Silky Smooth Shampoo 500 ml"/>
    <n v="7937"/>
    <n v="1050"/>
    <n v="1050"/>
    <n v="1260"/>
    <n v="1050"/>
    <n v="8333850"/>
    <x v="2"/>
    <n v="500"/>
  </r>
  <r>
    <n v="2021"/>
    <s v="July"/>
    <d v="2021-07-01T00:00:00"/>
    <s v="Garnel Silky Smooth Shampoo 500 ml"/>
    <n v="4967"/>
    <n v="1050"/>
    <n v="1050"/>
    <n v="1260"/>
    <n v="1050"/>
    <n v="5215350"/>
    <x v="2"/>
    <n v="500"/>
  </r>
  <r>
    <n v="2021"/>
    <s v="August"/>
    <d v="2021-08-01T00:00:00"/>
    <s v="Garnel Silky Smooth Shampoo 500 ml"/>
    <n v="4251"/>
    <n v="1050"/>
    <n v="1050"/>
    <n v="1260"/>
    <n v="1050"/>
    <n v="4463550"/>
    <x v="2"/>
    <n v="500"/>
  </r>
  <r>
    <n v="2021"/>
    <s v="September"/>
    <d v="2021-09-01T00:00:00"/>
    <s v="Garnel Silky Smooth Shampoo 500 ml"/>
    <n v="15600"/>
    <n v="1050"/>
    <n v="1050"/>
    <n v="1260"/>
    <n v="1050"/>
    <n v="16380000"/>
    <x v="2"/>
    <n v="500"/>
  </r>
  <r>
    <n v="2021"/>
    <s v="October"/>
    <d v="2021-10-01T00:00:00"/>
    <s v="Garnel Silky Smooth Shampoo 500 ml"/>
    <n v="2711"/>
    <n v="1050"/>
    <n v="1050"/>
    <n v="1260"/>
    <n v="1050"/>
    <n v="2846550"/>
    <x v="2"/>
    <n v="500"/>
  </r>
  <r>
    <n v="2021"/>
    <s v="November"/>
    <d v="2021-11-01T00:00:00"/>
    <s v="Garnel Silky Smooth Shampoo 500 ml"/>
    <n v="1909"/>
    <n v="1050"/>
    <n v="1050"/>
    <n v="1260"/>
    <n v="1050"/>
    <n v="2004450"/>
    <x v="2"/>
    <n v="500"/>
  </r>
  <r>
    <n v="2021"/>
    <s v="December"/>
    <d v="2021-12-01T00:00:00"/>
    <s v="Garnel Silky Smooth Shampoo 500 ml"/>
    <n v="4797"/>
    <n v="1050"/>
    <n v="1050"/>
    <n v="1260"/>
    <n v="1050"/>
    <n v="5036850"/>
    <x v="2"/>
    <n v="500"/>
  </r>
  <r>
    <n v="2022"/>
    <s v="January"/>
    <d v="2022-01-01T00:00:00"/>
    <s v="Garnel Silky Smooth Shampoo 500 ml"/>
    <n v="4000"/>
    <n v="1260"/>
    <n v="1050"/>
    <n v="1260"/>
    <n v="1260"/>
    <n v="5040000"/>
    <x v="2"/>
    <n v="500"/>
  </r>
  <r>
    <n v="2022"/>
    <s v="February"/>
    <d v="2022-02-01T00:00:00"/>
    <s v="Garnel Silky Smooth Shampoo 500 ml"/>
    <n v="4256"/>
    <n v="1260"/>
    <n v="1050"/>
    <n v="1260"/>
    <n v="1260"/>
    <n v="5362560"/>
    <x v="2"/>
    <n v="500"/>
  </r>
  <r>
    <n v="2022"/>
    <s v="March"/>
    <d v="2022-03-01T00:00:00"/>
    <s v="Garnel Silky Smooth Shampoo 500 ml"/>
    <n v="3787"/>
    <n v="1260"/>
    <n v="1050"/>
    <n v="1260"/>
    <n v="1260"/>
    <n v="4771620"/>
    <x v="2"/>
    <n v="500"/>
  </r>
  <r>
    <n v="2022"/>
    <s v="April"/>
    <d v="2022-04-01T00:00:00"/>
    <s v="Garnel Silky Smooth Shampoo 500 ml"/>
    <n v="5090"/>
    <n v="1260"/>
    <n v="1050"/>
    <n v="1260"/>
    <n v="1260"/>
    <n v="6413400"/>
    <x v="2"/>
    <n v="500"/>
  </r>
  <r>
    <n v="2022"/>
    <s v="May"/>
    <d v="2022-05-01T00:00:00"/>
    <s v="Garnel Silky Smooth Shampoo 500 ml"/>
    <n v="5555"/>
    <n v="1260"/>
    <n v="1050"/>
    <n v="1260"/>
    <n v="1260"/>
    <n v="6999300"/>
    <x v="2"/>
    <n v="500"/>
  </r>
  <r>
    <n v="2022"/>
    <s v="June"/>
    <d v="2022-06-01T00:00:00"/>
    <s v="Garnel Silky Smooth Shampoo 500 ml"/>
    <n v="5567"/>
    <n v="1260"/>
    <n v="1050"/>
    <n v="1260"/>
    <n v="1260"/>
    <n v="7014420"/>
    <x v="2"/>
    <n v="500"/>
  </r>
  <r>
    <n v="2022"/>
    <s v="July"/>
    <d v="2022-07-01T00:00:00"/>
    <s v="Garnel Silky Smooth Shampoo 500 ml"/>
    <n v="8999"/>
    <n v="1260"/>
    <n v="1050"/>
    <n v="1260"/>
    <n v="1260"/>
    <n v="11338740"/>
    <x v="2"/>
    <n v="500"/>
  </r>
  <r>
    <n v="2022"/>
    <s v="August"/>
    <d v="2022-08-01T00:00:00"/>
    <s v="Garnel Silky Smooth Shampoo 500 ml"/>
    <n v="6777"/>
    <n v="1260"/>
    <n v="1050"/>
    <n v="1260"/>
    <n v="1260"/>
    <n v="8539020"/>
    <x v="2"/>
    <n v="500"/>
  </r>
  <r>
    <n v="2022"/>
    <s v="September"/>
    <d v="2022-09-01T00:00:00"/>
    <s v="Garnel Silky Smooth Shampoo 500 ml"/>
    <n v="4222"/>
    <n v="1260"/>
    <n v="1050"/>
    <n v="1260"/>
    <n v="1260"/>
    <n v="5319720"/>
    <x v="2"/>
    <n v="500"/>
  </r>
  <r>
    <n v="2022"/>
    <s v="October"/>
    <d v="2022-10-01T00:00:00"/>
    <s v="Garnel Silky Smooth Shampoo 500 ml"/>
    <n v="4321"/>
    <n v="1260"/>
    <n v="1050"/>
    <n v="1260"/>
    <n v="1260"/>
    <n v="5444460"/>
    <x v="2"/>
    <n v="500"/>
  </r>
  <r>
    <n v="2022"/>
    <s v="November"/>
    <d v="2022-11-01T00:00:00"/>
    <s v="Garnel Silky Smooth Shampoo 500 ml"/>
    <n v="4314"/>
    <n v="1260"/>
    <n v="1050"/>
    <n v="1260"/>
    <n v="1260"/>
    <n v="5435640"/>
    <x v="2"/>
    <n v="500"/>
  </r>
  <r>
    <n v="2022"/>
    <s v="December"/>
    <d v="2022-12-01T00:00:00"/>
    <s v="Garnel Silky Smooth Shampoo 500 ml"/>
    <n v="2890"/>
    <n v="1260"/>
    <n v="1050"/>
    <n v="1260"/>
    <n v="1260"/>
    <n v="3641400"/>
    <x v="2"/>
    <n v="500"/>
  </r>
  <r>
    <n v="2021"/>
    <s v="January"/>
    <d v="2021-01-01T00:00:00"/>
    <s v="Herbaluxe Long and Strong Shampoo 510 ml"/>
    <n v="2652"/>
    <n v="1200"/>
    <n v="1200"/>
    <n v="1440"/>
    <n v="1200"/>
    <n v="3182400"/>
    <x v="3"/>
    <n v="510"/>
  </r>
  <r>
    <n v="2021"/>
    <s v="February"/>
    <d v="2021-02-01T00:00:00"/>
    <s v="Herbaluxe Long and Strong Shampoo 510 ml"/>
    <n v="3144"/>
    <n v="1200"/>
    <n v="1200"/>
    <n v="1440"/>
    <n v="1200"/>
    <n v="3772800"/>
    <x v="3"/>
    <n v="510"/>
  </r>
  <r>
    <n v="2021"/>
    <s v="March"/>
    <d v="2021-03-01T00:00:00"/>
    <s v="Herbaluxe Long and Strong Shampoo 510 ml"/>
    <n v="2836"/>
    <n v="1200"/>
    <n v="1200"/>
    <n v="1440"/>
    <n v="1200"/>
    <n v="3403200"/>
    <x v="3"/>
    <n v="510"/>
  </r>
  <r>
    <n v="2021"/>
    <s v="April"/>
    <d v="2021-04-01T00:00:00"/>
    <s v="Herbaluxe Long and Strong Shampoo 510 ml"/>
    <n v="2312"/>
    <n v="1200"/>
    <n v="1200"/>
    <n v="1440"/>
    <n v="1200"/>
    <n v="2774400"/>
    <x v="3"/>
    <n v="510"/>
  </r>
  <r>
    <n v="2021"/>
    <s v="May"/>
    <d v="2021-05-01T00:00:00"/>
    <s v="Herbaluxe Long and Strong Shampoo 510 ml"/>
    <n v="4221"/>
    <n v="1200"/>
    <n v="1200"/>
    <n v="1440"/>
    <n v="1200"/>
    <n v="5065200"/>
    <x v="3"/>
    <n v="510"/>
  </r>
  <r>
    <n v="2021"/>
    <s v="June"/>
    <d v="2021-06-01T00:00:00"/>
    <s v="Herbaluxe Long and Strong Shampoo 510 ml"/>
    <n v="4744"/>
    <n v="1200"/>
    <n v="1200"/>
    <n v="1440"/>
    <n v="1200"/>
    <n v="5692800"/>
    <x v="3"/>
    <n v="510"/>
  </r>
  <r>
    <n v="2021"/>
    <s v="July"/>
    <d v="2021-07-01T00:00:00"/>
    <s v="Herbaluxe Long and Strong Shampoo 510 ml"/>
    <n v="2238"/>
    <n v="1200"/>
    <n v="1200"/>
    <n v="1440"/>
    <n v="1200"/>
    <n v="2685600"/>
    <x v="3"/>
    <n v="510"/>
  </r>
  <r>
    <n v="2021"/>
    <s v="August"/>
    <d v="2021-08-01T00:00:00"/>
    <s v="Herbaluxe Long and Strong Shampoo 510 ml"/>
    <n v="2252"/>
    <n v="1200"/>
    <n v="1200"/>
    <n v="1440"/>
    <n v="1200"/>
    <n v="2702400"/>
    <x v="3"/>
    <n v="510"/>
  </r>
  <r>
    <n v="2021"/>
    <s v="September"/>
    <d v="2021-09-01T00:00:00"/>
    <s v="Herbaluxe Long and Strong Shampoo 510 ml"/>
    <n v="4994"/>
    <n v="1200"/>
    <n v="1200"/>
    <n v="1440"/>
    <n v="1200"/>
    <n v="5992800"/>
    <x v="3"/>
    <n v="510"/>
  </r>
  <r>
    <n v="2021"/>
    <s v="October"/>
    <d v="2021-10-01T00:00:00"/>
    <s v="Herbaluxe Long and Strong Shampoo 510 ml"/>
    <n v="4891"/>
    <n v="1200"/>
    <n v="1200"/>
    <n v="1440"/>
    <n v="1200"/>
    <n v="5869200"/>
    <x v="3"/>
    <n v="510"/>
  </r>
  <r>
    <n v="2021"/>
    <s v="November"/>
    <d v="2021-11-01T00:00:00"/>
    <s v="Herbaluxe Long and Strong Shampoo 510 ml"/>
    <n v="1380"/>
    <n v="1200"/>
    <n v="1200"/>
    <n v="1440"/>
    <n v="1200"/>
    <n v="1656000"/>
    <x v="3"/>
    <n v="510"/>
  </r>
  <r>
    <n v="2021"/>
    <s v="December"/>
    <d v="2021-12-01T00:00:00"/>
    <s v="Herbaluxe Long and Strong Shampoo 510 ml"/>
    <n v="2131"/>
    <n v="1200"/>
    <n v="1200"/>
    <n v="1440"/>
    <n v="1200"/>
    <n v="2557200"/>
    <x v="3"/>
    <n v="510"/>
  </r>
  <r>
    <n v="2022"/>
    <s v="January"/>
    <d v="2022-01-01T00:00:00"/>
    <s v="Herbaluxe Long and Strong Shampoo 510 ml"/>
    <n v="1000"/>
    <n v="1440"/>
    <n v="1200"/>
    <n v="1440"/>
    <n v="1440"/>
    <n v="1440000"/>
    <x v="3"/>
    <n v="510"/>
  </r>
  <r>
    <n v="2022"/>
    <s v="February"/>
    <d v="2022-02-01T00:00:00"/>
    <s v="Herbaluxe Long and Strong Shampoo 510 ml"/>
    <n v="900"/>
    <n v="1440"/>
    <n v="1200"/>
    <n v="1440"/>
    <n v="1440"/>
    <n v="1296000"/>
    <x v="3"/>
    <n v="510"/>
  </r>
  <r>
    <n v="2022"/>
    <s v="March"/>
    <d v="2022-03-01T00:00:00"/>
    <s v="Herbaluxe Long and Strong Shampoo 510 ml"/>
    <n v="991"/>
    <n v="1440"/>
    <n v="1200"/>
    <n v="1440"/>
    <n v="1440"/>
    <n v="1427040"/>
    <x v="3"/>
    <n v="510"/>
  </r>
  <r>
    <n v="2022"/>
    <s v="April"/>
    <d v="2022-04-01T00:00:00"/>
    <s v="Herbaluxe Long and Strong Shampoo 510 ml"/>
    <n v="988"/>
    <n v="1440"/>
    <n v="1200"/>
    <n v="1440"/>
    <n v="1440"/>
    <n v="1422720"/>
    <x v="3"/>
    <n v="510"/>
  </r>
  <r>
    <n v="2022"/>
    <s v="May"/>
    <d v="2022-05-01T00:00:00"/>
    <s v="Herbaluxe Long and Strong Shampoo 510 ml"/>
    <n v="976"/>
    <n v="1440"/>
    <n v="1200"/>
    <n v="1440"/>
    <n v="1440"/>
    <n v="1405440"/>
    <x v="3"/>
    <n v="510"/>
  </r>
  <r>
    <n v="2022"/>
    <s v="June"/>
    <d v="2022-06-01T00:00:00"/>
    <s v="Herbaluxe Long and Strong Shampoo 510 ml"/>
    <n v="999"/>
    <n v="1440"/>
    <n v="1200"/>
    <n v="1440"/>
    <n v="1440"/>
    <n v="1438560"/>
    <x v="3"/>
    <n v="510"/>
  </r>
  <r>
    <n v="2022"/>
    <s v="July"/>
    <d v="2022-07-01T00:00:00"/>
    <s v="Herbaluxe Long and Strong Shampoo 510 ml"/>
    <n v="700"/>
    <n v="1440"/>
    <n v="1200"/>
    <n v="1440"/>
    <n v="1440"/>
    <n v="1008000"/>
    <x v="3"/>
    <n v="510"/>
  </r>
  <r>
    <n v="2022"/>
    <s v="August"/>
    <d v="2022-08-01T00:00:00"/>
    <s v="Herbaluxe Long and Strong Shampoo 510 ml"/>
    <n v="992"/>
    <n v="1440"/>
    <n v="1200"/>
    <n v="1440"/>
    <n v="1440"/>
    <n v="1428480"/>
    <x v="3"/>
    <n v="510"/>
  </r>
  <r>
    <n v="2022"/>
    <s v="September"/>
    <d v="2022-09-01T00:00:00"/>
    <s v="Herbaluxe Long and Strong Shampoo 510 ml"/>
    <n v="768"/>
    <n v="1440"/>
    <n v="1200"/>
    <n v="1440"/>
    <n v="1440"/>
    <n v="1105920"/>
    <x v="3"/>
    <n v="510"/>
  </r>
  <r>
    <n v="2022"/>
    <s v="October"/>
    <d v="2022-10-01T00:00:00"/>
    <s v="Herbaluxe Long and Strong Shampoo 510 ml"/>
    <n v="790"/>
    <n v="1440"/>
    <n v="1200"/>
    <n v="1440"/>
    <n v="1440"/>
    <n v="1137600"/>
    <x v="3"/>
    <n v="510"/>
  </r>
  <r>
    <n v="2022"/>
    <s v="November"/>
    <d v="2022-11-01T00:00:00"/>
    <s v="Herbaluxe Long and Strong Shampoo 510 ml"/>
    <n v="890"/>
    <n v="1440"/>
    <n v="1200"/>
    <n v="1440"/>
    <n v="1440"/>
    <n v="1281600"/>
    <x v="3"/>
    <n v="510"/>
  </r>
  <r>
    <n v="2022"/>
    <s v="December"/>
    <d v="2022-12-01T00:00:00"/>
    <s v="Herbaluxe Long and Strong Shampoo 510 ml"/>
    <n v="690"/>
    <n v="1440"/>
    <n v="1200"/>
    <n v="1440"/>
    <n v="1440"/>
    <n v="993600"/>
    <x v="3"/>
    <n v="510"/>
  </r>
  <r>
    <n v="2021"/>
    <s v="January"/>
    <d v="2021-01-01T00:00:00"/>
    <s v="Dovelle Soft and Smooth Shampoo 200 ml"/>
    <n v="6660"/>
    <n v="450"/>
    <n v="450"/>
    <n v="540"/>
    <n v="450"/>
    <n v="2997000"/>
    <x v="0"/>
    <n v="200"/>
  </r>
  <r>
    <n v="2021"/>
    <s v="February"/>
    <d v="2021-02-01T00:00:00"/>
    <s v="Dovelle Soft and Smooth Shampoo 200 ml"/>
    <n v="6475"/>
    <n v="450"/>
    <n v="450"/>
    <n v="540"/>
    <n v="450"/>
    <n v="2913750"/>
    <x v="0"/>
    <n v="200"/>
  </r>
  <r>
    <n v="2021"/>
    <s v="March"/>
    <d v="2021-03-01T00:00:00"/>
    <s v="Dovelle Soft and Smooth Shampoo 200 ml"/>
    <n v="7400"/>
    <n v="450"/>
    <n v="450"/>
    <n v="540"/>
    <n v="450"/>
    <n v="3330000"/>
    <x v="0"/>
    <n v="200"/>
  </r>
  <r>
    <n v="2021"/>
    <s v="April"/>
    <d v="2021-04-01T00:00:00"/>
    <s v="Dovelle Soft and Smooth Shampoo 200 ml"/>
    <n v="7770"/>
    <n v="450"/>
    <n v="450"/>
    <n v="540"/>
    <n v="450"/>
    <n v="3496500"/>
    <x v="0"/>
    <n v="200"/>
  </r>
  <r>
    <n v="2021"/>
    <s v="May"/>
    <d v="2021-05-01T00:00:00"/>
    <s v="Dovelle Soft and Smooth Shampoo 200 ml"/>
    <n v="8140"/>
    <n v="450"/>
    <n v="450"/>
    <n v="540"/>
    <n v="450"/>
    <n v="3663000"/>
    <x v="0"/>
    <n v="200"/>
  </r>
  <r>
    <n v="2021"/>
    <s v="June"/>
    <d v="2021-06-01T00:00:00"/>
    <s v="Dovelle Soft and Smooth Shampoo 200 ml"/>
    <n v="9620"/>
    <n v="450"/>
    <n v="450"/>
    <n v="540"/>
    <n v="450"/>
    <n v="4329000"/>
    <x v="0"/>
    <n v="200"/>
  </r>
  <r>
    <n v="2021"/>
    <s v="July"/>
    <d v="2021-07-01T00:00:00"/>
    <s v="Dovelle Soft and Smooth Shampoo 200 ml"/>
    <n v="9990"/>
    <n v="450"/>
    <n v="450"/>
    <n v="540"/>
    <n v="450"/>
    <n v="4495500"/>
    <x v="0"/>
    <n v="200"/>
  </r>
  <r>
    <n v="2021"/>
    <s v="August"/>
    <d v="2021-08-01T00:00:00"/>
    <s v="Dovelle Soft and Smooth Shampoo 200 ml"/>
    <n v="9805"/>
    <n v="450"/>
    <n v="450"/>
    <n v="540"/>
    <n v="450"/>
    <n v="4412250"/>
    <x v="0"/>
    <n v="200"/>
  </r>
  <r>
    <n v="2021"/>
    <s v="September"/>
    <d v="2021-09-01T00:00:00"/>
    <s v="Dovelle Soft and Smooth Shampoo 200 ml"/>
    <n v="8880"/>
    <n v="450"/>
    <n v="450"/>
    <n v="540"/>
    <n v="450"/>
    <n v="3996000"/>
    <x v="0"/>
    <n v="200"/>
  </r>
  <r>
    <n v="2021"/>
    <s v="October"/>
    <d v="2021-10-01T00:00:00"/>
    <s v="Dovelle Soft and Smooth Shampoo 200 ml"/>
    <n v="8510"/>
    <n v="450"/>
    <n v="450"/>
    <n v="540"/>
    <n v="450"/>
    <n v="3829500"/>
    <x v="0"/>
    <n v="200"/>
  </r>
  <r>
    <n v="2021"/>
    <s v="November"/>
    <d v="2021-11-01T00:00:00"/>
    <s v="Dovelle Soft and Smooth Shampoo 200 ml"/>
    <n v="8325"/>
    <n v="450"/>
    <n v="450"/>
    <n v="540"/>
    <n v="450"/>
    <n v="3746250"/>
    <x v="0"/>
    <n v="200"/>
  </r>
  <r>
    <n v="2021"/>
    <s v="December"/>
    <d v="2021-12-01T00:00:00"/>
    <s v="Dovelle Soft and Smooth Shampoo 200 ml"/>
    <n v="6845"/>
    <n v="450"/>
    <n v="450"/>
    <n v="540"/>
    <n v="450"/>
    <n v="3080250"/>
    <x v="0"/>
    <n v="200"/>
  </r>
  <r>
    <n v="2022"/>
    <s v="January"/>
    <d v="2022-01-01T00:00:00"/>
    <s v="Dovelle Soft and Smooth Shampoo 200 ml"/>
    <n v="6586"/>
    <n v="540"/>
    <n v="450"/>
    <n v="540"/>
    <n v="540"/>
    <n v="3556440"/>
    <x v="0"/>
    <n v="200"/>
  </r>
  <r>
    <n v="2022"/>
    <s v="February"/>
    <d v="2022-02-01T00:00:00"/>
    <s v="Dovelle Soft and Smooth Shampoo 200 ml"/>
    <n v="6401"/>
    <n v="540"/>
    <n v="450"/>
    <n v="540"/>
    <n v="540"/>
    <n v="3456540"/>
    <x v="0"/>
    <n v="200"/>
  </r>
  <r>
    <n v="2022"/>
    <s v="March"/>
    <d v="2022-03-01T00:00:00"/>
    <s v="Dovelle Soft and Smooth Shampoo 200 ml"/>
    <n v="7474"/>
    <n v="540"/>
    <n v="450"/>
    <n v="540"/>
    <n v="540"/>
    <n v="4035960"/>
    <x v="0"/>
    <n v="200"/>
  </r>
  <r>
    <n v="2022"/>
    <s v="April"/>
    <d v="2022-04-01T00:00:00"/>
    <s v="Dovelle Soft and Smooth Shampoo 200 ml"/>
    <n v="7844"/>
    <n v="540"/>
    <n v="450"/>
    <n v="540"/>
    <n v="540"/>
    <n v="4235760"/>
    <x v="0"/>
    <n v="200"/>
  </r>
  <r>
    <n v="2022"/>
    <s v="May"/>
    <d v="2022-05-01T00:00:00"/>
    <s v="Dovelle Soft and Smooth Shampoo 200 ml"/>
    <n v="8251"/>
    <n v="540"/>
    <n v="450"/>
    <n v="540"/>
    <n v="540"/>
    <n v="4455540"/>
    <x v="0"/>
    <n v="200"/>
  </r>
  <r>
    <n v="2022"/>
    <s v="June"/>
    <d v="2022-06-01T00:00:00"/>
    <s v="Dovelle Soft and Smooth Shampoo 200 ml"/>
    <n v="9731"/>
    <n v="540"/>
    <n v="450"/>
    <n v="540"/>
    <n v="540"/>
    <n v="5254740"/>
    <x v="0"/>
    <n v="200"/>
  </r>
  <r>
    <n v="2022"/>
    <s v="July"/>
    <d v="2022-07-01T00:00:00"/>
    <s v="Dovelle Soft and Smooth Shampoo 200 ml"/>
    <n v="10101"/>
    <n v="540"/>
    <n v="450"/>
    <n v="540"/>
    <n v="540"/>
    <n v="5454540"/>
    <x v="0"/>
    <n v="200"/>
  </r>
  <r>
    <n v="2022"/>
    <s v="August"/>
    <d v="2022-08-01T00:00:00"/>
    <s v="Dovelle Soft and Smooth Shampoo 200 ml"/>
    <n v="9916"/>
    <n v="540"/>
    <n v="450"/>
    <n v="540"/>
    <n v="540"/>
    <n v="5354640"/>
    <x v="0"/>
    <n v="200"/>
  </r>
  <r>
    <n v="2022"/>
    <s v="September"/>
    <d v="2022-09-01T00:00:00"/>
    <s v="Dovelle Soft and Smooth Shampoo 200 ml"/>
    <n v="8991"/>
    <n v="540"/>
    <n v="450"/>
    <n v="540"/>
    <n v="540"/>
    <n v="4855140"/>
    <x v="0"/>
    <n v="200"/>
  </r>
  <r>
    <n v="2022"/>
    <s v="October"/>
    <d v="2022-10-01T00:00:00"/>
    <s v="Dovelle Soft and Smooth Shampoo 200 ml"/>
    <n v="8584"/>
    <n v="540"/>
    <n v="450"/>
    <n v="540"/>
    <n v="540"/>
    <n v="4635360"/>
    <x v="0"/>
    <n v="200"/>
  </r>
  <r>
    <n v="2022"/>
    <s v="November"/>
    <d v="2022-11-01T00:00:00"/>
    <s v="Dovelle Soft and Smooth Shampoo 200 ml"/>
    <n v="8399"/>
    <n v="540"/>
    <n v="450"/>
    <n v="540"/>
    <n v="540"/>
    <n v="4535460"/>
    <x v="0"/>
    <n v="200"/>
  </r>
  <r>
    <n v="2022"/>
    <s v="December"/>
    <d v="2022-12-01T00:00:00"/>
    <s v="Dovelle Soft and Smooth Shampoo 200 ml"/>
    <n v="6919"/>
    <n v="540"/>
    <n v="450"/>
    <n v="540"/>
    <n v="540"/>
    <n v="3736260"/>
    <x v="0"/>
    <n v="200"/>
  </r>
  <r>
    <n v="2021"/>
    <s v="January"/>
    <d v="2021-01-01T00:00:00"/>
    <s v="Pantel Anti Dandruff Shampoo 175 ml"/>
    <n v="8510"/>
    <n v="500"/>
    <n v="500"/>
    <n v="600"/>
    <n v="500"/>
    <n v="4255000"/>
    <x v="0"/>
    <n v="175"/>
  </r>
  <r>
    <n v="2021"/>
    <s v="February"/>
    <d v="2021-02-01T00:00:00"/>
    <s v="Pantel Anti Dandruff Shampoo 175 ml"/>
    <n v="8325"/>
    <n v="500"/>
    <n v="500"/>
    <n v="600"/>
    <n v="500"/>
    <n v="4162500"/>
    <x v="0"/>
    <n v="175"/>
  </r>
  <r>
    <n v="2021"/>
    <s v="March"/>
    <d v="2021-03-01T00:00:00"/>
    <s v="Pantel Anti Dandruff Shampoo 175 ml"/>
    <n v="9250"/>
    <n v="500"/>
    <n v="500"/>
    <n v="600"/>
    <n v="500"/>
    <n v="4625000"/>
    <x v="0"/>
    <n v="175"/>
  </r>
  <r>
    <n v="2021"/>
    <s v="April"/>
    <d v="2021-04-01T00:00:00"/>
    <s v="Pantel Anti Dandruff Shampoo 175 ml"/>
    <n v="9620"/>
    <n v="500"/>
    <n v="500"/>
    <n v="600"/>
    <n v="500"/>
    <n v="4810000"/>
    <x v="0"/>
    <n v="175"/>
  </r>
  <r>
    <n v="2021"/>
    <s v="May"/>
    <d v="2021-05-01T00:00:00"/>
    <s v="Pantel Anti Dandruff Shampoo 175 ml"/>
    <n v="9990"/>
    <n v="500"/>
    <n v="500"/>
    <n v="600"/>
    <n v="500"/>
    <n v="4995000"/>
    <x v="0"/>
    <n v="175"/>
  </r>
  <r>
    <n v="2021"/>
    <s v="June"/>
    <d v="2021-06-01T00:00:00"/>
    <s v="Pantel Anti Dandruff Shampoo 175 ml"/>
    <n v="11470"/>
    <n v="500"/>
    <n v="500"/>
    <n v="600"/>
    <n v="500"/>
    <n v="5735000"/>
    <x v="0"/>
    <n v="175"/>
  </r>
  <r>
    <n v="2021"/>
    <s v="July"/>
    <d v="2021-07-01T00:00:00"/>
    <s v="Pantel Anti Dandruff Shampoo 175 ml"/>
    <n v="11840"/>
    <n v="500"/>
    <n v="500"/>
    <n v="600"/>
    <n v="500"/>
    <n v="5920000"/>
    <x v="0"/>
    <n v="175"/>
  </r>
  <r>
    <n v="2021"/>
    <s v="August"/>
    <d v="2021-08-01T00:00:00"/>
    <s v="Pantel Anti Dandruff Shampoo 175 ml"/>
    <n v="11655"/>
    <n v="500"/>
    <n v="500"/>
    <n v="600"/>
    <n v="500"/>
    <n v="5827500"/>
    <x v="0"/>
    <n v="175"/>
  </r>
  <r>
    <n v="2021"/>
    <s v="September"/>
    <d v="2021-09-01T00:00:00"/>
    <s v="Pantel Anti Dandruff Shampoo 175 ml"/>
    <n v="10730"/>
    <n v="500"/>
    <n v="500"/>
    <n v="600"/>
    <n v="500"/>
    <n v="5365000"/>
    <x v="0"/>
    <n v="175"/>
  </r>
  <r>
    <n v="2021"/>
    <s v="October"/>
    <d v="2021-10-01T00:00:00"/>
    <s v="Pantel Anti Dandruff Shampoo 175 ml"/>
    <n v="10360"/>
    <n v="500"/>
    <n v="500"/>
    <n v="600"/>
    <n v="500"/>
    <n v="5180000"/>
    <x v="0"/>
    <n v="175"/>
  </r>
  <r>
    <n v="2021"/>
    <s v="November"/>
    <d v="2021-11-01T00:00:00"/>
    <s v="Pantel Anti Dandruff Shampoo 175 ml"/>
    <n v="10175"/>
    <n v="500"/>
    <n v="500"/>
    <n v="600"/>
    <n v="500"/>
    <n v="5087500"/>
    <x v="0"/>
    <n v="175"/>
  </r>
  <r>
    <n v="2021"/>
    <s v="December"/>
    <d v="2021-12-01T00:00:00"/>
    <s v="Pantel Anti Dandruff Shampoo 175 ml"/>
    <n v="8695"/>
    <n v="500"/>
    <n v="500"/>
    <n v="600"/>
    <n v="500"/>
    <n v="4347500"/>
    <x v="0"/>
    <n v="175"/>
  </r>
  <r>
    <n v="2022"/>
    <s v="January"/>
    <d v="2022-01-01T00:00:00"/>
    <s v="Pantel Anti Dandruff Shampoo 175 ml"/>
    <n v="8436"/>
    <n v="600"/>
    <n v="500"/>
    <n v="600"/>
    <n v="600"/>
    <n v="5061600"/>
    <x v="0"/>
    <n v="175"/>
  </r>
  <r>
    <n v="2022"/>
    <s v="February"/>
    <d v="2022-02-01T00:00:00"/>
    <s v="Pantel Anti Dandruff Shampoo 175 ml"/>
    <n v="8251"/>
    <n v="600"/>
    <n v="500"/>
    <n v="600"/>
    <n v="600"/>
    <n v="4950600"/>
    <x v="0"/>
    <n v="175"/>
  </r>
  <r>
    <n v="2022"/>
    <s v="March"/>
    <d v="2022-03-01T00:00:00"/>
    <s v="Pantel Anti Dandruff Shampoo 175 ml"/>
    <n v="9324"/>
    <n v="600"/>
    <n v="500"/>
    <n v="600"/>
    <n v="600"/>
    <n v="5594400"/>
    <x v="0"/>
    <n v="175"/>
  </r>
  <r>
    <n v="2022"/>
    <s v="April"/>
    <d v="2022-04-01T00:00:00"/>
    <s v="Pantel Anti Dandruff Shampoo 175 ml"/>
    <n v="9694"/>
    <n v="600"/>
    <n v="500"/>
    <n v="600"/>
    <n v="600"/>
    <n v="5816400"/>
    <x v="0"/>
    <n v="175"/>
  </r>
  <r>
    <n v="2022"/>
    <s v="May"/>
    <d v="2022-05-01T00:00:00"/>
    <s v="Pantel Anti Dandruff Shampoo 175 ml"/>
    <n v="10101"/>
    <n v="600"/>
    <n v="500"/>
    <n v="600"/>
    <n v="600"/>
    <n v="6060600"/>
    <x v="0"/>
    <n v="175"/>
  </r>
  <r>
    <n v="2022"/>
    <s v="June"/>
    <d v="2022-06-01T00:00:00"/>
    <s v="Pantel Anti Dandruff Shampoo 175 ml"/>
    <n v="11581"/>
    <n v="600"/>
    <n v="500"/>
    <n v="600"/>
    <n v="600"/>
    <n v="6948600"/>
    <x v="0"/>
    <n v="175"/>
  </r>
  <r>
    <n v="2022"/>
    <s v="July"/>
    <d v="2022-07-01T00:00:00"/>
    <s v="Pantel Anti Dandruff Shampoo 175 ml"/>
    <n v="11951"/>
    <n v="600"/>
    <n v="500"/>
    <n v="600"/>
    <n v="600"/>
    <n v="7170600"/>
    <x v="0"/>
    <n v="175"/>
  </r>
  <r>
    <n v="2022"/>
    <s v="August"/>
    <d v="2022-08-01T00:00:00"/>
    <s v="Pantel Anti Dandruff Shampoo 175 ml"/>
    <n v="11766"/>
    <n v="600"/>
    <n v="500"/>
    <n v="600"/>
    <n v="600"/>
    <n v="7059600"/>
    <x v="0"/>
    <n v="175"/>
  </r>
  <r>
    <n v="2022"/>
    <s v="September"/>
    <d v="2022-09-01T00:00:00"/>
    <s v="Pantel Anti Dandruff Shampoo 175 ml"/>
    <n v="10841"/>
    <n v="600"/>
    <n v="500"/>
    <n v="600"/>
    <n v="600"/>
    <n v="6504600"/>
    <x v="0"/>
    <n v="175"/>
  </r>
  <r>
    <n v="2022"/>
    <s v="October"/>
    <d v="2022-10-01T00:00:00"/>
    <s v="Pantel Anti Dandruff Shampoo 175 ml"/>
    <n v="10434"/>
    <n v="600"/>
    <n v="500"/>
    <n v="600"/>
    <n v="600"/>
    <n v="6260400"/>
    <x v="0"/>
    <n v="175"/>
  </r>
  <r>
    <n v="2022"/>
    <s v="November"/>
    <d v="2022-11-01T00:00:00"/>
    <s v="Pantel Anti Dandruff Shampoo 175 ml"/>
    <n v="10249"/>
    <n v="600"/>
    <n v="500"/>
    <n v="600"/>
    <n v="600"/>
    <n v="6149400"/>
    <x v="0"/>
    <n v="175"/>
  </r>
  <r>
    <n v="2022"/>
    <s v="December"/>
    <d v="2022-12-01T00:00:00"/>
    <s v="Pantel Anti Dandruff Shampoo 175 ml"/>
    <n v="8769"/>
    <n v="600"/>
    <n v="500"/>
    <n v="600"/>
    <n v="600"/>
    <n v="5261400"/>
    <x v="0"/>
    <n v="175"/>
  </r>
  <r>
    <n v="2021"/>
    <s v="January"/>
    <d v="2021-01-01T00:00:00"/>
    <s v="Peak &amp; Shoulders Anti Dandruff Shampoo 185 ml"/>
    <n v="22816"/>
    <n v="510"/>
    <n v="510"/>
    <n v="612"/>
    <n v="510"/>
    <n v="11636160"/>
    <x v="1"/>
    <n v="185"/>
  </r>
  <r>
    <n v="2021"/>
    <s v="February"/>
    <d v="2021-02-01T00:00:00"/>
    <s v="Peak &amp; Shoulders Anti Dandruff Shampoo 185 ml"/>
    <n v="21032"/>
    <n v="510"/>
    <n v="510"/>
    <n v="612"/>
    <n v="510"/>
    <n v="10726320"/>
    <x v="1"/>
    <n v="185"/>
  </r>
  <r>
    <n v="2021"/>
    <s v="March"/>
    <d v="2021-03-01T00:00:00"/>
    <s v="Peak &amp; Shoulders Anti Dandruff Shampoo 185 ml"/>
    <n v="27998"/>
    <n v="510"/>
    <n v="510"/>
    <n v="612"/>
    <n v="510"/>
    <n v="14278980"/>
    <x v="1"/>
    <n v="185"/>
  </r>
  <r>
    <n v="2021"/>
    <s v="April"/>
    <d v="2021-04-01T00:00:00"/>
    <s v="Peak &amp; Shoulders Anti Dandruff Shampoo 185 ml"/>
    <n v="34063"/>
    <n v="510"/>
    <n v="510"/>
    <n v="612"/>
    <n v="510"/>
    <n v="17372130"/>
    <x v="1"/>
    <n v="185"/>
  </r>
  <r>
    <n v="2021"/>
    <s v="May"/>
    <d v="2021-05-01T00:00:00"/>
    <s v="Peak &amp; Shoulders Anti Dandruff Shampoo 185 ml"/>
    <n v="41040"/>
    <n v="510"/>
    <n v="510"/>
    <n v="612"/>
    <n v="510"/>
    <n v="20930400"/>
    <x v="1"/>
    <n v="185"/>
  </r>
  <r>
    <n v="2021"/>
    <s v="June"/>
    <d v="2021-06-01T00:00:00"/>
    <s v="Peak &amp; Shoulders Anti Dandruff Shampoo 185 ml"/>
    <n v="37162"/>
    <n v="510"/>
    <n v="510"/>
    <n v="612"/>
    <n v="510"/>
    <n v="18952620"/>
    <x v="1"/>
    <n v="185"/>
  </r>
  <r>
    <n v="2021"/>
    <s v="July"/>
    <d v="2021-07-01T00:00:00"/>
    <s v="Peak &amp; Shoulders Anti Dandruff Shampoo 185 ml"/>
    <n v="26777"/>
    <n v="510"/>
    <n v="510"/>
    <n v="612"/>
    <n v="510"/>
    <n v="13656270"/>
    <x v="1"/>
    <n v="185"/>
  </r>
  <r>
    <n v="2021"/>
    <s v="August"/>
    <d v="2021-08-01T00:00:00"/>
    <s v="Peak &amp; Shoulders Anti Dandruff Shampoo 185 ml"/>
    <n v="43948"/>
    <n v="510"/>
    <n v="510"/>
    <n v="612"/>
    <n v="510"/>
    <n v="22413480"/>
    <x v="1"/>
    <n v="185"/>
  </r>
  <r>
    <n v="2021"/>
    <s v="September"/>
    <d v="2021-09-01T00:00:00"/>
    <s v="Peak &amp; Shoulders Anti Dandruff Shampoo 185 ml"/>
    <n v="47933"/>
    <n v="510"/>
    <n v="510"/>
    <n v="612"/>
    <n v="510"/>
    <n v="24445830"/>
    <x v="1"/>
    <n v="185"/>
  </r>
  <r>
    <n v="2021"/>
    <s v="October"/>
    <d v="2021-10-01T00:00:00"/>
    <s v="Peak &amp; Shoulders Anti Dandruff Shampoo 185 ml"/>
    <n v="42812"/>
    <n v="510"/>
    <n v="510"/>
    <n v="612"/>
    <n v="510"/>
    <n v="21834120"/>
    <x v="1"/>
    <n v="185"/>
  </r>
  <r>
    <n v="2021"/>
    <s v="November"/>
    <d v="2021-11-01T00:00:00"/>
    <s v="Peak &amp; Shoulders Anti Dandruff Shampoo 185 ml"/>
    <n v="22811"/>
    <n v="510"/>
    <n v="510"/>
    <n v="612"/>
    <n v="510"/>
    <n v="11633610"/>
    <x v="1"/>
    <n v="185"/>
  </r>
  <r>
    <n v="2021"/>
    <s v="December"/>
    <d v="2021-12-01T00:00:00"/>
    <s v="Peak &amp; Shoulders Anti Dandruff Shampoo 185 ml"/>
    <n v="32773"/>
    <n v="510"/>
    <n v="510"/>
    <n v="612"/>
    <n v="510"/>
    <n v="16714230"/>
    <x v="1"/>
    <n v="185"/>
  </r>
  <r>
    <n v="2022"/>
    <s v="January"/>
    <d v="2022-01-01T00:00:00"/>
    <s v="Peak &amp; Shoulders Anti Dandruff Shampoo 185 ml"/>
    <n v="29220"/>
    <n v="612"/>
    <n v="510"/>
    <n v="612"/>
    <n v="612"/>
    <n v="17882640"/>
    <x v="1"/>
    <n v="185"/>
  </r>
  <r>
    <n v="2022"/>
    <s v="February"/>
    <d v="2022-02-01T00:00:00"/>
    <s v="Peak &amp; Shoulders Anti Dandruff Shampoo 185 ml"/>
    <n v="33545"/>
    <n v="612"/>
    <n v="510"/>
    <n v="612"/>
    <n v="612"/>
    <n v="20529540"/>
    <x v="1"/>
    <n v="185"/>
  </r>
  <r>
    <n v="2022"/>
    <s v="March"/>
    <d v="2022-03-01T00:00:00"/>
    <s v="Peak &amp; Shoulders Anti Dandruff Shampoo 185 ml"/>
    <n v="23010"/>
    <n v="612"/>
    <n v="510"/>
    <n v="612"/>
    <n v="612"/>
    <n v="14082120"/>
    <x v="1"/>
    <n v="185"/>
  </r>
  <r>
    <n v="2022"/>
    <s v="April"/>
    <d v="2022-04-01T00:00:00"/>
    <s v="Peak &amp; Shoulders Anti Dandruff Shampoo 185 ml"/>
    <n v="24977"/>
    <n v="612"/>
    <n v="510"/>
    <n v="612"/>
    <n v="612"/>
    <n v="15285924"/>
    <x v="1"/>
    <n v="185"/>
  </r>
  <r>
    <n v="2022"/>
    <s v="May"/>
    <d v="2022-05-01T00:00:00"/>
    <s v="Peak &amp; Shoulders Anti Dandruff Shampoo 185 ml"/>
    <n v="35946"/>
    <n v="612"/>
    <n v="510"/>
    <n v="612"/>
    <n v="612"/>
    <n v="21998952"/>
    <x v="1"/>
    <n v="185"/>
  </r>
  <r>
    <n v="2022"/>
    <s v="June"/>
    <d v="2022-06-01T00:00:00"/>
    <s v="Peak &amp; Shoulders Anti Dandruff Shampoo 185 ml"/>
    <n v="51732"/>
    <n v="612"/>
    <n v="510"/>
    <n v="612"/>
    <n v="612"/>
    <n v="31659984"/>
    <x v="1"/>
    <n v="185"/>
  </r>
  <r>
    <n v="2022"/>
    <s v="July"/>
    <d v="2022-07-01T00:00:00"/>
    <s v="Peak &amp; Shoulders Anti Dandruff Shampoo 185 ml"/>
    <n v="51631"/>
    <n v="612"/>
    <n v="510"/>
    <n v="612"/>
    <n v="612"/>
    <n v="31598172"/>
    <x v="1"/>
    <n v="185"/>
  </r>
  <r>
    <n v="2022"/>
    <s v="August"/>
    <d v="2022-08-01T00:00:00"/>
    <s v="Peak &amp; Shoulders Anti Dandruff Shampoo 185 ml"/>
    <n v="33490"/>
    <n v="612"/>
    <n v="510"/>
    <n v="612"/>
    <n v="612"/>
    <n v="20495880"/>
    <x v="1"/>
    <n v="185"/>
  </r>
  <r>
    <n v="2022"/>
    <s v="September"/>
    <d v="2022-09-01T00:00:00"/>
    <s v="Peak &amp; Shoulders Anti Dandruff Shampoo 185 ml"/>
    <n v="25926"/>
    <n v="612"/>
    <n v="510"/>
    <n v="612"/>
    <n v="612"/>
    <n v="15866712"/>
    <x v="1"/>
    <n v="185"/>
  </r>
  <r>
    <n v="2022"/>
    <s v="October"/>
    <d v="2022-10-01T00:00:00"/>
    <s v="Peak &amp; Shoulders Anti Dandruff Shampoo 185 ml"/>
    <n v="38208"/>
    <n v="612"/>
    <n v="510"/>
    <n v="612"/>
    <n v="612"/>
    <n v="23383296"/>
    <x v="1"/>
    <n v="185"/>
  </r>
  <r>
    <n v="2022"/>
    <s v="November"/>
    <d v="2022-11-01T00:00:00"/>
    <s v="Peak &amp; Shoulders Anti Dandruff Shampoo 185 ml"/>
    <n v="26778"/>
    <n v="612"/>
    <n v="510"/>
    <n v="612"/>
    <n v="612"/>
    <n v="16388136"/>
    <x v="1"/>
    <n v="185"/>
  </r>
  <r>
    <n v="2022"/>
    <s v="December"/>
    <d v="2022-12-01T00:00:00"/>
    <s v="Peak &amp; Shoulders Anti Dandruff Shampoo 185 ml"/>
    <n v="23135"/>
    <n v="612"/>
    <n v="510"/>
    <n v="612"/>
    <n v="612"/>
    <n v="14158620"/>
    <x v="1"/>
    <n v="185"/>
  </r>
  <r>
    <n v="2021"/>
    <s v="January"/>
    <d v="2021-01-01T00:00:00"/>
    <s v="Garnel Silky Smooth Shampoo 185 ml"/>
    <n v="2800"/>
    <n v="600"/>
    <n v="600"/>
    <n v="720"/>
    <n v="600"/>
    <n v="1680000"/>
    <x v="2"/>
    <n v="185"/>
  </r>
  <r>
    <n v="2021"/>
    <s v="February"/>
    <d v="2021-02-01T00:00:00"/>
    <s v="Garnel Silky Smooth Shampoo 185 ml"/>
    <n v="1167"/>
    <n v="600"/>
    <n v="600"/>
    <n v="720"/>
    <n v="600"/>
    <n v="700200"/>
    <x v="2"/>
    <n v="185"/>
  </r>
  <r>
    <n v="2021"/>
    <s v="March"/>
    <d v="2021-03-01T00:00:00"/>
    <s v="Garnel Silky Smooth Shampoo 185 ml"/>
    <n v="959"/>
    <n v="600"/>
    <n v="600"/>
    <n v="720"/>
    <n v="600"/>
    <n v="575400"/>
    <x v="2"/>
    <n v="185"/>
  </r>
  <r>
    <n v="2021"/>
    <s v="April"/>
    <d v="2021-04-01T00:00:00"/>
    <s v="Garnel Silky Smooth Shampoo 185 ml"/>
    <n v="1474"/>
    <n v="600"/>
    <n v="600"/>
    <n v="720"/>
    <n v="600"/>
    <n v="884400"/>
    <x v="2"/>
    <n v="185"/>
  </r>
  <r>
    <n v="2021"/>
    <s v="May"/>
    <d v="2021-05-01T00:00:00"/>
    <s v="Garnel Silky Smooth Shampoo 185 ml"/>
    <n v="2885"/>
    <n v="600"/>
    <n v="600"/>
    <n v="720"/>
    <n v="600"/>
    <n v="1731000"/>
    <x v="2"/>
    <n v="185"/>
  </r>
  <r>
    <n v="2021"/>
    <s v="June"/>
    <d v="2021-06-01T00:00:00"/>
    <s v="Garnel Silky Smooth Shampoo 185 ml"/>
    <n v="1984"/>
    <n v="600"/>
    <n v="600"/>
    <n v="720"/>
    <n v="600"/>
    <n v="1190400"/>
    <x v="2"/>
    <n v="185"/>
  </r>
  <r>
    <n v="2021"/>
    <s v="July"/>
    <d v="2021-07-01T00:00:00"/>
    <s v="Garnel Silky Smooth Shampoo 185 ml"/>
    <n v="1242"/>
    <n v="600"/>
    <n v="600"/>
    <n v="720"/>
    <n v="600"/>
    <n v="745200"/>
    <x v="2"/>
    <n v="185"/>
  </r>
  <r>
    <n v="2021"/>
    <s v="August"/>
    <d v="2021-08-01T00:00:00"/>
    <s v="Garnel Silky Smooth Shampoo 185 ml"/>
    <n v="1063"/>
    <n v="600"/>
    <n v="600"/>
    <n v="720"/>
    <n v="600"/>
    <n v="637800"/>
    <x v="2"/>
    <n v="185"/>
  </r>
  <r>
    <n v="2021"/>
    <s v="September"/>
    <d v="2021-09-01T00:00:00"/>
    <s v="Garnel Silky Smooth Shampoo 185 ml"/>
    <n v="3900"/>
    <n v="600"/>
    <n v="600"/>
    <n v="720"/>
    <n v="600"/>
    <n v="2340000"/>
    <x v="2"/>
    <n v="185"/>
  </r>
  <r>
    <n v="2021"/>
    <s v="October"/>
    <d v="2021-10-01T00:00:00"/>
    <s v="Garnel Silky Smooth Shampoo 185 ml"/>
    <n v="678"/>
    <n v="600"/>
    <n v="600"/>
    <n v="720"/>
    <n v="600"/>
    <n v="406800"/>
    <x v="2"/>
    <n v="185"/>
  </r>
  <r>
    <n v="2021"/>
    <s v="November"/>
    <d v="2021-11-01T00:00:00"/>
    <s v="Garnel Silky Smooth Shampoo 185 ml"/>
    <n v="477"/>
    <n v="600"/>
    <n v="600"/>
    <n v="720"/>
    <n v="600"/>
    <n v="286200"/>
    <x v="2"/>
    <n v="185"/>
  </r>
  <r>
    <n v="2021"/>
    <s v="December"/>
    <d v="2021-12-01T00:00:00"/>
    <s v="Garnel Silky Smooth Shampoo 185 ml"/>
    <n v="1199"/>
    <n v="600"/>
    <n v="600"/>
    <n v="720"/>
    <n v="600"/>
    <n v="719400"/>
    <x v="2"/>
    <n v="185"/>
  </r>
  <r>
    <n v="2022"/>
    <s v="January"/>
    <d v="2022-01-01T00:00:00"/>
    <s v="Garnel Silky Smooth Shampoo 185 ml"/>
    <n v="1000"/>
    <n v="720"/>
    <n v="600"/>
    <n v="720"/>
    <n v="720"/>
    <n v="720000"/>
    <x v="2"/>
    <n v="185"/>
  </r>
  <r>
    <n v="2022"/>
    <s v="February"/>
    <d v="2022-02-01T00:00:00"/>
    <s v="Garnel Silky Smooth Shampoo 185 ml"/>
    <n v="1064"/>
    <n v="720"/>
    <n v="600"/>
    <n v="720"/>
    <n v="720"/>
    <n v="766080"/>
    <x v="2"/>
    <n v="185"/>
  </r>
  <r>
    <n v="2022"/>
    <s v="March"/>
    <d v="2022-03-01T00:00:00"/>
    <s v="Garnel Silky Smooth Shampoo 185 ml"/>
    <n v="947"/>
    <n v="720"/>
    <n v="600"/>
    <n v="720"/>
    <n v="720"/>
    <n v="681840"/>
    <x v="2"/>
    <n v="185"/>
  </r>
  <r>
    <n v="2022"/>
    <s v="April"/>
    <d v="2022-04-01T00:00:00"/>
    <s v="Garnel Silky Smooth Shampoo 185 ml"/>
    <n v="1273"/>
    <n v="720"/>
    <n v="600"/>
    <n v="720"/>
    <n v="720"/>
    <n v="916560"/>
    <x v="2"/>
    <n v="185"/>
  </r>
  <r>
    <n v="2022"/>
    <s v="May"/>
    <d v="2022-05-01T00:00:00"/>
    <s v="Garnel Silky Smooth Shampoo 185 ml"/>
    <n v="1389"/>
    <n v="720"/>
    <n v="600"/>
    <n v="720"/>
    <n v="720"/>
    <n v="1000080"/>
    <x v="2"/>
    <n v="185"/>
  </r>
  <r>
    <n v="2022"/>
    <s v="June"/>
    <d v="2022-06-01T00:00:00"/>
    <s v="Garnel Silky Smooth Shampoo 185 ml"/>
    <n v="1392"/>
    <n v="720"/>
    <n v="600"/>
    <n v="720"/>
    <n v="720"/>
    <n v="1002240"/>
    <x v="2"/>
    <n v="185"/>
  </r>
  <r>
    <n v="2022"/>
    <s v="July"/>
    <d v="2022-07-01T00:00:00"/>
    <s v="Garnel Silky Smooth Shampoo 185 ml"/>
    <n v="2250"/>
    <n v="720"/>
    <n v="600"/>
    <n v="720"/>
    <n v="720"/>
    <n v="1620000"/>
    <x v="2"/>
    <n v="185"/>
  </r>
  <r>
    <n v="2022"/>
    <s v="August"/>
    <d v="2022-08-01T00:00:00"/>
    <s v="Garnel Silky Smooth Shampoo 185 ml"/>
    <n v="1694"/>
    <n v="720"/>
    <n v="600"/>
    <n v="720"/>
    <n v="720"/>
    <n v="1219680"/>
    <x v="2"/>
    <n v="185"/>
  </r>
  <r>
    <n v="2022"/>
    <s v="September"/>
    <d v="2022-09-01T00:00:00"/>
    <s v="Garnel Silky Smooth Shampoo 185 ml"/>
    <n v="1056"/>
    <n v="720"/>
    <n v="600"/>
    <n v="720"/>
    <n v="720"/>
    <n v="760320"/>
    <x v="2"/>
    <n v="185"/>
  </r>
  <r>
    <n v="2022"/>
    <s v="October"/>
    <d v="2022-10-01T00:00:00"/>
    <s v="Garnel Silky Smooth Shampoo 185 ml"/>
    <n v="1080"/>
    <n v="720"/>
    <n v="600"/>
    <n v="720"/>
    <n v="720"/>
    <n v="777600"/>
    <x v="2"/>
    <n v="185"/>
  </r>
  <r>
    <n v="2022"/>
    <s v="November"/>
    <d v="2022-11-01T00:00:00"/>
    <s v="Garnel Silky Smooth Shampoo 185 ml"/>
    <n v="1079"/>
    <n v="720"/>
    <n v="600"/>
    <n v="720"/>
    <n v="720"/>
    <n v="776880"/>
    <x v="2"/>
    <n v="185"/>
  </r>
  <r>
    <n v="2022"/>
    <s v="December"/>
    <d v="2022-12-01T00:00:00"/>
    <s v="Garnel Silky Smooth Shampoo 185 ml"/>
    <n v="723"/>
    <n v="720"/>
    <n v="600"/>
    <n v="720"/>
    <n v="720"/>
    <n v="520560"/>
    <x v="2"/>
    <n v="185"/>
  </r>
  <r>
    <n v="2021"/>
    <s v="January"/>
    <d v="2021-01-01T00:00:00"/>
    <s v="Herbaluxe Long and Strong Shampoo 190 ml"/>
    <n v="1200"/>
    <n v="725"/>
    <n v="725"/>
    <n v="870"/>
    <n v="725"/>
    <n v="870000"/>
    <x v="3"/>
    <n v="190"/>
  </r>
  <r>
    <n v="2021"/>
    <s v="February"/>
    <d v="2021-02-01T00:00:00"/>
    <s v="Herbaluxe Long and Strong Shampoo 190 ml"/>
    <n v="1234"/>
    <n v="725"/>
    <n v="725"/>
    <n v="870"/>
    <n v="725"/>
    <n v="894650"/>
    <x v="3"/>
    <n v="190"/>
  </r>
  <r>
    <n v="2021"/>
    <s v="March"/>
    <d v="2021-03-01T00:00:00"/>
    <s v="Herbaluxe Long and Strong Shampoo 190 ml"/>
    <n v="2742"/>
    <n v="725"/>
    <n v="725"/>
    <n v="870"/>
    <n v="725"/>
    <n v="1987950"/>
    <x v="3"/>
    <n v="190"/>
  </r>
  <r>
    <n v="2021"/>
    <s v="April"/>
    <d v="2021-04-01T00:00:00"/>
    <s v="Herbaluxe Long and Strong Shampoo 190 ml"/>
    <n v="1800"/>
    <n v="725"/>
    <n v="725"/>
    <n v="870"/>
    <n v="725"/>
    <n v="1305000"/>
    <x v="3"/>
    <n v="190"/>
  </r>
  <r>
    <n v="2021"/>
    <s v="May"/>
    <d v="2021-05-01T00:00:00"/>
    <s v="Herbaluxe Long and Strong Shampoo 190 ml"/>
    <n v="2763"/>
    <n v="725"/>
    <n v="725"/>
    <n v="870"/>
    <n v="725"/>
    <n v="2003175"/>
    <x v="3"/>
    <n v="190"/>
  </r>
  <r>
    <n v="2021"/>
    <s v="June"/>
    <d v="2021-06-01T00:00:00"/>
    <s v="Herbaluxe Long and Strong Shampoo 190 ml"/>
    <n v="3282"/>
    <n v="725"/>
    <n v="725"/>
    <n v="870"/>
    <n v="725"/>
    <n v="2379450"/>
    <x v="3"/>
    <n v="190"/>
  </r>
  <r>
    <n v="2021"/>
    <s v="July"/>
    <d v="2021-07-01T00:00:00"/>
    <s v="Herbaluxe Long and Strong Shampoo 190 ml"/>
    <n v="3200"/>
    <n v="725"/>
    <n v="725"/>
    <n v="870"/>
    <n v="725"/>
    <n v="2320000"/>
    <x v="3"/>
    <n v="190"/>
  </r>
  <r>
    <n v="2021"/>
    <s v="August"/>
    <d v="2021-08-01T00:00:00"/>
    <s v="Herbaluxe Long and Strong Shampoo 190 ml"/>
    <n v="3000"/>
    <n v="725"/>
    <n v="725"/>
    <n v="870"/>
    <n v="725"/>
    <n v="2175000"/>
    <x v="3"/>
    <n v="190"/>
  </r>
  <r>
    <n v="2021"/>
    <s v="September"/>
    <d v="2021-09-01T00:00:00"/>
    <s v="Herbaluxe Long and Strong Shampoo 190 ml"/>
    <n v="3661"/>
    <n v="725"/>
    <n v="725"/>
    <n v="870"/>
    <n v="725"/>
    <n v="2654225"/>
    <x v="3"/>
    <n v="190"/>
  </r>
  <r>
    <n v="2021"/>
    <s v="October"/>
    <d v="2021-10-01T00:00:00"/>
    <s v="Herbaluxe Long and Strong Shampoo 190 ml"/>
    <n v="2000"/>
    <n v="725"/>
    <n v="725"/>
    <n v="870"/>
    <n v="725"/>
    <n v="1450000"/>
    <x v="3"/>
    <n v="190"/>
  </r>
  <r>
    <n v="2021"/>
    <s v="November"/>
    <d v="2021-11-01T00:00:00"/>
    <s v="Herbaluxe Long and Strong Shampoo 190 ml"/>
    <n v="1100"/>
    <n v="725"/>
    <n v="725"/>
    <n v="870"/>
    <n v="725"/>
    <n v="797500"/>
    <x v="3"/>
    <n v="190"/>
  </r>
  <r>
    <n v="2021"/>
    <s v="December"/>
    <d v="2021-12-01T00:00:00"/>
    <s v="Herbaluxe Long and Strong Shampoo 190 ml"/>
    <n v="1200"/>
    <n v="725"/>
    <n v="725"/>
    <n v="870"/>
    <n v="725"/>
    <n v="870000"/>
    <x v="3"/>
    <n v="190"/>
  </r>
  <r>
    <n v="2022"/>
    <s v="January"/>
    <d v="2022-01-01T00:00:00"/>
    <s v="Herbaluxe Long and Strong Shampoo 190 ml"/>
    <n v="539"/>
    <n v="870"/>
    <n v="725"/>
    <n v="870"/>
    <n v="870"/>
    <n v="468930"/>
    <x v="3"/>
    <n v="190"/>
  </r>
  <r>
    <n v="2022"/>
    <s v="February"/>
    <d v="2022-02-01T00:00:00"/>
    <s v="Herbaluxe Long and Strong Shampoo 190 ml"/>
    <n v="527"/>
    <n v="870"/>
    <n v="725"/>
    <n v="870"/>
    <n v="870"/>
    <n v="458490"/>
    <x v="3"/>
    <n v="190"/>
  </r>
  <r>
    <n v="2022"/>
    <s v="March"/>
    <d v="2022-03-01T00:00:00"/>
    <s v="Herbaluxe Long and Strong Shampoo 190 ml"/>
    <n v="662"/>
    <n v="870"/>
    <n v="725"/>
    <n v="870"/>
    <n v="870"/>
    <n v="575940"/>
    <x v="3"/>
    <n v="190"/>
  </r>
  <r>
    <n v="2022"/>
    <s v="April"/>
    <d v="2022-04-01T00:00:00"/>
    <s v="Herbaluxe Long and Strong Shampoo 190 ml"/>
    <n v="531"/>
    <n v="870"/>
    <n v="725"/>
    <n v="870"/>
    <n v="870"/>
    <n v="461970"/>
    <x v="3"/>
    <n v="190"/>
  </r>
  <r>
    <n v="2022"/>
    <s v="May"/>
    <d v="2022-05-01T00:00:00"/>
    <s v="Herbaluxe Long and Strong Shampoo 190 ml"/>
    <n v="944"/>
    <n v="870"/>
    <n v="725"/>
    <n v="870"/>
    <n v="870"/>
    <n v="821280"/>
    <x v="3"/>
    <n v="190"/>
  </r>
  <r>
    <n v="2022"/>
    <s v="June"/>
    <d v="2022-06-01T00:00:00"/>
    <s v="Herbaluxe Long and Strong Shampoo 190 ml"/>
    <n v="948"/>
    <n v="870"/>
    <n v="725"/>
    <n v="870"/>
    <n v="870"/>
    <n v="824760"/>
    <x v="3"/>
    <n v="190"/>
  </r>
  <r>
    <n v="2022"/>
    <s v="July"/>
    <d v="2022-07-01T00:00:00"/>
    <s v="Herbaluxe Long and Strong Shampoo 190 ml"/>
    <n v="608"/>
    <n v="870"/>
    <n v="725"/>
    <n v="870"/>
    <n v="870"/>
    <n v="528960"/>
    <x v="3"/>
    <n v="190"/>
  </r>
  <r>
    <n v="2022"/>
    <s v="August"/>
    <d v="2022-08-01T00:00:00"/>
    <s v="Herbaluxe Long and Strong Shampoo 190 ml"/>
    <n v="577"/>
    <n v="870"/>
    <n v="725"/>
    <n v="870"/>
    <n v="870"/>
    <n v="501990"/>
    <x v="3"/>
    <n v="190"/>
  </r>
  <r>
    <n v="2022"/>
    <s v="September"/>
    <d v="2022-09-01T00:00:00"/>
    <s v="Herbaluxe Long and Strong Shampoo 190 ml"/>
    <n v="743"/>
    <n v="870"/>
    <n v="725"/>
    <n v="870"/>
    <n v="870"/>
    <n v="646410"/>
    <x v="3"/>
    <n v="190"/>
  </r>
  <r>
    <n v="2022"/>
    <s v="October"/>
    <d v="2022-10-01T00:00:00"/>
    <s v="Herbaluxe Long and Strong Shampoo 190 ml"/>
    <n v="686"/>
    <n v="870"/>
    <n v="725"/>
    <n v="870"/>
    <n v="870"/>
    <n v="596820"/>
    <x v="3"/>
    <n v="190"/>
  </r>
  <r>
    <n v="2022"/>
    <s v="November"/>
    <d v="2022-11-01T00:00:00"/>
    <s v="Herbaluxe Long and Strong Shampoo 190 ml"/>
    <n v="482"/>
    <n v="870"/>
    <n v="725"/>
    <n v="870"/>
    <n v="870"/>
    <n v="419340"/>
    <x v="3"/>
    <n v="190"/>
  </r>
  <r>
    <n v="2022"/>
    <s v="December"/>
    <d v="2022-12-01T00:00:00"/>
    <s v="Herbaluxe Long and Strong Shampoo 190 ml"/>
    <n v="462"/>
    <n v="870"/>
    <n v="725"/>
    <n v="870"/>
    <n v="870"/>
    <n v="401940"/>
    <x v="3"/>
    <n v="190"/>
  </r>
  <r>
    <n v="2021"/>
    <s v="January"/>
    <d v="2021-01-01T00:00:00"/>
    <s v="Dovelle Soft and Smooth Conditioner 200 ml"/>
    <n v="570"/>
    <n v="480"/>
    <n v="480"/>
    <n v="576"/>
    <n v="480"/>
    <n v="273600"/>
    <x v="0"/>
    <n v="200"/>
  </r>
  <r>
    <n v="2021"/>
    <s v="February"/>
    <d v="2021-02-01T00:00:00"/>
    <s v="Dovelle Soft and Smooth Conditioner 200 ml"/>
    <n v="585"/>
    <n v="480"/>
    <n v="480"/>
    <n v="576"/>
    <n v="480"/>
    <n v="280800"/>
    <x v="0"/>
    <n v="200"/>
  </r>
  <r>
    <n v="2021"/>
    <s v="March"/>
    <d v="2021-03-01T00:00:00"/>
    <s v="Dovelle Soft and Smooth Conditioner 200 ml"/>
    <n v="606"/>
    <n v="480"/>
    <n v="480"/>
    <n v="576"/>
    <n v="480"/>
    <n v="290880"/>
    <x v="0"/>
    <n v="200"/>
  </r>
  <r>
    <n v="2021"/>
    <s v="April"/>
    <d v="2021-04-01T00:00:00"/>
    <s v="Dovelle Soft and Smooth Conditioner 200 ml"/>
    <n v="630"/>
    <n v="480"/>
    <n v="480"/>
    <n v="576"/>
    <n v="480"/>
    <n v="302400"/>
    <x v="0"/>
    <n v="200"/>
  </r>
  <r>
    <n v="2021"/>
    <s v="May"/>
    <d v="2021-05-01T00:00:00"/>
    <s v="Dovelle Soft and Smooth Conditioner 200 ml"/>
    <n v="660"/>
    <n v="480"/>
    <n v="480"/>
    <n v="576"/>
    <n v="480"/>
    <n v="316800"/>
    <x v="0"/>
    <n v="200"/>
  </r>
  <r>
    <n v="2021"/>
    <s v="June"/>
    <d v="2021-06-01T00:00:00"/>
    <s v="Dovelle Soft and Smooth Conditioner 200 ml"/>
    <n v="696"/>
    <n v="480"/>
    <n v="480"/>
    <n v="576"/>
    <n v="480"/>
    <n v="334080"/>
    <x v="0"/>
    <n v="200"/>
  </r>
  <r>
    <n v="2021"/>
    <s v="July"/>
    <d v="2021-07-01T00:00:00"/>
    <s v="Dovelle Soft and Smooth Conditioner 200 ml"/>
    <n v="735"/>
    <n v="480"/>
    <n v="480"/>
    <n v="576"/>
    <n v="480"/>
    <n v="352800"/>
    <x v="0"/>
    <n v="200"/>
  </r>
  <r>
    <n v="2021"/>
    <s v="August"/>
    <d v="2021-08-01T00:00:00"/>
    <s v="Dovelle Soft and Smooth Conditioner 200 ml"/>
    <n v="780"/>
    <n v="480"/>
    <n v="480"/>
    <n v="576"/>
    <n v="480"/>
    <n v="374400"/>
    <x v="0"/>
    <n v="200"/>
  </r>
  <r>
    <n v="2021"/>
    <s v="September"/>
    <d v="2021-09-01T00:00:00"/>
    <s v="Dovelle Soft and Smooth Conditioner 200 ml"/>
    <n v="828"/>
    <n v="480"/>
    <n v="480"/>
    <n v="576"/>
    <n v="480"/>
    <n v="397440"/>
    <x v="0"/>
    <n v="200"/>
  </r>
  <r>
    <n v="2021"/>
    <s v="October"/>
    <d v="2021-10-01T00:00:00"/>
    <s v="Dovelle Soft and Smooth Conditioner 200 ml"/>
    <n v="879"/>
    <n v="480"/>
    <n v="480"/>
    <n v="576"/>
    <n v="480"/>
    <n v="421920"/>
    <x v="0"/>
    <n v="200"/>
  </r>
  <r>
    <n v="2021"/>
    <s v="November"/>
    <d v="2021-11-01T00:00:00"/>
    <s v="Dovelle Soft and Smooth Conditioner 200 ml"/>
    <n v="936"/>
    <n v="480"/>
    <n v="480"/>
    <n v="576"/>
    <n v="480"/>
    <n v="449280"/>
    <x v="0"/>
    <n v="200"/>
  </r>
  <r>
    <n v="2021"/>
    <s v="December"/>
    <d v="2021-12-01T00:00:00"/>
    <s v="Dovelle Soft and Smooth Conditioner 200 ml"/>
    <n v="996"/>
    <n v="480"/>
    <n v="480"/>
    <n v="576"/>
    <n v="480"/>
    <n v="478080"/>
    <x v="0"/>
    <n v="200"/>
  </r>
  <r>
    <n v="2022"/>
    <s v="January"/>
    <d v="2022-01-01T00:00:00"/>
    <s v="Dovelle Soft and Smooth Conditioner 200 ml"/>
    <n v="1062"/>
    <n v="576"/>
    <n v="480"/>
    <n v="576"/>
    <n v="576"/>
    <n v="611712"/>
    <x v="0"/>
    <n v="200"/>
  </r>
  <r>
    <n v="2022"/>
    <s v="February"/>
    <d v="2022-02-01T00:00:00"/>
    <s v="Dovelle Soft and Smooth Conditioner 200 ml"/>
    <n v="1134"/>
    <n v="576"/>
    <n v="480"/>
    <n v="576"/>
    <n v="576"/>
    <n v="653184"/>
    <x v="0"/>
    <n v="200"/>
  </r>
  <r>
    <n v="2022"/>
    <s v="March"/>
    <d v="2022-03-01T00:00:00"/>
    <s v="Dovelle Soft and Smooth Conditioner 200 ml"/>
    <n v="1212"/>
    <n v="576"/>
    <n v="480"/>
    <n v="576"/>
    <n v="576"/>
    <n v="698112"/>
    <x v="0"/>
    <n v="200"/>
  </r>
  <r>
    <n v="2022"/>
    <s v="April"/>
    <d v="2022-04-01T00:00:00"/>
    <s v="Dovelle Soft and Smooth Conditioner 200 ml"/>
    <n v="1296"/>
    <n v="576"/>
    <n v="480"/>
    <n v="576"/>
    <n v="576"/>
    <n v="746496"/>
    <x v="0"/>
    <n v="200"/>
  </r>
  <r>
    <n v="2022"/>
    <s v="May"/>
    <d v="2022-05-01T00:00:00"/>
    <s v="Dovelle Soft and Smooth Conditioner 200 ml"/>
    <n v="1386"/>
    <n v="576"/>
    <n v="480"/>
    <n v="576"/>
    <n v="576"/>
    <n v="798336"/>
    <x v="0"/>
    <n v="200"/>
  </r>
  <r>
    <n v="2022"/>
    <s v="June"/>
    <d v="2022-06-01T00:00:00"/>
    <s v="Dovelle Soft and Smooth Conditioner 200 ml"/>
    <n v="1482"/>
    <n v="576"/>
    <n v="480"/>
    <n v="576"/>
    <n v="576"/>
    <n v="853632"/>
    <x v="0"/>
    <n v="200"/>
  </r>
  <r>
    <n v="2022"/>
    <s v="July"/>
    <d v="2022-07-01T00:00:00"/>
    <s v="Dovelle Soft and Smooth Conditioner 200 ml"/>
    <n v="1584"/>
    <n v="576"/>
    <n v="480"/>
    <n v="576"/>
    <n v="576"/>
    <n v="912384"/>
    <x v="0"/>
    <n v="200"/>
  </r>
  <r>
    <n v="2022"/>
    <s v="August"/>
    <d v="2022-08-01T00:00:00"/>
    <s v="Dovelle Soft and Smooth Conditioner 200 ml"/>
    <n v="1692"/>
    <n v="576"/>
    <n v="480"/>
    <n v="576"/>
    <n v="576"/>
    <n v="974592"/>
    <x v="0"/>
    <n v="200"/>
  </r>
  <r>
    <n v="2022"/>
    <s v="September"/>
    <d v="2022-09-01T00:00:00"/>
    <s v="Dovelle Soft and Smooth Conditioner 200 ml"/>
    <n v="1806"/>
    <n v="576"/>
    <n v="480"/>
    <n v="576"/>
    <n v="576"/>
    <n v="1040256"/>
    <x v="0"/>
    <n v="200"/>
  </r>
  <r>
    <n v="2022"/>
    <s v="October"/>
    <d v="2022-10-01T00:00:00"/>
    <s v="Dovelle Soft and Smooth Conditioner 200 ml"/>
    <n v="1926"/>
    <n v="576"/>
    <n v="480"/>
    <n v="576"/>
    <n v="576"/>
    <n v="1109376"/>
    <x v="0"/>
    <n v="200"/>
  </r>
  <r>
    <n v="2022"/>
    <s v="November"/>
    <d v="2022-11-01T00:00:00"/>
    <s v="Dovelle Soft and Smooth Conditioner 200 ml"/>
    <n v="2052"/>
    <n v="576"/>
    <n v="480"/>
    <n v="576"/>
    <n v="576"/>
    <n v="1181952"/>
    <x v="0"/>
    <n v="200"/>
  </r>
  <r>
    <n v="2022"/>
    <s v="December"/>
    <d v="2022-12-01T00:00:00"/>
    <s v="Dovelle Soft and Smooth Conditioner 200 ml"/>
    <n v="2184"/>
    <n v="576"/>
    <n v="480"/>
    <n v="576"/>
    <n v="576"/>
    <n v="1257984"/>
    <x v="0"/>
    <n v="200"/>
  </r>
  <r>
    <n v="2021"/>
    <s v="January"/>
    <d v="2021-01-01T00:00:00"/>
    <s v="Pantel Anti Dandruff Conditioner 200 ml"/>
    <n v="601"/>
    <n v="490"/>
    <n v="490"/>
    <n v="588"/>
    <n v="490"/>
    <n v="294490"/>
    <x v="0"/>
    <n v="200"/>
  </r>
  <r>
    <n v="2021"/>
    <s v="February"/>
    <d v="2021-02-01T00:00:00"/>
    <s v="Pantel Anti Dandruff Conditioner 200 ml"/>
    <n v="755"/>
    <n v="490"/>
    <n v="490"/>
    <n v="588"/>
    <n v="490"/>
    <n v="369950"/>
    <x v="0"/>
    <n v="200"/>
  </r>
  <r>
    <n v="2021"/>
    <s v="March"/>
    <d v="2021-03-01T00:00:00"/>
    <s v="Pantel Anti Dandruff Conditioner 200 ml"/>
    <n v="442"/>
    <n v="490"/>
    <n v="490"/>
    <n v="588"/>
    <n v="490"/>
    <n v="216580"/>
    <x v="0"/>
    <n v="200"/>
  </r>
  <r>
    <n v="2021"/>
    <s v="April"/>
    <d v="2021-04-01T00:00:00"/>
    <s v="Pantel Anti Dandruff Conditioner 200 ml"/>
    <n v="763"/>
    <n v="490"/>
    <n v="490"/>
    <n v="588"/>
    <n v="490"/>
    <n v="373870"/>
    <x v="0"/>
    <n v="200"/>
  </r>
  <r>
    <n v="2021"/>
    <s v="May"/>
    <d v="2021-05-01T00:00:00"/>
    <s v="Pantel Anti Dandruff Conditioner 200 ml"/>
    <n v="951"/>
    <n v="490"/>
    <n v="490"/>
    <n v="588"/>
    <n v="490"/>
    <n v="465990"/>
    <x v="0"/>
    <n v="200"/>
  </r>
  <r>
    <n v="2021"/>
    <s v="June"/>
    <d v="2021-06-01T00:00:00"/>
    <s v="Pantel Anti Dandruff Conditioner 200 ml"/>
    <n v="954"/>
    <n v="490"/>
    <n v="490"/>
    <n v="588"/>
    <n v="490"/>
    <n v="467460"/>
    <x v="0"/>
    <n v="200"/>
  </r>
  <r>
    <n v="2021"/>
    <s v="July"/>
    <d v="2021-07-01T00:00:00"/>
    <s v="Pantel Anti Dandruff Conditioner 200 ml"/>
    <n v="1100"/>
    <n v="490"/>
    <n v="490"/>
    <n v="588"/>
    <n v="490"/>
    <n v="539000"/>
    <x v="0"/>
    <n v="200"/>
  </r>
  <r>
    <n v="2021"/>
    <s v="August"/>
    <d v="2021-08-01T00:00:00"/>
    <s v="Pantel Anti Dandruff Conditioner 200 ml"/>
    <n v="700"/>
    <n v="490"/>
    <n v="490"/>
    <n v="588"/>
    <n v="490"/>
    <n v="343000"/>
    <x v="0"/>
    <n v="200"/>
  </r>
  <r>
    <n v="2021"/>
    <s v="September"/>
    <d v="2021-09-01T00:00:00"/>
    <s v="Pantel Anti Dandruff Conditioner 200 ml"/>
    <n v="890"/>
    <n v="490"/>
    <n v="490"/>
    <n v="588"/>
    <n v="490"/>
    <n v="436100"/>
    <x v="0"/>
    <n v="200"/>
  </r>
  <r>
    <n v="2021"/>
    <s v="October"/>
    <d v="2021-10-01T00:00:00"/>
    <s v="Pantel Anti Dandruff Conditioner 200 ml"/>
    <n v="881"/>
    <n v="490"/>
    <n v="490"/>
    <n v="588"/>
    <n v="490"/>
    <n v="431690"/>
    <x v="0"/>
    <n v="200"/>
  </r>
  <r>
    <n v="2021"/>
    <s v="November"/>
    <d v="2021-11-01T00:00:00"/>
    <s v="Pantel Anti Dandruff Conditioner 200 ml"/>
    <n v="630"/>
    <n v="490"/>
    <n v="490"/>
    <n v="588"/>
    <n v="490"/>
    <n v="308700"/>
    <x v="0"/>
    <n v="200"/>
  </r>
  <r>
    <n v="2021"/>
    <s v="December"/>
    <d v="2021-12-01T00:00:00"/>
    <s v="Pantel Anti Dandruff Conditioner 200 ml"/>
    <n v="1000"/>
    <n v="490"/>
    <n v="490"/>
    <n v="588"/>
    <n v="490"/>
    <n v="490000"/>
    <x v="0"/>
    <n v="200"/>
  </r>
  <r>
    <n v="2022"/>
    <s v="January"/>
    <d v="2022-01-01T00:00:00"/>
    <s v="Pantel Anti Dandruff Conditioner 200 ml"/>
    <n v="1065"/>
    <n v="588"/>
    <n v="490"/>
    <n v="588"/>
    <n v="588"/>
    <n v="626220"/>
    <x v="0"/>
    <n v="200"/>
  </r>
  <r>
    <n v="2022"/>
    <s v="February"/>
    <d v="2022-02-01T00:00:00"/>
    <s v="Pantel Anti Dandruff Conditioner 200 ml"/>
    <n v="736"/>
    <n v="588"/>
    <n v="490"/>
    <n v="588"/>
    <n v="588"/>
    <n v="432768"/>
    <x v="0"/>
    <n v="200"/>
  </r>
  <r>
    <n v="2022"/>
    <s v="March"/>
    <d v="2022-03-01T00:00:00"/>
    <s v="Pantel Anti Dandruff Conditioner 200 ml"/>
    <n v="1437"/>
    <n v="588"/>
    <n v="490"/>
    <n v="588"/>
    <n v="588"/>
    <n v="844956"/>
    <x v="0"/>
    <n v="200"/>
  </r>
  <r>
    <n v="2022"/>
    <s v="April"/>
    <d v="2022-04-01T00:00:00"/>
    <s v="Pantel Anti Dandruff Conditioner 200 ml"/>
    <n v="1155"/>
    <n v="588"/>
    <n v="490"/>
    <n v="588"/>
    <n v="588"/>
    <n v="679140"/>
    <x v="0"/>
    <n v="200"/>
  </r>
  <r>
    <n v="2022"/>
    <s v="May"/>
    <d v="2022-05-01T00:00:00"/>
    <s v="Pantel Anti Dandruff Conditioner 200 ml"/>
    <n v="948"/>
    <n v="588"/>
    <n v="490"/>
    <n v="588"/>
    <n v="588"/>
    <n v="557424"/>
    <x v="0"/>
    <n v="200"/>
  </r>
  <r>
    <n v="2022"/>
    <s v="June"/>
    <d v="2022-06-01T00:00:00"/>
    <s v="Pantel Anti Dandruff Conditioner 200 ml"/>
    <n v="1590"/>
    <n v="588"/>
    <n v="490"/>
    <n v="588"/>
    <n v="588"/>
    <n v="934920"/>
    <x v="0"/>
    <n v="200"/>
  </r>
  <r>
    <n v="2022"/>
    <s v="July"/>
    <d v="2022-07-01T00:00:00"/>
    <s v="Pantel Anti Dandruff Conditioner 200 ml"/>
    <n v="1222"/>
    <n v="588"/>
    <n v="490"/>
    <n v="588"/>
    <n v="588"/>
    <n v="718536"/>
    <x v="0"/>
    <n v="200"/>
  </r>
  <r>
    <n v="2022"/>
    <s v="August"/>
    <d v="2022-08-01T00:00:00"/>
    <s v="Pantel Anti Dandruff Conditioner 200 ml"/>
    <n v="1200"/>
    <n v="588"/>
    <n v="490"/>
    <n v="588"/>
    <n v="588"/>
    <n v="705600"/>
    <x v="0"/>
    <n v="200"/>
  </r>
  <r>
    <n v="2022"/>
    <s v="September"/>
    <d v="2022-09-01T00:00:00"/>
    <s v="Pantel Anti Dandruff Conditioner 200 ml"/>
    <n v="1000"/>
    <n v="588"/>
    <n v="490"/>
    <n v="588"/>
    <n v="588"/>
    <n v="588000"/>
    <x v="0"/>
    <n v="200"/>
  </r>
  <r>
    <n v="2022"/>
    <s v="October"/>
    <d v="2022-10-01T00:00:00"/>
    <s v="Pantel Anti Dandruff Conditioner 200 ml"/>
    <n v="1234"/>
    <n v="588"/>
    <n v="490"/>
    <n v="588"/>
    <n v="588"/>
    <n v="725592"/>
    <x v="0"/>
    <n v="200"/>
  </r>
  <r>
    <n v="2022"/>
    <s v="November"/>
    <d v="2022-11-01T00:00:00"/>
    <s v="Pantel Anti Dandruff Conditioner 200 ml"/>
    <n v="1747"/>
    <n v="588"/>
    <n v="490"/>
    <n v="588"/>
    <n v="588"/>
    <n v="1027236"/>
    <x v="0"/>
    <n v="200"/>
  </r>
  <r>
    <n v="2022"/>
    <s v="December"/>
    <d v="2022-12-01T00:00:00"/>
    <s v="Pantel Anti Dandruff Conditioner 200 ml"/>
    <n v="1922"/>
    <n v="588"/>
    <n v="490"/>
    <n v="588"/>
    <n v="588"/>
    <n v="1130136"/>
    <x v="0"/>
    <n v="200"/>
  </r>
  <r>
    <n v="2021"/>
    <s v="January"/>
    <d v="2021-01-01T00:00:00"/>
    <s v="Peak &amp; Shoulders Anti Dandruff Conditioner 200 ml"/>
    <n v="910"/>
    <n v="500"/>
    <n v="500"/>
    <n v="600"/>
    <n v="500"/>
    <n v="455000"/>
    <x v="1"/>
    <n v="200"/>
  </r>
  <r>
    <n v="2021"/>
    <s v="February"/>
    <d v="2021-02-01T00:00:00"/>
    <s v="Peak &amp; Shoulders Anti Dandruff Conditioner 200 ml"/>
    <n v="488"/>
    <n v="500"/>
    <n v="500"/>
    <n v="600"/>
    <n v="500"/>
    <n v="244000"/>
    <x v="1"/>
    <n v="200"/>
  </r>
  <r>
    <n v="2021"/>
    <s v="March"/>
    <d v="2021-03-01T00:00:00"/>
    <s v="Peak &amp; Shoulders Anti Dandruff Conditioner 200 ml"/>
    <n v="701"/>
    <n v="500"/>
    <n v="500"/>
    <n v="600"/>
    <n v="500"/>
    <n v="350500"/>
    <x v="1"/>
    <n v="200"/>
  </r>
  <r>
    <n v="2021"/>
    <s v="April"/>
    <d v="2021-04-01T00:00:00"/>
    <s v="Peak &amp; Shoulders Anti Dandruff Conditioner 200 ml"/>
    <n v="937"/>
    <n v="500"/>
    <n v="500"/>
    <n v="600"/>
    <n v="500"/>
    <n v="468500"/>
    <x v="1"/>
    <n v="200"/>
  </r>
  <r>
    <n v="2021"/>
    <s v="May"/>
    <d v="2021-05-01T00:00:00"/>
    <s v="Peak &amp; Shoulders Anti Dandruff Conditioner 200 ml"/>
    <n v="952"/>
    <n v="500"/>
    <n v="500"/>
    <n v="600"/>
    <n v="500"/>
    <n v="476000"/>
    <x v="1"/>
    <n v="200"/>
  </r>
  <r>
    <n v="2021"/>
    <s v="June"/>
    <d v="2021-06-01T00:00:00"/>
    <s v="Peak &amp; Shoulders Anti Dandruff Conditioner 200 ml"/>
    <n v="980"/>
    <n v="500"/>
    <n v="500"/>
    <n v="600"/>
    <n v="500"/>
    <n v="490000"/>
    <x v="1"/>
    <n v="200"/>
  </r>
  <r>
    <n v="2021"/>
    <s v="July"/>
    <d v="2021-07-01T00:00:00"/>
    <s v="Peak &amp; Shoulders Anti Dandruff Conditioner 200 ml"/>
    <n v="1061"/>
    <n v="500"/>
    <n v="500"/>
    <n v="600"/>
    <n v="500"/>
    <n v="530500"/>
    <x v="1"/>
    <n v="200"/>
  </r>
  <r>
    <n v="2021"/>
    <s v="August"/>
    <d v="2021-08-01T00:00:00"/>
    <s v="Peak &amp; Shoulders Anti Dandruff Conditioner 200 ml"/>
    <n v="1314"/>
    <n v="500"/>
    <n v="500"/>
    <n v="600"/>
    <n v="500"/>
    <n v="657000"/>
    <x v="1"/>
    <n v="200"/>
  </r>
  <r>
    <n v="2021"/>
    <s v="September"/>
    <d v="2021-09-01T00:00:00"/>
    <s v="Peak &amp; Shoulders Anti Dandruff Conditioner 200 ml"/>
    <n v="976"/>
    <n v="500"/>
    <n v="500"/>
    <n v="600"/>
    <n v="500"/>
    <n v="488000"/>
    <x v="1"/>
    <n v="200"/>
  </r>
  <r>
    <n v="2021"/>
    <s v="October"/>
    <d v="2021-10-01T00:00:00"/>
    <s v="Peak &amp; Shoulders Anti Dandruff Conditioner 200 ml"/>
    <n v="907"/>
    <n v="500"/>
    <n v="500"/>
    <n v="600"/>
    <n v="500"/>
    <n v="453500"/>
    <x v="1"/>
    <n v="200"/>
  </r>
  <r>
    <n v="2021"/>
    <s v="November"/>
    <d v="2021-11-01T00:00:00"/>
    <s v="Peak &amp; Shoulders Anti Dandruff Conditioner 200 ml"/>
    <n v="956"/>
    <n v="500"/>
    <n v="500"/>
    <n v="600"/>
    <n v="500"/>
    <n v="478000"/>
    <x v="1"/>
    <n v="200"/>
  </r>
  <r>
    <n v="2021"/>
    <s v="December"/>
    <d v="2021-12-01T00:00:00"/>
    <s v="Peak &amp; Shoulders Anti Dandruff Conditioner 200 ml"/>
    <n v="1687"/>
    <n v="500"/>
    <n v="500"/>
    <n v="600"/>
    <n v="500"/>
    <n v="843500"/>
    <x v="1"/>
    <n v="200"/>
  </r>
  <r>
    <n v="2022"/>
    <s v="January"/>
    <d v="2022-01-01T00:00:00"/>
    <s v="Peak &amp; Shoulders Anti Dandruff Conditioner 200 ml"/>
    <n v="1615"/>
    <n v="600"/>
    <n v="500"/>
    <n v="600"/>
    <n v="600"/>
    <n v="969000"/>
    <x v="1"/>
    <n v="200"/>
  </r>
  <r>
    <n v="2022"/>
    <s v="February"/>
    <d v="2022-02-01T00:00:00"/>
    <s v="Peak &amp; Shoulders Anti Dandruff Conditioner 200 ml"/>
    <n v="1004"/>
    <n v="600"/>
    <n v="500"/>
    <n v="600"/>
    <n v="600"/>
    <n v="602400"/>
    <x v="1"/>
    <n v="200"/>
  </r>
  <r>
    <n v="2022"/>
    <s v="March"/>
    <d v="2022-03-01T00:00:00"/>
    <s v="Peak &amp; Shoulders Anti Dandruff Conditioner 200 ml"/>
    <n v="1863"/>
    <n v="600"/>
    <n v="500"/>
    <n v="600"/>
    <n v="600"/>
    <n v="1117800"/>
    <x v="1"/>
    <n v="200"/>
  </r>
  <r>
    <n v="2022"/>
    <s v="April"/>
    <d v="2022-04-01T00:00:00"/>
    <s v="Peak &amp; Shoulders Anti Dandruff Conditioner 200 ml"/>
    <n v="1053"/>
    <n v="600"/>
    <n v="500"/>
    <n v="600"/>
    <n v="600"/>
    <n v="631800"/>
    <x v="1"/>
    <n v="200"/>
  </r>
  <r>
    <n v="2022"/>
    <s v="May"/>
    <d v="2022-05-01T00:00:00"/>
    <s v="Peak &amp; Shoulders Anti Dandruff Conditioner 200 ml"/>
    <n v="2220"/>
    <n v="600"/>
    <n v="500"/>
    <n v="600"/>
    <n v="600"/>
    <n v="1332000"/>
    <x v="1"/>
    <n v="200"/>
  </r>
  <r>
    <n v="2022"/>
    <s v="June"/>
    <d v="2022-06-01T00:00:00"/>
    <s v="Peak &amp; Shoulders Anti Dandruff Conditioner 200 ml"/>
    <n v="2132"/>
    <n v="600"/>
    <n v="500"/>
    <n v="600"/>
    <n v="600"/>
    <n v="1279200"/>
    <x v="1"/>
    <n v="200"/>
  </r>
  <r>
    <n v="2022"/>
    <s v="July"/>
    <d v="2022-07-01T00:00:00"/>
    <s v="Peak &amp; Shoulders Anti Dandruff Conditioner 200 ml"/>
    <n v="2510"/>
    <n v="600"/>
    <n v="500"/>
    <n v="600"/>
    <n v="600"/>
    <n v="1506000"/>
    <x v="1"/>
    <n v="200"/>
  </r>
  <r>
    <n v="2022"/>
    <s v="August"/>
    <d v="2022-08-01T00:00:00"/>
    <s v="Peak &amp; Shoulders Anti Dandruff Conditioner 200 ml"/>
    <n v="2853"/>
    <n v="600"/>
    <n v="500"/>
    <n v="600"/>
    <n v="600"/>
    <n v="1711800"/>
    <x v="1"/>
    <n v="200"/>
  </r>
  <r>
    <n v="2022"/>
    <s v="September"/>
    <d v="2022-09-01T00:00:00"/>
    <s v="Peak &amp; Shoulders Anti Dandruff Conditioner 200 ml"/>
    <n v="3055"/>
    <n v="600"/>
    <n v="500"/>
    <n v="600"/>
    <n v="600"/>
    <n v="1833000"/>
    <x v="1"/>
    <n v="200"/>
  </r>
  <r>
    <n v="2022"/>
    <s v="October"/>
    <d v="2022-10-01T00:00:00"/>
    <s v="Peak &amp; Shoulders Anti Dandruff Conditioner 200 ml"/>
    <n v="1825"/>
    <n v="600"/>
    <n v="500"/>
    <n v="600"/>
    <n v="600"/>
    <n v="1095000"/>
    <x v="1"/>
    <n v="200"/>
  </r>
  <r>
    <n v="2022"/>
    <s v="November"/>
    <d v="2022-11-01T00:00:00"/>
    <s v="Peak &amp; Shoulders Anti Dandruff Conditioner 200 ml"/>
    <n v="3383"/>
    <n v="600"/>
    <n v="500"/>
    <n v="600"/>
    <n v="600"/>
    <n v="2029800"/>
    <x v="1"/>
    <n v="200"/>
  </r>
  <r>
    <n v="2022"/>
    <s v="December"/>
    <d v="2022-12-01T00:00:00"/>
    <s v="Peak &amp; Shoulders Anti Dandruff Conditioner 200 ml"/>
    <n v="3583"/>
    <n v="600"/>
    <n v="500"/>
    <n v="600"/>
    <n v="600"/>
    <n v="2149800"/>
    <x v="1"/>
    <n v="200"/>
  </r>
  <r>
    <n v="2021"/>
    <s v="January"/>
    <d v="2021-01-01T00:00:00"/>
    <s v="Garnel Silky Smooth Conditioner 200 ml"/>
    <n v="257"/>
    <n v="555"/>
    <n v="555"/>
    <n v="666"/>
    <n v="555"/>
    <n v="142635"/>
    <x v="2"/>
    <n v="200"/>
  </r>
  <r>
    <n v="2021"/>
    <s v="February"/>
    <d v="2021-02-01T00:00:00"/>
    <s v="Garnel Silky Smooth Conditioner 200 ml"/>
    <n v="554"/>
    <n v="555"/>
    <n v="555"/>
    <n v="666"/>
    <n v="555"/>
    <n v="307470"/>
    <x v="2"/>
    <n v="200"/>
  </r>
  <r>
    <n v="2021"/>
    <s v="March"/>
    <d v="2021-03-01T00:00:00"/>
    <s v="Garnel Silky Smooth Conditioner 200 ml"/>
    <n v="735"/>
    <n v="555"/>
    <n v="555"/>
    <n v="666"/>
    <n v="555"/>
    <n v="407925"/>
    <x v="2"/>
    <n v="200"/>
  </r>
  <r>
    <n v="2021"/>
    <s v="April"/>
    <d v="2021-04-01T00:00:00"/>
    <s v="Garnel Silky Smooth Conditioner 200 ml"/>
    <n v="384"/>
    <n v="555"/>
    <n v="555"/>
    <n v="666"/>
    <n v="555"/>
    <n v="213120"/>
    <x v="2"/>
    <n v="200"/>
  </r>
  <r>
    <n v="2021"/>
    <s v="May"/>
    <d v="2021-05-01T00:00:00"/>
    <s v="Garnel Silky Smooth Conditioner 200 ml"/>
    <n v="675"/>
    <n v="555"/>
    <n v="555"/>
    <n v="666"/>
    <n v="555"/>
    <n v="374625"/>
    <x v="2"/>
    <n v="200"/>
  </r>
  <r>
    <n v="2021"/>
    <s v="June"/>
    <d v="2021-06-01T00:00:00"/>
    <s v="Garnel Silky Smooth Conditioner 200 ml"/>
    <n v="163"/>
    <n v="555"/>
    <n v="555"/>
    <n v="666"/>
    <n v="555"/>
    <n v="90465"/>
    <x v="2"/>
    <n v="200"/>
  </r>
  <r>
    <n v="2021"/>
    <s v="July"/>
    <d v="2021-07-01T00:00:00"/>
    <s v="Garnel Silky Smooth Conditioner 200 ml"/>
    <n v="451"/>
    <n v="555"/>
    <n v="555"/>
    <n v="666"/>
    <n v="555"/>
    <n v="250305"/>
    <x v="2"/>
    <n v="200"/>
  </r>
  <r>
    <n v="2021"/>
    <s v="August"/>
    <d v="2021-08-01T00:00:00"/>
    <s v="Garnel Silky Smooth Conditioner 200 ml"/>
    <n v="319"/>
    <n v="555"/>
    <n v="555"/>
    <n v="666"/>
    <n v="555"/>
    <n v="177045"/>
    <x v="2"/>
    <n v="200"/>
  </r>
  <r>
    <n v="2021"/>
    <s v="September"/>
    <d v="2021-09-01T00:00:00"/>
    <s v="Garnel Silky Smooth Conditioner 200 ml"/>
    <n v="251"/>
    <n v="555"/>
    <n v="555"/>
    <n v="666"/>
    <n v="555"/>
    <n v="139305"/>
    <x v="2"/>
    <n v="200"/>
  </r>
  <r>
    <n v="2021"/>
    <s v="October"/>
    <d v="2021-10-01T00:00:00"/>
    <s v="Garnel Silky Smooth Conditioner 200 ml"/>
    <n v="910"/>
    <n v="555"/>
    <n v="555"/>
    <n v="666"/>
    <n v="555"/>
    <n v="505050"/>
    <x v="2"/>
    <n v="200"/>
  </r>
  <r>
    <n v="2021"/>
    <s v="November"/>
    <d v="2021-11-01T00:00:00"/>
    <s v="Garnel Silky Smooth Conditioner 200 ml"/>
    <n v="544"/>
    <n v="555"/>
    <n v="555"/>
    <n v="666"/>
    <n v="555"/>
    <n v="301920"/>
    <x v="2"/>
    <n v="200"/>
  </r>
  <r>
    <n v="2021"/>
    <s v="December"/>
    <d v="2021-12-01T00:00:00"/>
    <s v="Garnel Silky Smooth Conditioner 200 ml"/>
    <n v="256"/>
    <n v="555"/>
    <n v="555"/>
    <n v="666"/>
    <n v="555"/>
    <n v="142080"/>
    <x v="2"/>
    <n v="200"/>
  </r>
  <r>
    <n v="2022"/>
    <s v="January"/>
    <d v="2022-01-01T00:00:00"/>
    <s v="Garnel Silky Smooth Conditioner 200 ml"/>
    <n v="562"/>
    <n v="666"/>
    <n v="555"/>
    <n v="666"/>
    <n v="666"/>
    <n v="374292"/>
    <x v="2"/>
    <n v="200"/>
  </r>
  <r>
    <n v="2022"/>
    <s v="February"/>
    <d v="2022-02-01T00:00:00"/>
    <s v="Garnel Silky Smooth Conditioner 200 ml"/>
    <n v="687"/>
    <n v="666"/>
    <n v="555"/>
    <n v="666"/>
    <n v="666"/>
    <n v="457542"/>
    <x v="2"/>
    <n v="200"/>
  </r>
  <r>
    <n v="2022"/>
    <s v="March"/>
    <d v="2022-03-01T00:00:00"/>
    <s v="Garnel Silky Smooth Conditioner 200 ml"/>
    <n v="370"/>
    <n v="666"/>
    <n v="555"/>
    <n v="666"/>
    <n v="666"/>
    <n v="246420"/>
    <x v="2"/>
    <n v="200"/>
  </r>
  <r>
    <n v="2022"/>
    <s v="April"/>
    <d v="2022-04-01T00:00:00"/>
    <s v="Garnel Silky Smooth Conditioner 200 ml"/>
    <n v="736"/>
    <n v="666"/>
    <n v="555"/>
    <n v="666"/>
    <n v="666"/>
    <n v="490176"/>
    <x v="2"/>
    <n v="200"/>
  </r>
  <r>
    <n v="2022"/>
    <s v="May"/>
    <d v="2022-05-01T00:00:00"/>
    <s v="Garnel Silky Smooth Conditioner 200 ml"/>
    <n v="551"/>
    <n v="666"/>
    <n v="555"/>
    <n v="666"/>
    <n v="666"/>
    <n v="366966"/>
    <x v="2"/>
    <n v="200"/>
  </r>
  <r>
    <n v="2022"/>
    <s v="June"/>
    <d v="2022-06-01T00:00:00"/>
    <s v="Garnel Silky Smooth Conditioner 200 ml"/>
    <n v="496"/>
    <n v="666"/>
    <n v="555"/>
    <n v="666"/>
    <n v="666"/>
    <n v="330336"/>
    <x v="2"/>
    <n v="200"/>
  </r>
  <r>
    <n v="2022"/>
    <s v="July"/>
    <d v="2022-07-01T00:00:00"/>
    <s v="Garnel Silky Smooth Conditioner 200 ml"/>
    <n v="861"/>
    <n v="666"/>
    <n v="555"/>
    <n v="666"/>
    <n v="666"/>
    <n v="573426"/>
    <x v="2"/>
    <n v="200"/>
  </r>
  <r>
    <n v="2022"/>
    <s v="August"/>
    <d v="2022-08-01T00:00:00"/>
    <s v="Garnel Silky Smooth Conditioner 200 ml"/>
    <n v="594"/>
    <n v="666"/>
    <n v="555"/>
    <n v="666"/>
    <n v="666"/>
    <n v="395604"/>
    <x v="2"/>
    <n v="200"/>
  </r>
  <r>
    <n v="2022"/>
    <s v="September"/>
    <d v="2022-09-01T00:00:00"/>
    <s v="Garnel Silky Smooth Conditioner 200 ml"/>
    <n v="1227"/>
    <n v="666"/>
    <n v="555"/>
    <n v="666"/>
    <n v="666"/>
    <n v="817182"/>
    <x v="2"/>
    <n v="200"/>
  </r>
  <r>
    <n v="2022"/>
    <s v="October"/>
    <d v="2022-10-01T00:00:00"/>
    <s v="Garnel Silky Smooth Conditioner 200 ml"/>
    <n v="991"/>
    <n v="666"/>
    <n v="555"/>
    <n v="666"/>
    <n v="666"/>
    <n v="660006"/>
    <x v="2"/>
    <n v="200"/>
  </r>
  <r>
    <n v="2022"/>
    <s v="November"/>
    <d v="2022-11-01T00:00:00"/>
    <s v="Garnel Silky Smooth Conditioner 200 ml"/>
    <n v="2299"/>
    <n v="666"/>
    <n v="555"/>
    <n v="666"/>
    <n v="666"/>
    <n v="1531134"/>
    <x v="2"/>
    <n v="200"/>
  </r>
  <r>
    <n v="2022"/>
    <s v="December"/>
    <d v="2022-12-01T00:00:00"/>
    <s v="Garnel Silky Smooth Conditioner 200 ml"/>
    <n v="2096"/>
    <n v="666"/>
    <n v="555"/>
    <n v="666"/>
    <n v="666"/>
    <n v="1395936"/>
    <x v="2"/>
    <n v="200"/>
  </r>
  <r>
    <n v="2021"/>
    <s v="January"/>
    <d v="2021-01-01T00:00:00"/>
    <s v="Herbaluxe Long and Strong Conditioner 200 ml"/>
    <n v="132"/>
    <n v="600"/>
    <n v="600"/>
    <n v="720"/>
    <n v="600"/>
    <n v="79200"/>
    <x v="3"/>
    <n v="200"/>
  </r>
  <r>
    <n v="2021"/>
    <s v="February"/>
    <d v="2021-02-01T00:00:00"/>
    <s v="Herbaluxe Long and Strong Conditioner 200 ml"/>
    <n v="184"/>
    <n v="600"/>
    <n v="600"/>
    <n v="720"/>
    <n v="600"/>
    <n v="110400"/>
    <x v="3"/>
    <n v="200"/>
  </r>
  <r>
    <n v="2021"/>
    <s v="March"/>
    <d v="2021-03-01T00:00:00"/>
    <s v="Herbaluxe Long and Strong Conditioner 200 ml"/>
    <n v="465"/>
    <n v="600"/>
    <n v="600"/>
    <n v="720"/>
    <n v="600"/>
    <n v="279000"/>
    <x v="3"/>
    <n v="200"/>
  </r>
  <r>
    <n v="2021"/>
    <s v="April"/>
    <d v="2021-04-01T00:00:00"/>
    <s v="Herbaluxe Long and Strong Conditioner 200 ml"/>
    <n v="343"/>
    <n v="600"/>
    <n v="600"/>
    <n v="720"/>
    <n v="600"/>
    <n v="205800"/>
    <x v="3"/>
    <n v="200"/>
  </r>
  <r>
    <n v="2021"/>
    <s v="May"/>
    <d v="2021-05-01T00:00:00"/>
    <s v="Herbaluxe Long and Strong Conditioner 200 ml"/>
    <n v="646"/>
    <n v="600"/>
    <n v="600"/>
    <n v="720"/>
    <n v="600"/>
    <n v="387600"/>
    <x v="3"/>
    <n v="200"/>
  </r>
  <r>
    <n v="2021"/>
    <s v="June"/>
    <d v="2021-06-01T00:00:00"/>
    <s v="Herbaluxe Long and Strong Conditioner 200 ml"/>
    <n v="615"/>
    <n v="600"/>
    <n v="600"/>
    <n v="720"/>
    <n v="600"/>
    <n v="369000"/>
    <x v="3"/>
    <n v="200"/>
  </r>
  <r>
    <n v="2021"/>
    <s v="July"/>
    <d v="2021-07-01T00:00:00"/>
    <s v="Herbaluxe Long and Strong Conditioner 200 ml"/>
    <n v="717"/>
    <n v="600"/>
    <n v="600"/>
    <n v="720"/>
    <n v="600"/>
    <n v="430200"/>
    <x v="3"/>
    <n v="200"/>
  </r>
  <r>
    <n v="2021"/>
    <s v="August"/>
    <d v="2021-08-01T00:00:00"/>
    <s v="Herbaluxe Long and Strong Conditioner 200 ml"/>
    <n v="672"/>
    <n v="600"/>
    <n v="600"/>
    <n v="720"/>
    <n v="600"/>
    <n v="403200"/>
    <x v="3"/>
    <n v="200"/>
  </r>
  <r>
    <n v="2021"/>
    <s v="September"/>
    <d v="2021-09-01T00:00:00"/>
    <s v="Herbaluxe Long and Strong Conditioner 200 ml"/>
    <n v="595"/>
    <n v="600"/>
    <n v="600"/>
    <n v="720"/>
    <n v="600"/>
    <n v="357000"/>
    <x v="3"/>
    <n v="200"/>
  </r>
  <r>
    <n v="2021"/>
    <s v="October"/>
    <d v="2021-10-01T00:00:00"/>
    <s v="Herbaluxe Long and Strong Conditioner 200 ml"/>
    <n v="878"/>
    <n v="600"/>
    <n v="600"/>
    <n v="720"/>
    <n v="600"/>
    <n v="526800"/>
    <x v="3"/>
    <n v="200"/>
  </r>
  <r>
    <n v="2021"/>
    <s v="November"/>
    <d v="2021-11-01T00:00:00"/>
    <s v="Herbaluxe Long and Strong Conditioner 200 ml"/>
    <n v="616"/>
    <n v="600"/>
    <n v="600"/>
    <n v="720"/>
    <n v="600"/>
    <n v="369600"/>
    <x v="3"/>
    <n v="200"/>
  </r>
  <r>
    <n v="2021"/>
    <s v="December"/>
    <d v="2021-12-01T00:00:00"/>
    <s v="Herbaluxe Long and Strong Conditioner 200 ml"/>
    <n v="594"/>
    <n v="600"/>
    <n v="600"/>
    <n v="720"/>
    <n v="600"/>
    <n v="356400"/>
    <x v="3"/>
    <n v="200"/>
  </r>
  <r>
    <n v="2022"/>
    <s v="January"/>
    <d v="2022-01-01T00:00:00"/>
    <s v="Herbaluxe Long and Strong Conditioner 200 ml"/>
    <n v="1270"/>
    <n v="720"/>
    <n v="600"/>
    <n v="720"/>
    <n v="720"/>
    <n v="914400"/>
    <x v="3"/>
    <n v="200"/>
  </r>
  <r>
    <n v="2022"/>
    <s v="February"/>
    <d v="2022-02-01T00:00:00"/>
    <s v="Herbaluxe Long and Strong Conditioner 200 ml"/>
    <n v="795"/>
    <n v="720"/>
    <n v="600"/>
    <n v="720"/>
    <n v="720"/>
    <n v="572400"/>
    <x v="3"/>
    <n v="200"/>
  </r>
  <r>
    <n v="2022"/>
    <s v="March"/>
    <d v="2022-03-01T00:00:00"/>
    <s v="Herbaluxe Long and Strong Conditioner 200 ml"/>
    <n v="593"/>
    <n v="720"/>
    <n v="600"/>
    <n v="720"/>
    <n v="720"/>
    <n v="426960"/>
    <x v="3"/>
    <n v="200"/>
  </r>
  <r>
    <n v="2022"/>
    <s v="April"/>
    <d v="2022-04-01T00:00:00"/>
    <s v="Herbaluxe Long and Strong Conditioner 200 ml"/>
    <n v="571"/>
    <n v="720"/>
    <n v="600"/>
    <n v="720"/>
    <n v="720"/>
    <n v="411120"/>
    <x v="3"/>
    <n v="200"/>
  </r>
  <r>
    <n v="2022"/>
    <s v="May"/>
    <d v="2022-05-01T00:00:00"/>
    <s v="Herbaluxe Long and Strong Conditioner 200 ml"/>
    <n v="1286"/>
    <n v="720"/>
    <n v="600"/>
    <n v="720"/>
    <n v="720"/>
    <n v="925920"/>
    <x v="3"/>
    <n v="200"/>
  </r>
  <r>
    <n v="2022"/>
    <s v="June"/>
    <d v="2022-06-01T00:00:00"/>
    <s v="Herbaluxe Long and Strong Conditioner 200 ml"/>
    <n v="1804"/>
    <n v="720"/>
    <n v="600"/>
    <n v="720"/>
    <n v="720"/>
    <n v="1298880"/>
    <x v="3"/>
    <n v="200"/>
  </r>
  <r>
    <n v="2022"/>
    <s v="July"/>
    <d v="2022-07-01T00:00:00"/>
    <s v="Herbaluxe Long and Strong Conditioner 200 ml"/>
    <n v="1618"/>
    <n v="720"/>
    <n v="600"/>
    <n v="720"/>
    <n v="720"/>
    <n v="1164960"/>
    <x v="3"/>
    <n v="200"/>
  </r>
  <r>
    <n v="2022"/>
    <s v="August"/>
    <d v="2022-08-01T00:00:00"/>
    <s v="Herbaluxe Long and Strong Conditioner 200 ml"/>
    <n v="570"/>
    <n v="720"/>
    <n v="600"/>
    <n v="720"/>
    <n v="720"/>
    <n v="410400"/>
    <x v="3"/>
    <n v="200"/>
  </r>
  <r>
    <n v="2022"/>
    <s v="September"/>
    <d v="2022-09-01T00:00:00"/>
    <s v="Herbaluxe Long and Strong Conditioner 200 ml"/>
    <n v="1469"/>
    <n v="720"/>
    <n v="600"/>
    <n v="720"/>
    <n v="720"/>
    <n v="1057680"/>
    <x v="3"/>
    <n v="200"/>
  </r>
  <r>
    <n v="2022"/>
    <s v="October"/>
    <d v="2022-10-01T00:00:00"/>
    <s v="Herbaluxe Long and Strong Conditioner 200 ml"/>
    <n v="1092"/>
    <n v="720"/>
    <n v="600"/>
    <n v="720"/>
    <n v="720"/>
    <n v="786240"/>
    <x v="3"/>
    <n v="200"/>
  </r>
  <r>
    <n v="2022"/>
    <s v="November"/>
    <d v="2022-11-01T00:00:00"/>
    <s v="Herbaluxe Long and Strong Conditioner 200 ml"/>
    <n v="2322"/>
    <n v="720"/>
    <n v="600"/>
    <n v="720"/>
    <n v="720"/>
    <n v="1671840"/>
    <x v="3"/>
    <n v="200"/>
  </r>
  <r>
    <n v="2022"/>
    <s v="December"/>
    <d v="2022-12-01T00:00:00"/>
    <s v="Herbaluxe Long and Strong Conditioner 200 ml"/>
    <n v="1364"/>
    <n v="720"/>
    <n v="600"/>
    <n v="720"/>
    <n v="720"/>
    <n v="982080"/>
    <x v="3"/>
    <n v="200"/>
  </r>
  <r>
    <m/>
    <m/>
    <m/>
    <m/>
    <m/>
    <m/>
    <m/>
    <m/>
    <m/>
    <m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Company Name">
  <location ref="A3:B10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6">
        <item x="2"/>
        <item x="3"/>
        <item x="1"/>
        <item x="0"/>
        <item h="1" x="4"/>
        <item t="default"/>
      </items>
    </pivotField>
    <pivotField showAll="0"/>
    <pivotField axis="axisRow" showAll="0" defaultSubtotal="0">
      <items count="3">
        <item n="Competitors'" x="2"/>
        <item x="0"/>
        <item h="1" x="1"/>
      </items>
    </pivotField>
  </pivotFields>
  <rowFields count="2">
    <field x="12"/>
    <field x="10"/>
  </rowFields>
  <rowItems count="7">
    <i>
      <x/>
    </i>
    <i r="1">
      <x/>
    </i>
    <i r="1">
      <x v="1"/>
    </i>
    <i r="1">
      <x v="2"/>
    </i>
    <i>
      <x v="1"/>
    </i>
    <i r="1">
      <x v="3"/>
    </i>
    <i t="grand">
      <x/>
    </i>
  </rowItems>
  <colItems count="1">
    <i/>
  </colItems>
  <dataFields count="1">
    <dataField name="Sum of Revenue" fld="9" showDataAs="percentOfTota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Q29" firstHeaderRow="1" firstDataRow="2" firstDataCol="1"/>
  <pivotFields count="15">
    <pivotField showAll="0"/>
    <pivotField showAll="0"/>
    <pivotField axis="axisRow" numFmtId="17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Col" showAll="0">
      <items count="21">
        <item m="1" x="15"/>
        <item m="1" x="18"/>
        <item m="1" x="19"/>
        <item m="1" x="16"/>
        <item m="1" x="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16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Table34" displayName="Table34" ref="A1:L361" totalsRowShown="0" headerRowDxfId="17" dataDxfId="15" headerRowBorderDxfId="16" tableBorderDxfId="14" totalsRowBorderDxfId="13">
  <tableColumns count="12">
    <tableColumn id="1" name="Year" dataDxfId="12"/>
    <tableColumn id="2" name="Month" dataDxfId="11"/>
    <tableColumn id="7" name="Date" dataDxfId="10"/>
    <tableColumn id="4" name="Product Name" dataDxfId="9"/>
    <tableColumn id="9" name="Units" dataDxfId="8"/>
    <tableColumn id="3" name="price" dataDxfId="7">
      <calculatedColumnFormula>IF(Table34[[#This Row],[Year]]=2021,VLOOKUP(Table34[[#This Row],[Product Name]],Table265[#All],4,0),VLOOKUP(Table34[[#This Row],[Product Name]],Table265[#All],5,0))</calculatedColumnFormula>
    </tableColumn>
    <tableColumn id="5" name="Year 2021" dataDxfId="6">
      <calculatedColumnFormula>VLOOKUP(Table34[[#This Row],[Product Name]],Table265[#All],4,0)</calculatedColumnFormula>
    </tableColumn>
    <tableColumn id="6" name="Year 2022" dataDxfId="5">
      <calculatedColumnFormula>VLOOKUP(Table34[[#This Row],[Product Name]],Table265[#All],5,0)</calculatedColumnFormula>
    </tableColumn>
    <tableColumn id="8" name="Final Price" dataDxfId="4">
      <calculatedColumnFormula>IF(Table34[[#This Row],[Year]]=2021,Table34[[#This Row],[Year 2021]],Table34[[#This Row],[Year 2022]])</calculatedColumnFormula>
    </tableColumn>
    <tableColumn id="10" name="Revenue" dataDxfId="3">
      <calculatedColumnFormula>Table34[[#This Row],[Units]]*Table34[[#This Row],[Final Price]]</calculatedColumnFormula>
    </tableColumn>
    <tableColumn id="11" name="Company" dataDxfId="2">
      <calculatedColumnFormula>VLOOKUP(Table34[[#This Row],[Product Name]],Table265[#All],6)</calculatedColumnFormula>
    </tableColumn>
    <tableColumn id="12" name="Column1" dataDxfId="1">
      <calculatedColumnFormula>VLOOKUP(Table34[[#This Row],[Product Name]],Table265[#All],3,0)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4" name="Table265" displayName="Table265" ref="A1:F16" totalsRowShown="0">
  <autoFilter ref="A1:F16"/>
  <sortState ref="A2:F16">
    <sortCondition ref="A1:A16"/>
  </sortState>
  <tableColumns count="6">
    <tableColumn id="4" name="Full Name"/>
    <tableColumn id="6" name="Shampoo/Conditioner"/>
    <tableColumn id="14" name="Size"/>
    <tableColumn id="5" name="Price Jan 2021 to Dec 2021"/>
    <tableColumn id="8" name="Price Jan 2022 to Dec 2022">
      <calculatedColumnFormula>Table265[[#This Row],[Price Jan 2021 to Dec 2021]]*1.2</calculatedColumnFormula>
    </tableColumn>
    <tableColumn id="7" name="Compan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6" totalsRowShown="0">
  <autoFilter ref="A1:H16"/>
  <tableColumns count="8">
    <tableColumn id="1" name="Brand" dataDxfId="0"/>
    <tableColumn id="2" name="Size"/>
    <tableColumn id="3" name="Variant"/>
    <tableColumn id="4" name="Full Name">
      <calculatedColumnFormula>CONCATENATE(Table2[[#This Row],[Brand]]," ",Table2[[#This Row],[Variant]]," ",Table2[[#This Row],[Type]]," ",Table2[[#This Row],[Size]])</calculatedColumnFormula>
    </tableColumn>
    <tableColumn id="5" name="Price Jan 2021 to Dec 2021"/>
    <tableColumn id="8" name="Price Jan 2022 to Sept 2023">
      <calculatedColumnFormula>Table2[[#This Row],[Price Jan 2021 to Dec 2021]]*1.2</calculatedColumnFormula>
    </tableColumn>
    <tableColumn id="6" name="Type"/>
    <tableColumn id="7" name="Compan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tabSelected="1" workbookViewId="0">
      <selection activeCell="A3" sqref="A3"/>
    </sheetView>
  </sheetViews>
  <sheetFormatPr defaultRowHeight="14.5" x14ac:dyDescent="0.35"/>
  <cols>
    <col min="1" max="1" width="14.6328125" customWidth="1"/>
    <col min="2" max="2" width="14.36328125" customWidth="1"/>
  </cols>
  <sheetData>
    <row r="3" spans="1:2" x14ac:dyDescent="0.35">
      <c r="A3" s="8" t="s">
        <v>92</v>
      </c>
      <c r="B3" t="s">
        <v>90</v>
      </c>
    </row>
    <row r="4" spans="1:2" x14ac:dyDescent="0.35">
      <c r="A4" s="29" t="s">
        <v>91</v>
      </c>
      <c r="B4" s="30"/>
    </row>
    <row r="5" spans="1:2" x14ac:dyDescent="0.35">
      <c r="A5" s="31" t="s">
        <v>22</v>
      </c>
      <c r="B5" s="30">
        <v>7.706696406762735E-2</v>
      </c>
    </row>
    <row r="6" spans="1:2" x14ac:dyDescent="0.35">
      <c r="A6" s="31" t="s">
        <v>23</v>
      </c>
      <c r="B6" s="30">
        <v>4.0812205341503587E-2</v>
      </c>
    </row>
    <row r="7" spans="1:2" x14ac:dyDescent="0.35">
      <c r="A7" s="31" t="s">
        <v>21</v>
      </c>
      <c r="B7" s="30">
        <v>0.46791481687594672</v>
      </c>
    </row>
    <row r="8" spans="1:2" x14ac:dyDescent="0.35">
      <c r="A8" s="29" t="s">
        <v>20</v>
      </c>
      <c r="B8" s="30"/>
    </row>
    <row r="9" spans="1:2" x14ac:dyDescent="0.35">
      <c r="A9" s="31" t="s">
        <v>20</v>
      </c>
      <c r="B9" s="30">
        <v>0.41420601371492233</v>
      </c>
    </row>
    <row r="10" spans="1:2" x14ac:dyDescent="0.35">
      <c r="A10" s="29" t="s">
        <v>54</v>
      </c>
      <c r="B10" s="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"/>
  <sheetViews>
    <sheetView workbookViewId="0">
      <selection sqref="A1:XFD1048576"/>
    </sheetView>
  </sheetViews>
  <sheetFormatPr defaultRowHeight="14.5" x14ac:dyDescent="0.35"/>
  <cols>
    <col min="1" max="1" width="4.453125" bestFit="1" customWidth="1"/>
    <col min="2" max="2" width="11.7265625" bestFit="1" customWidth="1"/>
    <col min="3" max="3" width="8.6328125" customWidth="1"/>
    <col min="4" max="4" width="36.6328125" customWidth="1"/>
    <col min="10" max="10" width="9.36328125" customWidth="1"/>
  </cols>
  <sheetData>
    <row r="1" spans="1:12" ht="27" x14ac:dyDescent="0.35">
      <c r="A1" s="13" t="s">
        <v>0</v>
      </c>
      <c r="B1" s="14" t="s">
        <v>1</v>
      </c>
      <c r="C1" s="14" t="s">
        <v>52</v>
      </c>
      <c r="D1" s="14" t="s">
        <v>2</v>
      </c>
      <c r="E1" s="15" t="s">
        <v>47</v>
      </c>
      <c r="F1" s="27" t="s">
        <v>84</v>
      </c>
      <c r="G1" s="27" t="s">
        <v>85</v>
      </c>
      <c r="H1" s="27" t="s">
        <v>86</v>
      </c>
      <c r="I1" s="27" t="s">
        <v>87</v>
      </c>
      <c r="J1" s="27" t="s">
        <v>88</v>
      </c>
      <c r="K1" s="27" t="s">
        <v>19</v>
      </c>
      <c r="L1" s="27" t="s">
        <v>89</v>
      </c>
    </row>
    <row r="2" spans="1:12" x14ac:dyDescent="0.35">
      <c r="A2" s="16">
        <v>2021</v>
      </c>
      <c r="B2" s="17" t="s">
        <v>34</v>
      </c>
      <c r="C2" s="18">
        <v>44197</v>
      </c>
      <c r="D2" s="19" t="s">
        <v>56</v>
      </c>
      <c r="E2" s="20">
        <v>13320</v>
      </c>
      <c r="F2" s="26">
        <f>IF(Table34[[#This Row],[Year]]=2021,VLOOKUP(Table34[[#This Row],[Product Name]],Table265[#All],4,0),VLOOKUP(Table34[[#This Row],[Product Name]],Table265[#All],5,0))</f>
        <v>795</v>
      </c>
      <c r="G2" s="26">
        <f>VLOOKUP(Table34[[#This Row],[Product Name]],Table265[#All],4,0)</f>
        <v>795</v>
      </c>
      <c r="H2" s="26">
        <f>VLOOKUP(Table34[[#This Row],[Product Name]],Table265[#All],5,0)</f>
        <v>954</v>
      </c>
      <c r="I2" s="28">
        <f>IF(Table34[[#This Row],[Year]]=2021,Table34[[#This Row],[Year 2021]],Table34[[#This Row],[Year 2022]])</f>
        <v>795</v>
      </c>
      <c r="J2" s="28">
        <f>Table34[[#This Row],[Units]]*Table34[[#This Row],[Final Price]]</f>
        <v>10589400</v>
      </c>
      <c r="K2" s="28" t="str">
        <f>VLOOKUP(Table34[[#This Row],[Product Name]],Table265[#All],6)</f>
        <v>UniProc</v>
      </c>
      <c r="L2" s="28">
        <f>VLOOKUP(Table34[[#This Row],[Product Name]],Table265[#All],3,0)</f>
        <v>500</v>
      </c>
    </row>
    <row r="3" spans="1:12" x14ac:dyDescent="0.35">
      <c r="A3" s="16">
        <v>2021</v>
      </c>
      <c r="B3" s="17" t="s">
        <v>35</v>
      </c>
      <c r="C3" s="18">
        <v>44228</v>
      </c>
      <c r="D3" s="19" t="s">
        <v>56</v>
      </c>
      <c r="E3" s="20">
        <v>12950</v>
      </c>
      <c r="F3" s="26">
        <f>IF(Table34[[#This Row],[Year]]=2021,VLOOKUP(Table34[[#This Row],[Product Name]],Table265[#All],4,0),VLOOKUP(Table34[[#This Row],[Product Name]],Table265[#All],5,0))</f>
        <v>795</v>
      </c>
      <c r="G3" s="26">
        <f>VLOOKUP(Table34[[#This Row],[Product Name]],Table265[#All],4,0)</f>
        <v>795</v>
      </c>
      <c r="H3" s="26">
        <f>VLOOKUP(Table34[[#This Row],[Product Name]],Table265[#All],5,0)</f>
        <v>954</v>
      </c>
      <c r="I3" s="28">
        <f>IF(Table34[[#This Row],[Year]]=2021,Table34[[#This Row],[Year 2021]],Table34[[#This Row],[Year 2022]])</f>
        <v>795</v>
      </c>
      <c r="J3" s="28">
        <f>Table34[[#This Row],[Units]]*Table34[[#This Row],[Final Price]]</f>
        <v>10295250</v>
      </c>
      <c r="K3" s="28" t="str">
        <f>VLOOKUP(Table34[[#This Row],[Product Name]],Table265[#All],6)</f>
        <v>UniProc</v>
      </c>
      <c r="L3" s="28">
        <f>VLOOKUP(Table34[[#This Row],[Product Name]],Table265[#All],3,0)</f>
        <v>500</v>
      </c>
    </row>
    <row r="4" spans="1:12" x14ac:dyDescent="0.35">
      <c r="A4" s="16">
        <v>2021</v>
      </c>
      <c r="B4" s="17" t="s">
        <v>36</v>
      </c>
      <c r="C4" s="18">
        <v>44256</v>
      </c>
      <c r="D4" s="19" t="s">
        <v>56</v>
      </c>
      <c r="E4" s="20">
        <v>14800</v>
      </c>
      <c r="F4" s="26">
        <f>IF(Table34[[#This Row],[Year]]=2021,VLOOKUP(Table34[[#This Row],[Product Name]],Table265[#All],4,0),VLOOKUP(Table34[[#This Row],[Product Name]],Table265[#All],5,0))</f>
        <v>795</v>
      </c>
      <c r="G4" s="26">
        <f>VLOOKUP(Table34[[#This Row],[Product Name]],Table265[#All],4,0)</f>
        <v>795</v>
      </c>
      <c r="H4" s="26">
        <f>VLOOKUP(Table34[[#This Row],[Product Name]],Table265[#All],5,0)</f>
        <v>954</v>
      </c>
      <c r="I4" s="28">
        <f>IF(Table34[[#This Row],[Year]]=2021,Table34[[#This Row],[Year 2021]],Table34[[#This Row],[Year 2022]])</f>
        <v>795</v>
      </c>
      <c r="J4" s="28">
        <f>Table34[[#This Row],[Units]]*Table34[[#This Row],[Final Price]]</f>
        <v>11766000</v>
      </c>
      <c r="K4" s="28" t="str">
        <f>VLOOKUP(Table34[[#This Row],[Product Name]],Table265[#All],6)</f>
        <v>UniProc</v>
      </c>
      <c r="L4" s="28">
        <f>VLOOKUP(Table34[[#This Row],[Product Name]],Table265[#All],3,0)</f>
        <v>500</v>
      </c>
    </row>
    <row r="5" spans="1:12" x14ac:dyDescent="0.35">
      <c r="A5" s="16">
        <v>2021</v>
      </c>
      <c r="B5" s="17" t="s">
        <v>37</v>
      </c>
      <c r="C5" s="18">
        <v>44287</v>
      </c>
      <c r="D5" s="19" t="s">
        <v>56</v>
      </c>
      <c r="E5" s="20">
        <v>15540</v>
      </c>
      <c r="F5" s="26">
        <f>IF(Table34[[#This Row],[Year]]=2021,VLOOKUP(Table34[[#This Row],[Product Name]],Table265[#All],4,0),VLOOKUP(Table34[[#This Row],[Product Name]],Table265[#All],5,0))</f>
        <v>795</v>
      </c>
      <c r="G5" s="26">
        <f>VLOOKUP(Table34[[#This Row],[Product Name]],Table265[#All],4,0)</f>
        <v>795</v>
      </c>
      <c r="H5" s="26">
        <f>VLOOKUP(Table34[[#This Row],[Product Name]],Table265[#All],5,0)</f>
        <v>954</v>
      </c>
      <c r="I5" s="28">
        <f>IF(Table34[[#This Row],[Year]]=2021,Table34[[#This Row],[Year 2021]],Table34[[#This Row],[Year 2022]])</f>
        <v>795</v>
      </c>
      <c r="J5" s="28">
        <f>Table34[[#This Row],[Units]]*Table34[[#This Row],[Final Price]]</f>
        <v>12354300</v>
      </c>
      <c r="K5" s="28" t="str">
        <f>VLOOKUP(Table34[[#This Row],[Product Name]],Table265[#All],6)</f>
        <v>UniProc</v>
      </c>
      <c r="L5" s="28">
        <f>VLOOKUP(Table34[[#This Row],[Product Name]],Table265[#All],3,0)</f>
        <v>500</v>
      </c>
    </row>
    <row r="6" spans="1:12" x14ac:dyDescent="0.35">
      <c r="A6" s="16">
        <v>2021</v>
      </c>
      <c r="B6" s="17" t="s">
        <v>38</v>
      </c>
      <c r="C6" s="18">
        <v>44317</v>
      </c>
      <c r="D6" s="19" t="s">
        <v>56</v>
      </c>
      <c r="E6" s="20">
        <v>16280</v>
      </c>
      <c r="F6" s="26">
        <f>IF(Table34[[#This Row],[Year]]=2021,VLOOKUP(Table34[[#This Row],[Product Name]],Table265[#All],4,0),VLOOKUP(Table34[[#This Row],[Product Name]],Table265[#All],5,0))</f>
        <v>795</v>
      </c>
      <c r="G6" s="26">
        <f>VLOOKUP(Table34[[#This Row],[Product Name]],Table265[#All],4,0)</f>
        <v>795</v>
      </c>
      <c r="H6" s="26">
        <f>VLOOKUP(Table34[[#This Row],[Product Name]],Table265[#All],5,0)</f>
        <v>954</v>
      </c>
      <c r="I6" s="28">
        <f>IF(Table34[[#This Row],[Year]]=2021,Table34[[#This Row],[Year 2021]],Table34[[#This Row],[Year 2022]])</f>
        <v>795</v>
      </c>
      <c r="J6" s="28">
        <f>Table34[[#This Row],[Units]]*Table34[[#This Row],[Final Price]]</f>
        <v>12942600</v>
      </c>
      <c r="K6" s="28" t="str">
        <f>VLOOKUP(Table34[[#This Row],[Product Name]],Table265[#All],6)</f>
        <v>UniProc</v>
      </c>
      <c r="L6" s="28">
        <f>VLOOKUP(Table34[[#This Row],[Product Name]],Table265[#All],3,0)</f>
        <v>500</v>
      </c>
    </row>
    <row r="7" spans="1:12" x14ac:dyDescent="0.35">
      <c r="A7" s="16">
        <v>2021</v>
      </c>
      <c r="B7" s="17" t="s">
        <v>39</v>
      </c>
      <c r="C7" s="18">
        <v>44348</v>
      </c>
      <c r="D7" s="19" t="s">
        <v>56</v>
      </c>
      <c r="E7" s="20">
        <v>19240</v>
      </c>
      <c r="F7" s="26">
        <f>IF(Table34[[#This Row],[Year]]=2021,VLOOKUP(Table34[[#This Row],[Product Name]],Table265[#All],4,0),VLOOKUP(Table34[[#This Row],[Product Name]],Table265[#All],5,0))</f>
        <v>795</v>
      </c>
      <c r="G7" s="26">
        <f>VLOOKUP(Table34[[#This Row],[Product Name]],Table265[#All],4,0)</f>
        <v>795</v>
      </c>
      <c r="H7" s="26">
        <f>VLOOKUP(Table34[[#This Row],[Product Name]],Table265[#All],5,0)</f>
        <v>954</v>
      </c>
      <c r="I7" s="28">
        <f>IF(Table34[[#This Row],[Year]]=2021,Table34[[#This Row],[Year 2021]],Table34[[#This Row],[Year 2022]])</f>
        <v>795</v>
      </c>
      <c r="J7" s="28">
        <f>Table34[[#This Row],[Units]]*Table34[[#This Row],[Final Price]]</f>
        <v>15295800</v>
      </c>
      <c r="K7" s="28" t="str">
        <f>VLOOKUP(Table34[[#This Row],[Product Name]],Table265[#All],6)</f>
        <v>UniProc</v>
      </c>
      <c r="L7" s="28">
        <f>VLOOKUP(Table34[[#This Row],[Product Name]],Table265[#All],3,0)</f>
        <v>500</v>
      </c>
    </row>
    <row r="8" spans="1:12" x14ac:dyDescent="0.35">
      <c r="A8" s="16">
        <v>2021</v>
      </c>
      <c r="B8" s="17" t="s">
        <v>40</v>
      </c>
      <c r="C8" s="18">
        <v>44378</v>
      </c>
      <c r="D8" s="19" t="s">
        <v>56</v>
      </c>
      <c r="E8" s="20">
        <v>19980</v>
      </c>
      <c r="F8" s="26">
        <f>IF(Table34[[#This Row],[Year]]=2021,VLOOKUP(Table34[[#This Row],[Product Name]],Table265[#All],4,0),VLOOKUP(Table34[[#This Row],[Product Name]],Table265[#All],5,0))</f>
        <v>795</v>
      </c>
      <c r="G8" s="26">
        <f>VLOOKUP(Table34[[#This Row],[Product Name]],Table265[#All],4,0)</f>
        <v>795</v>
      </c>
      <c r="H8" s="26">
        <f>VLOOKUP(Table34[[#This Row],[Product Name]],Table265[#All],5,0)</f>
        <v>954</v>
      </c>
      <c r="I8" s="28">
        <f>IF(Table34[[#This Row],[Year]]=2021,Table34[[#This Row],[Year 2021]],Table34[[#This Row],[Year 2022]])</f>
        <v>795</v>
      </c>
      <c r="J8" s="28">
        <f>Table34[[#This Row],[Units]]*Table34[[#This Row],[Final Price]]</f>
        <v>15884100</v>
      </c>
      <c r="K8" s="28" t="str">
        <f>VLOOKUP(Table34[[#This Row],[Product Name]],Table265[#All],6)</f>
        <v>UniProc</v>
      </c>
      <c r="L8" s="28">
        <f>VLOOKUP(Table34[[#This Row],[Product Name]],Table265[#All],3,0)</f>
        <v>500</v>
      </c>
    </row>
    <row r="9" spans="1:12" x14ac:dyDescent="0.35">
      <c r="A9" s="16">
        <v>2021</v>
      </c>
      <c r="B9" s="17" t="s">
        <v>41</v>
      </c>
      <c r="C9" s="18">
        <v>44409</v>
      </c>
      <c r="D9" s="19" t="s">
        <v>56</v>
      </c>
      <c r="E9" s="20">
        <v>19610</v>
      </c>
      <c r="F9" s="26">
        <f>IF(Table34[[#This Row],[Year]]=2021,VLOOKUP(Table34[[#This Row],[Product Name]],Table265[#All],4,0),VLOOKUP(Table34[[#This Row],[Product Name]],Table265[#All],5,0))</f>
        <v>795</v>
      </c>
      <c r="G9" s="26">
        <f>VLOOKUP(Table34[[#This Row],[Product Name]],Table265[#All],4,0)</f>
        <v>795</v>
      </c>
      <c r="H9" s="26">
        <f>VLOOKUP(Table34[[#This Row],[Product Name]],Table265[#All],5,0)</f>
        <v>954</v>
      </c>
      <c r="I9" s="28">
        <f>IF(Table34[[#This Row],[Year]]=2021,Table34[[#This Row],[Year 2021]],Table34[[#This Row],[Year 2022]])</f>
        <v>795</v>
      </c>
      <c r="J9" s="28">
        <f>Table34[[#This Row],[Units]]*Table34[[#This Row],[Final Price]]</f>
        <v>15589950</v>
      </c>
      <c r="K9" s="28" t="str">
        <f>VLOOKUP(Table34[[#This Row],[Product Name]],Table265[#All],6)</f>
        <v>UniProc</v>
      </c>
      <c r="L9" s="28">
        <f>VLOOKUP(Table34[[#This Row],[Product Name]],Table265[#All],3,0)</f>
        <v>500</v>
      </c>
    </row>
    <row r="10" spans="1:12" x14ac:dyDescent="0.35">
      <c r="A10" s="16">
        <v>2021</v>
      </c>
      <c r="B10" s="17" t="s">
        <v>42</v>
      </c>
      <c r="C10" s="18">
        <v>44440</v>
      </c>
      <c r="D10" s="19" t="s">
        <v>56</v>
      </c>
      <c r="E10" s="20">
        <v>17760</v>
      </c>
      <c r="F10" s="26">
        <f>IF(Table34[[#This Row],[Year]]=2021,VLOOKUP(Table34[[#This Row],[Product Name]],Table265[#All],4,0),VLOOKUP(Table34[[#This Row],[Product Name]],Table265[#All],5,0))</f>
        <v>795</v>
      </c>
      <c r="G10" s="26">
        <f>VLOOKUP(Table34[[#This Row],[Product Name]],Table265[#All],4,0)</f>
        <v>795</v>
      </c>
      <c r="H10" s="26">
        <f>VLOOKUP(Table34[[#This Row],[Product Name]],Table265[#All],5,0)</f>
        <v>954</v>
      </c>
      <c r="I10" s="28">
        <f>IF(Table34[[#This Row],[Year]]=2021,Table34[[#This Row],[Year 2021]],Table34[[#This Row],[Year 2022]])</f>
        <v>795</v>
      </c>
      <c r="J10" s="28">
        <f>Table34[[#This Row],[Units]]*Table34[[#This Row],[Final Price]]</f>
        <v>14119200</v>
      </c>
      <c r="K10" s="28" t="str">
        <f>VLOOKUP(Table34[[#This Row],[Product Name]],Table265[#All],6)</f>
        <v>UniProc</v>
      </c>
      <c r="L10" s="28">
        <f>VLOOKUP(Table34[[#This Row],[Product Name]],Table265[#All],3,0)</f>
        <v>500</v>
      </c>
    </row>
    <row r="11" spans="1:12" x14ac:dyDescent="0.35">
      <c r="A11" s="16">
        <v>2021</v>
      </c>
      <c r="B11" s="17" t="s">
        <v>43</v>
      </c>
      <c r="C11" s="18">
        <v>44470</v>
      </c>
      <c r="D11" s="19" t="s">
        <v>56</v>
      </c>
      <c r="E11" s="20">
        <v>17020</v>
      </c>
      <c r="F11" s="26">
        <f>IF(Table34[[#This Row],[Year]]=2021,VLOOKUP(Table34[[#This Row],[Product Name]],Table265[#All],4,0),VLOOKUP(Table34[[#This Row],[Product Name]],Table265[#All],5,0))</f>
        <v>795</v>
      </c>
      <c r="G11" s="26">
        <f>VLOOKUP(Table34[[#This Row],[Product Name]],Table265[#All],4,0)</f>
        <v>795</v>
      </c>
      <c r="H11" s="26">
        <f>VLOOKUP(Table34[[#This Row],[Product Name]],Table265[#All],5,0)</f>
        <v>954</v>
      </c>
      <c r="I11" s="28">
        <f>IF(Table34[[#This Row],[Year]]=2021,Table34[[#This Row],[Year 2021]],Table34[[#This Row],[Year 2022]])</f>
        <v>795</v>
      </c>
      <c r="J11" s="28">
        <f>Table34[[#This Row],[Units]]*Table34[[#This Row],[Final Price]]</f>
        <v>13530900</v>
      </c>
      <c r="K11" s="28" t="str">
        <f>VLOOKUP(Table34[[#This Row],[Product Name]],Table265[#All],6)</f>
        <v>UniProc</v>
      </c>
      <c r="L11" s="28">
        <f>VLOOKUP(Table34[[#This Row],[Product Name]],Table265[#All],3,0)</f>
        <v>500</v>
      </c>
    </row>
    <row r="12" spans="1:12" x14ac:dyDescent="0.35">
      <c r="A12" s="16">
        <v>2021</v>
      </c>
      <c r="B12" s="17" t="s">
        <v>44</v>
      </c>
      <c r="C12" s="18">
        <v>44501</v>
      </c>
      <c r="D12" s="19" t="s">
        <v>56</v>
      </c>
      <c r="E12" s="20">
        <v>16650</v>
      </c>
      <c r="F12" s="26">
        <f>IF(Table34[[#This Row],[Year]]=2021,VLOOKUP(Table34[[#This Row],[Product Name]],Table265[#All],4,0),VLOOKUP(Table34[[#This Row],[Product Name]],Table265[#All],5,0))</f>
        <v>795</v>
      </c>
      <c r="G12" s="26">
        <f>VLOOKUP(Table34[[#This Row],[Product Name]],Table265[#All],4,0)</f>
        <v>795</v>
      </c>
      <c r="H12" s="26">
        <f>VLOOKUP(Table34[[#This Row],[Product Name]],Table265[#All],5,0)</f>
        <v>954</v>
      </c>
      <c r="I12" s="28">
        <f>IF(Table34[[#This Row],[Year]]=2021,Table34[[#This Row],[Year 2021]],Table34[[#This Row],[Year 2022]])</f>
        <v>795</v>
      </c>
      <c r="J12" s="28">
        <f>Table34[[#This Row],[Units]]*Table34[[#This Row],[Final Price]]</f>
        <v>13236750</v>
      </c>
      <c r="K12" s="28" t="str">
        <f>VLOOKUP(Table34[[#This Row],[Product Name]],Table265[#All],6)</f>
        <v>UniProc</v>
      </c>
      <c r="L12" s="28">
        <f>VLOOKUP(Table34[[#This Row],[Product Name]],Table265[#All],3,0)</f>
        <v>500</v>
      </c>
    </row>
    <row r="13" spans="1:12" x14ac:dyDescent="0.35">
      <c r="A13" s="16">
        <v>2021</v>
      </c>
      <c r="B13" s="17" t="s">
        <v>45</v>
      </c>
      <c r="C13" s="18">
        <v>44531</v>
      </c>
      <c r="D13" s="19" t="s">
        <v>56</v>
      </c>
      <c r="E13" s="20">
        <v>13690</v>
      </c>
      <c r="F13" s="26">
        <f>IF(Table34[[#This Row],[Year]]=2021,VLOOKUP(Table34[[#This Row],[Product Name]],Table265[#All],4,0),VLOOKUP(Table34[[#This Row],[Product Name]],Table265[#All],5,0))</f>
        <v>795</v>
      </c>
      <c r="G13" s="26">
        <f>VLOOKUP(Table34[[#This Row],[Product Name]],Table265[#All],4,0)</f>
        <v>795</v>
      </c>
      <c r="H13" s="26">
        <f>VLOOKUP(Table34[[#This Row],[Product Name]],Table265[#All],5,0)</f>
        <v>954</v>
      </c>
      <c r="I13" s="28">
        <f>IF(Table34[[#This Row],[Year]]=2021,Table34[[#This Row],[Year 2021]],Table34[[#This Row],[Year 2022]])</f>
        <v>795</v>
      </c>
      <c r="J13" s="28">
        <f>Table34[[#This Row],[Units]]*Table34[[#This Row],[Final Price]]</f>
        <v>10883550</v>
      </c>
      <c r="K13" s="28" t="str">
        <f>VLOOKUP(Table34[[#This Row],[Product Name]],Table265[#All],6)</f>
        <v>UniProc</v>
      </c>
      <c r="L13" s="28">
        <f>VLOOKUP(Table34[[#This Row],[Product Name]],Table265[#All],3,0)</f>
        <v>500</v>
      </c>
    </row>
    <row r="14" spans="1:12" x14ac:dyDescent="0.35">
      <c r="A14" s="16">
        <v>2022</v>
      </c>
      <c r="B14" s="17" t="s">
        <v>34</v>
      </c>
      <c r="C14" s="18">
        <v>44562</v>
      </c>
      <c r="D14" s="19" t="s">
        <v>56</v>
      </c>
      <c r="E14" s="20">
        <v>13172</v>
      </c>
      <c r="F14" s="26">
        <f>IF(Table34[[#This Row],[Year]]=2021,VLOOKUP(Table34[[#This Row],[Product Name]],Table265[#All],4,0),VLOOKUP(Table34[[#This Row],[Product Name]],Table265[#All],5,0))</f>
        <v>954</v>
      </c>
      <c r="G14" s="26">
        <f>VLOOKUP(Table34[[#This Row],[Product Name]],Table265[#All],4,0)</f>
        <v>795</v>
      </c>
      <c r="H14" s="26">
        <f>VLOOKUP(Table34[[#This Row],[Product Name]],Table265[#All],5,0)</f>
        <v>954</v>
      </c>
      <c r="I14" s="28">
        <f>IF(Table34[[#This Row],[Year]]=2021,Table34[[#This Row],[Year 2021]],Table34[[#This Row],[Year 2022]])</f>
        <v>954</v>
      </c>
      <c r="J14" s="28">
        <f>Table34[[#This Row],[Units]]*Table34[[#This Row],[Final Price]]</f>
        <v>12566088</v>
      </c>
      <c r="K14" s="28" t="str">
        <f>VLOOKUP(Table34[[#This Row],[Product Name]],Table265[#All],6)</f>
        <v>UniProc</v>
      </c>
      <c r="L14" s="28">
        <f>VLOOKUP(Table34[[#This Row],[Product Name]],Table265[#All],3,0)</f>
        <v>500</v>
      </c>
    </row>
    <row r="15" spans="1:12" x14ac:dyDescent="0.35">
      <c r="A15" s="16">
        <v>2022</v>
      </c>
      <c r="B15" s="17" t="s">
        <v>35</v>
      </c>
      <c r="C15" s="18">
        <v>44593</v>
      </c>
      <c r="D15" s="19" t="s">
        <v>56</v>
      </c>
      <c r="E15" s="20">
        <v>12802</v>
      </c>
      <c r="F15" s="26">
        <f>IF(Table34[[#This Row],[Year]]=2021,VLOOKUP(Table34[[#This Row],[Product Name]],Table265[#All],4,0),VLOOKUP(Table34[[#This Row],[Product Name]],Table265[#All],5,0))</f>
        <v>954</v>
      </c>
      <c r="G15" s="26">
        <f>VLOOKUP(Table34[[#This Row],[Product Name]],Table265[#All],4,0)</f>
        <v>795</v>
      </c>
      <c r="H15" s="26">
        <f>VLOOKUP(Table34[[#This Row],[Product Name]],Table265[#All],5,0)</f>
        <v>954</v>
      </c>
      <c r="I15" s="28">
        <f>IF(Table34[[#This Row],[Year]]=2021,Table34[[#This Row],[Year 2021]],Table34[[#This Row],[Year 2022]])</f>
        <v>954</v>
      </c>
      <c r="J15" s="28">
        <f>Table34[[#This Row],[Units]]*Table34[[#This Row],[Final Price]]</f>
        <v>12213108</v>
      </c>
      <c r="K15" s="28" t="str">
        <f>VLOOKUP(Table34[[#This Row],[Product Name]],Table265[#All],6)</f>
        <v>UniProc</v>
      </c>
      <c r="L15" s="28">
        <f>VLOOKUP(Table34[[#This Row],[Product Name]],Table265[#All],3,0)</f>
        <v>500</v>
      </c>
    </row>
    <row r="16" spans="1:12" x14ac:dyDescent="0.35">
      <c r="A16" s="16">
        <v>2022</v>
      </c>
      <c r="B16" s="17" t="s">
        <v>36</v>
      </c>
      <c r="C16" s="18">
        <v>44621</v>
      </c>
      <c r="D16" s="19" t="s">
        <v>56</v>
      </c>
      <c r="E16" s="20">
        <v>14948</v>
      </c>
      <c r="F16" s="26">
        <f>IF(Table34[[#This Row],[Year]]=2021,VLOOKUP(Table34[[#This Row],[Product Name]],Table265[#All],4,0),VLOOKUP(Table34[[#This Row],[Product Name]],Table265[#All],5,0))</f>
        <v>954</v>
      </c>
      <c r="G16" s="26">
        <f>VLOOKUP(Table34[[#This Row],[Product Name]],Table265[#All],4,0)</f>
        <v>795</v>
      </c>
      <c r="H16" s="26">
        <f>VLOOKUP(Table34[[#This Row],[Product Name]],Table265[#All],5,0)</f>
        <v>954</v>
      </c>
      <c r="I16" s="28">
        <f>IF(Table34[[#This Row],[Year]]=2021,Table34[[#This Row],[Year 2021]],Table34[[#This Row],[Year 2022]])</f>
        <v>954</v>
      </c>
      <c r="J16" s="28">
        <f>Table34[[#This Row],[Units]]*Table34[[#This Row],[Final Price]]</f>
        <v>14260392</v>
      </c>
      <c r="K16" s="28" t="str">
        <f>VLOOKUP(Table34[[#This Row],[Product Name]],Table265[#All],6)</f>
        <v>UniProc</v>
      </c>
      <c r="L16" s="28">
        <f>VLOOKUP(Table34[[#This Row],[Product Name]],Table265[#All],3,0)</f>
        <v>500</v>
      </c>
    </row>
    <row r="17" spans="1:12" x14ac:dyDescent="0.35">
      <c r="A17" s="16">
        <v>2022</v>
      </c>
      <c r="B17" s="17" t="s">
        <v>37</v>
      </c>
      <c r="C17" s="18">
        <v>44652</v>
      </c>
      <c r="D17" s="19" t="s">
        <v>56</v>
      </c>
      <c r="E17" s="20">
        <v>15688</v>
      </c>
      <c r="F17" s="26">
        <f>IF(Table34[[#This Row],[Year]]=2021,VLOOKUP(Table34[[#This Row],[Product Name]],Table265[#All],4,0),VLOOKUP(Table34[[#This Row],[Product Name]],Table265[#All],5,0))</f>
        <v>954</v>
      </c>
      <c r="G17" s="26">
        <f>VLOOKUP(Table34[[#This Row],[Product Name]],Table265[#All],4,0)</f>
        <v>795</v>
      </c>
      <c r="H17" s="26">
        <f>VLOOKUP(Table34[[#This Row],[Product Name]],Table265[#All],5,0)</f>
        <v>954</v>
      </c>
      <c r="I17" s="28">
        <f>IF(Table34[[#This Row],[Year]]=2021,Table34[[#This Row],[Year 2021]],Table34[[#This Row],[Year 2022]])</f>
        <v>954</v>
      </c>
      <c r="J17" s="28">
        <f>Table34[[#This Row],[Units]]*Table34[[#This Row],[Final Price]]</f>
        <v>14966352</v>
      </c>
      <c r="K17" s="28" t="str">
        <f>VLOOKUP(Table34[[#This Row],[Product Name]],Table265[#All],6)</f>
        <v>UniProc</v>
      </c>
      <c r="L17" s="28">
        <f>VLOOKUP(Table34[[#This Row],[Product Name]],Table265[#All],3,0)</f>
        <v>500</v>
      </c>
    </row>
    <row r="18" spans="1:12" x14ac:dyDescent="0.35">
      <c r="A18" s="16">
        <v>2022</v>
      </c>
      <c r="B18" s="17" t="s">
        <v>38</v>
      </c>
      <c r="C18" s="18">
        <v>44682</v>
      </c>
      <c r="D18" s="19" t="s">
        <v>56</v>
      </c>
      <c r="E18" s="20">
        <v>16502</v>
      </c>
      <c r="F18" s="26">
        <f>IF(Table34[[#This Row],[Year]]=2021,VLOOKUP(Table34[[#This Row],[Product Name]],Table265[#All],4,0),VLOOKUP(Table34[[#This Row],[Product Name]],Table265[#All],5,0))</f>
        <v>954</v>
      </c>
      <c r="G18" s="26">
        <f>VLOOKUP(Table34[[#This Row],[Product Name]],Table265[#All],4,0)</f>
        <v>795</v>
      </c>
      <c r="H18" s="26">
        <f>VLOOKUP(Table34[[#This Row],[Product Name]],Table265[#All],5,0)</f>
        <v>954</v>
      </c>
      <c r="I18" s="28">
        <f>IF(Table34[[#This Row],[Year]]=2021,Table34[[#This Row],[Year 2021]],Table34[[#This Row],[Year 2022]])</f>
        <v>954</v>
      </c>
      <c r="J18" s="28">
        <f>Table34[[#This Row],[Units]]*Table34[[#This Row],[Final Price]]</f>
        <v>15742908</v>
      </c>
      <c r="K18" s="28" t="str">
        <f>VLOOKUP(Table34[[#This Row],[Product Name]],Table265[#All],6)</f>
        <v>UniProc</v>
      </c>
      <c r="L18" s="28">
        <f>VLOOKUP(Table34[[#This Row],[Product Name]],Table265[#All],3,0)</f>
        <v>500</v>
      </c>
    </row>
    <row r="19" spans="1:12" x14ac:dyDescent="0.35">
      <c r="A19" s="16">
        <v>2022</v>
      </c>
      <c r="B19" s="17" t="s">
        <v>39</v>
      </c>
      <c r="C19" s="18">
        <v>44713</v>
      </c>
      <c r="D19" s="19" t="s">
        <v>56</v>
      </c>
      <c r="E19" s="20">
        <v>19462</v>
      </c>
      <c r="F19" s="26">
        <f>IF(Table34[[#This Row],[Year]]=2021,VLOOKUP(Table34[[#This Row],[Product Name]],Table265[#All],4,0),VLOOKUP(Table34[[#This Row],[Product Name]],Table265[#All],5,0))</f>
        <v>954</v>
      </c>
      <c r="G19" s="26">
        <f>VLOOKUP(Table34[[#This Row],[Product Name]],Table265[#All],4,0)</f>
        <v>795</v>
      </c>
      <c r="H19" s="26">
        <f>VLOOKUP(Table34[[#This Row],[Product Name]],Table265[#All],5,0)</f>
        <v>954</v>
      </c>
      <c r="I19" s="28">
        <f>IF(Table34[[#This Row],[Year]]=2021,Table34[[#This Row],[Year 2021]],Table34[[#This Row],[Year 2022]])</f>
        <v>954</v>
      </c>
      <c r="J19" s="28">
        <f>Table34[[#This Row],[Units]]*Table34[[#This Row],[Final Price]]</f>
        <v>18566748</v>
      </c>
      <c r="K19" s="28" t="str">
        <f>VLOOKUP(Table34[[#This Row],[Product Name]],Table265[#All],6)</f>
        <v>UniProc</v>
      </c>
      <c r="L19" s="28">
        <f>VLOOKUP(Table34[[#This Row],[Product Name]],Table265[#All],3,0)</f>
        <v>500</v>
      </c>
    </row>
    <row r="20" spans="1:12" x14ac:dyDescent="0.35">
      <c r="A20" s="16">
        <v>2022</v>
      </c>
      <c r="B20" s="17" t="s">
        <v>40</v>
      </c>
      <c r="C20" s="18">
        <v>44743</v>
      </c>
      <c r="D20" s="19" t="s">
        <v>56</v>
      </c>
      <c r="E20" s="20">
        <v>20202</v>
      </c>
      <c r="F20" s="26">
        <f>IF(Table34[[#This Row],[Year]]=2021,VLOOKUP(Table34[[#This Row],[Product Name]],Table265[#All],4,0),VLOOKUP(Table34[[#This Row],[Product Name]],Table265[#All],5,0))</f>
        <v>954</v>
      </c>
      <c r="G20" s="26">
        <f>VLOOKUP(Table34[[#This Row],[Product Name]],Table265[#All],4,0)</f>
        <v>795</v>
      </c>
      <c r="H20" s="26">
        <f>VLOOKUP(Table34[[#This Row],[Product Name]],Table265[#All],5,0)</f>
        <v>954</v>
      </c>
      <c r="I20" s="28">
        <f>IF(Table34[[#This Row],[Year]]=2021,Table34[[#This Row],[Year 2021]],Table34[[#This Row],[Year 2022]])</f>
        <v>954</v>
      </c>
      <c r="J20" s="28">
        <f>Table34[[#This Row],[Units]]*Table34[[#This Row],[Final Price]]</f>
        <v>19272708</v>
      </c>
      <c r="K20" s="28" t="str">
        <f>VLOOKUP(Table34[[#This Row],[Product Name]],Table265[#All],6)</f>
        <v>UniProc</v>
      </c>
      <c r="L20" s="28">
        <f>VLOOKUP(Table34[[#This Row],[Product Name]],Table265[#All],3,0)</f>
        <v>500</v>
      </c>
    </row>
    <row r="21" spans="1:12" x14ac:dyDescent="0.35">
      <c r="A21" s="16">
        <v>2022</v>
      </c>
      <c r="B21" s="17" t="s">
        <v>41</v>
      </c>
      <c r="C21" s="18">
        <v>44774</v>
      </c>
      <c r="D21" s="19" t="s">
        <v>56</v>
      </c>
      <c r="E21" s="20">
        <v>19832</v>
      </c>
      <c r="F21" s="26">
        <f>IF(Table34[[#This Row],[Year]]=2021,VLOOKUP(Table34[[#This Row],[Product Name]],Table265[#All],4,0),VLOOKUP(Table34[[#This Row],[Product Name]],Table265[#All],5,0))</f>
        <v>954</v>
      </c>
      <c r="G21" s="26">
        <f>VLOOKUP(Table34[[#This Row],[Product Name]],Table265[#All],4,0)</f>
        <v>795</v>
      </c>
      <c r="H21" s="26">
        <f>VLOOKUP(Table34[[#This Row],[Product Name]],Table265[#All],5,0)</f>
        <v>954</v>
      </c>
      <c r="I21" s="28">
        <f>IF(Table34[[#This Row],[Year]]=2021,Table34[[#This Row],[Year 2021]],Table34[[#This Row],[Year 2022]])</f>
        <v>954</v>
      </c>
      <c r="J21" s="28">
        <f>Table34[[#This Row],[Units]]*Table34[[#This Row],[Final Price]]</f>
        <v>18919728</v>
      </c>
      <c r="K21" s="28" t="str">
        <f>VLOOKUP(Table34[[#This Row],[Product Name]],Table265[#All],6)</f>
        <v>UniProc</v>
      </c>
      <c r="L21" s="28">
        <f>VLOOKUP(Table34[[#This Row],[Product Name]],Table265[#All],3,0)</f>
        <v>500</v>
      </c>
    </row>
    <row r="22" spans="1:12" x14ac:dyDescent="0.35">
      <c r="A22" s="16">
        <v>2022</v>
      </c>
      <c r="B22" s="17" t="s">
        <v>42</v>
      </c>
      <c r="C22" s="18">
        <v>44805</v>
      </c>
      <c r="D22" s="19" t="s">
        <v>56</v>
      </c>
      <c r="E22" s="20">
        <v>17982</v>
      </c>
      <c r="F22" s="26">
        <f>IF(Table34[[#This Row],[Year]]=2021,VLOOKUP(Table34[[#This Row],[Product Name]],Table265[#All],4,0),VLOOKUP(Table34[[#This Row],[Product Name]],Table265[#All],5,0))</f>
        <v>954</v>
      </c>
      <c r="G22" s="26">
        <f>VLOOKUP(Table34[[#This Row],[Product Name]],Table265[#All],4,0)</f>
        <v>795</v>
      </c>
      <c r="H22" s="26">
        <f>VLOOKUP(Table34[[#This Row],[Product Name]],Table265[#All],5,0)</f>
        <v>954</v>
      </c>
      <c r="I22" s="28">
        <f>IF(Table34[[#This Row],[Year]]=2021,Table34[[#This Row],[Year 2021]],Table34[[#This Row],[Year 2022]])</f>
        <v>954</v>
      </c>
      <c r="J22" s="28">
        <f>Table34[[#This Row],[Units]]*Table34[[#This Row],[Final Price]]</f>
        <v>17154828</v>
      </c>
      <c r="K22" s="28" t="str">
        <f>VLOOKUP(Table34[[#This Row],[Product Name]],Table265[#All],6)</f>
        <v>UniProc</v>
      </c>
      <c r="L22" s="28">
        <f>VLOOKUP(Table34[[#This Row],[Product Name]],Table265[#All],3,0)</f>
        <v>500</v>
      </c>
    </row>
    <row r="23" spans="1:12" x14ac:dyDescent="0.35">
      <c r="A23" s="16">
        <v>2022</v>
      </c>
      <c r="B23" s="17" t="s">
        <v>43</v>
      </c>
      <c r="C23" s="18">
        <v>44835</v>
      </c>
      <c r="D23" s="19" t="s">
        <v>56</v>
      </c>
      <c r="E23" s="20">
        <v>17168</v>
      </c>
      <c r="F23" s="26">
        <f>IF(Table34[[#This Row],[Year]]=2021,VLOOKUP(Table34[[#This Row],[Product Name]],Table265[#All],4,0),VLOOKUP(Table34[[#This Row],[Product Name]],Table265[#All],5,0))</f>
        <v>954</v>
      </c>
      <c r="G23" s="26">
        <f>VLOOKUP(Table34[[#This Row],[Product Name]],Table265[#All],4,0)</f>
        <v>795</v>
      </c>
      <c r="H23" s="26">
        <f>VLOOKUP(Table34[[#This Row],[Product Name]],Table265[#All],5,0)</f>
        <v>954</v>
      </c>
      <c r="I23" s="28">
        <f>IF(Table34[[#This Row],[Year]]=2021,Table34[[#This Row],[Year 2021]],Table34[[#This Row],[Year 2022]])</f>
        <v>954</v>
      </c>
      <c r="J23" s="28">
        <f>Table34[[#This Row],[Units]]*Table34[[#This Row],[Final Price]]</f>
        <v>16378272</v>
      </c>
      <c r="K23" s="28" t="str">
        <f>VLOOKUP(Table34[[#This Row],[Product Name]],Table265[#All],6)</f>
        <v>UniProc</v>
      </c>
      <c r="L23" s="28">
        <f>VLOOKUP(Table34[[#This Row],[Product Name]],Table265[#All],3,0)</f>
        <v>500</v>
      </c>
    </row>
    <row r="24" spans="1:12" x14ac:dyDescent="0.35">
      <c r="A24" s="16">
        <v>2022</v>
      </c>
      <c r="B24" s="17" t="s">
        <v>44</v>
      </c>
      <c r="C24" s="18">
        <v>44866</v>
      </c>
      <c r="D24" s="19" t="s">
        <v>56</v>
      </c>
      <c r="E24" s="20">
        <v>16798</v>
      </c>
      <c r="F24" s="26">
        <f>IF(Table34[[#This Row],[Year]]=2021,VLOOKUP(Table34[[#This Row],[Product Name]],Table265[#All],4,0),VLOOKUP(Table34[[#This Row],[Product Name]],Table265[#All],5,0))</f>
        <v>954</v>
      </c>
      <c r="G24" s="26">
        <f>VLOOKUP(Table34[[#This Row],[Product Name]],Table265[#All],4,0)</f>
        <v>795</v>
      </c>
      <c r="H24" s="26">
        <f>VLOOKUP(Table34[[#This Row],[Product Name]],Table265[#All],5,0)</f>
        <v>954</v>
      </c>
      <c r="I24" s="28">
        <f>IF(Table34[[#This Row],[Year]]=2021,Table34[[#This Row],[Year 2021]],Table34[[#This Row],[Year 2022]])</f>
        <v>954</v>
      </c>
      <c r="J24" s="28">
        <f>Table34[[#This Row],[Units]]*Table34[[#This Row],[Final Price]]</f>
        <v>16025292</v>
      </c>
      <c r="K24" s="28" t="str">
        <f>VLOOKUP(Table34[[#This Row],[Product Name]],Table265[#All],6)</f>
        <v>UniProc</v>
      </c>
      <c r="L24" s="28">
        <f>VLOOKUP(Table34[[#This Row],[Product Name]],Table265[#All],3,0)</f>
        <v>500</v>
      </c>
    </row>
    <row r="25" spans="1:12" x14ac:dyDescent="0.35">
      <c r="A25" s="16">
        <v>2022</v>
      </c>
      <c r="B25" s="17" t="s">
        <v>45</v>
      </c>
      <c r="C25" s="18">
        <v>44896</v>
      </c>
      <c r="D25" s="19" t="s">
        <v>56</v>
      </c>
      <c r="E25" s="20">
        <v>13838</v>
      </c>
      <c r="F25" s="26">
        <f>IF(Table34[[#This Row],[Year]]=2021,VLOOKUP(Table34[[#This Row],[Product Name]],Table265[#All],4,0),VLOOKUP(Table34[[#This Row],[Product Name]],Table265[#All],5,0))</f>
        <v>954</v>
      </c>
      <c r="G25" s="26">
        <f>VLOOKUP(Table34[[#This Row],[Product Name]],Table265[#All],4,0)</f>
        <v>795</v>
      </c>
      <c r="H25" s="26">
        <f>VLOOKUP(Table34[[#This Row],[Product Name]],Table265[#All],5,0)</f>
        <v>954</v>
      </c>
      <c r="I25" s="28">
        <f>IF(Table34[[#This Row],[Year]]=2021,Table34[[#This Row],[Year 2021]],Table34[[#This Row],[Year 2022]])</f>
        <v>954</v>
      </c>
      <c r="J25" s="28">
        <f>Table34[[#This Row],[Units]]*Table34[[#This Row],[Final Price]]</f>
        <v>13201452</v>
      </c>
      <c r="K25" s="28" t="str">
        <f>VLOOKUP(Table34[[#This Row],[Product Name]],Table265[#All],6)</f>
        <v>UniProc</v>
      </c>
      <c r="L25" s="28">
        <f>VLOOKUP(Table34[[#This Row],[Product Name]],Table265[#All],3,0)</f>
        <v>500</v>
      </c>
    </row>
    <row r="26" spans="1:12" x14ac:dyDescent="0.35">
      <c r="A26" s="16">
        <v>2021</v>
      </c>
      <c r="B26" s="17" t="s">
        <v>34</v>
      </c>
      <c r="C26" s="18">
        <v>44197</v>
      </c>
      <c r="D26" s="19" t="s">
        <v>57</v>
      </c>
      <c r="E26" s="20">
        <v>17020</v>
      </c>
      <c r="F26" s="26">
        <f>IF(Table34[[#This Row],[Year]]=2021,VLOOKUP(Table34[[#This Row],[Product Name]],Table265[#All],4,0),VLOOKUP(Table34[[#This Row],[Product Name]],Table265[#All],5,0))</f>
        <v>800</v>
      </c>
      <c r="G26" s="26">
        <f>VLOOKUP(Table34[[#This Row],[Product Name]],Table265[#All],4,0)</f>
        <v>800</v>
      </c>
      <c r="H26" s="26">
        <f>VLOOKUP(Table34[[#This Row],[Product Name]],Table265[#All],5,0)</f>
        <v>960</v>
      </c>
      <c r="I26" s="28">
        <f>IF(Table34[[#This Row],[Year]]=2021,Table34[[#This Row],[Year 2021]],Table34[[#This Row],[Year 2022]])</f>
        <v>800</v>
      </c>
      <c r="J26" s="28">
        <f>Table34[[#This Row],[Units]]*Table34[[#This Row],[Final Price]]</f>
        <v>13616000</v>
      </c>
      <c r="K26" s="28" t="str">
        <f>VLOOKUP(Table34[[#This Row],[Product Name]],Table265[#All],6)</f>
        <v>UniProc</v>
      </c>
      <c r="L26" s="28">
        <f>VLOOKUP(Table34[[#This Row],[Product Name]],Table265[#All],3,0)</f>
        <v>450</v>
      </c>
    </row>
    <row r="27" spans="1:12" x14ac:dyDescent="0.35">
      <c r="A27" s="16">
        <v>2021</v>
      </c>
      <c r="B27" s="17" t="s">
        <v>35</v>
      </c>
      <c r="C27" s="18">
        <v>44228</v>
      </c>
      <c r="D27" s="19" t="s">
        <v>57</v>
      </c>
      <c r="E27" s="20">
        <v>16650</v>
      </c>
      <c r="F27" s="26">
        <f>IF(Table34[[#This Row],[Year]]=2021,VLOOKUP(Table34[[#This Row],[Product Name]],Table265[#All],4,0),VLOOKUP(Table34[[#This Row],[Product Name]],Table265[#All],5,0))</f>
        <v>800</v>
      </c>
      <c r="G27" s="26">
        <f>VLOOKUP(Table34[[#This Row],[Product Name]],Table265[#All],4,0)</f>
        <v>800</v>
      </c>
      <c r="H27" s="26">
        <f>VLOOKUP(Table34[[#This Row],[Product Name]],Table265[#All],5,0)</f>
        <v>960</v>
      </c>
      <c r="I27" s="28">
        <f>IF(Table34[[#This Row],[Year]]=2021,Table34[[#This Row],[Year 2021]],Table34[[#This Row],[Year 2022]])</f>
        <v>800</v>
      </c>
      <c r="J27" s="28">
        <f>Table34[[#This Row],[Units]]*Table34[[#This Row],[Final Price]]</f>
        <v>13320000</v>
      </c>
      <c r="K27" s="28" t="str">
        <f>VLOOKUP(Table34[[#This Row],[Product Name]],Table265[#All],6)</f>
        <v>UniProc</v>
      </c>
      <c r="L27" s="28">
        <f>VLOOKUP(Table34[[#This Row],[Product Name]],Table265[#All],3,0)</f>
        <v>450</v>
      </c>
    </row>
    <row r="28" spans="1:12" x14ac:dyDescent="0.35">
      <c r="A28" s="16">
        <v>2021</v>
      </c>
      <c r="B28" s="17" t="s">
        <v>36</v>
      </c>
      <c r="C28" s="18">
        <v>44256</v>
      </c>
      <c r="D28" s="19" t="s">
        <v>57</v>
      </c>
      <c r="E28" s="20">
        <v>18500</v>
      </c>
      <c r="F28" s="26">
        <f>IF(Table34[[#This Row],[Year]]=2021,VLOOKUP(Table34[[#This Row],[Product Name]],Table265[#All],4,0),VLOOKUP(Table34[[#This Row],[Product Name]],Table265[#All],5,0))</f>
        <v>800</v>
      </c>
      <c r="G28" s="26">
        <f>VLOOKUP(Table34[[#This Row],[Product Name]],Table265[#All],4,0)</f>
        <v>800</v>
      </c>
      <c r="H28" s="26">
        <f>VLOOKUP(Table34[[#This Row],[Product Name]],Table265[#All],5,0)</f>
        <v>960</v>
      </c>
      <c r="I28" s="28">
        <f>IF(Table34[[#This Row],[Year]]=2021,Table34[[#This Row],[Year 2021]],Table34[[#This Row],[Year 2022]])</f>
        <v>800</v>
      </c>
      <c r="J28" s="28">
        <f>Table34[[#This Row],[Units]]*Table34[[#This Row],[Final Price]]</f>
        <v>14800000</v>
      </c>
      <c r="K28" s="28" t="str">
        <f>VLOOKUP(Table34[[#This Row],[Product Name]],Table265[#All],6)</f>
        <v>UniProc</v>
      </c>
      <c r="L28" s="28">
        <f>VLOOKUP(Table34[[#This Row],[Product Name]],Table265[#All],3,0)</f>
        <v>450</v>
      </c>
    </row>
    <row r="29" spans="1:12" x14ac:dyDescent="0.35">
      <c r="A29" s="16">
        <v>2021</v>
      </c>
      <c r="B29" s="17" t="s">
        <v>37</v>
      </c>
      <c r="C29" s="18">
        <v>44287</v>
      </c>
      <c r="D29" s="19" t="s">
        <v>57</v>
      </c>
      <c r="E29" s="20">
        <v>19240</v>
      </c>
      <c r="F29" s="26">
        <f>IF(Table34[[#This Row],[Year]]=2021,VLOOKUP(Table34[[#This Row],[Product Name]],Table265[#All],4,0),VLOOKUP(Table34[[#This Row],[Product Name]],Table265[#All],5,0))</f>
        <v>800</v>
      </c>
      <c r="G29" s="26">
        <f>VLOOKUP(Table34[[#This Row],[Product Name]],Table265[#All],4,0)</f>
        <v>800</v>
      </c>
      <c r="H29" s="26">
        <f>VLOOKUP(Table34[[#This Row],[Product Name]],Table265[#All],5,0)</f>
        <v>960</v>
      </c>
      <c r="I29" s="28">
        <f>IF(Table34[[#This Row],[Year]]=2021,Table34[[#This Row],[Year 2021]],Table34[[#This Row],[Year 2022]])</f>
        <v>800</v>
      </c>
      <c r="J29" s="28">
        <f>Table34[[#This Row],[Units]]*Table34[[#This Row],[Final Price]]</f>
        <v>15392000</v>
      </c>
      <c r="K29" s="28" t="str">
        <f>VLOOKUP(Table34[[#This Row],[Product Name]],Table265[#All],6)</f>
        <v>UniProc</v>
      </c>
      <c r="L29" s="28">
        <f>VLOOKUP(Table34[[#This Row],[Product Name]],Table265[#All],3,0)</f>
        <v>450</v>
      </c>
    </row>
    <row r="30" spans="1:12" x14ac:dyDescent="0.35">
      <c r="A30" s="16">
        <v>2021</v>
      </c>
      <c r="B30" s="17" t="s">
        <v>38</v>
      </c>
      <c r="C30" s="18">
        <v>44317</v>
      </c>
      <c r="D30" s="19" t="s">
        <v>57</v>
      </c>
      <c r="E30" s="20">
        <v>19980</v>
      </c>
      <c r="F30" s="26">
        <f>IF(Table34[[#This Row],[Year]]=2021,VLOOKUP(Table34[[#This Row],[Product Name]],Table265[#All],4,0),VLOOKUP(Table34[[#This Row],[Product Name]],Table265[#All],5,0))</f>
        <v>800</v>
      </c>
      <c r="G30" s="26">
        <f>VLOOKUP(Table34[[#This Row],[Product Name]],Table265[#All],4,0)</f>
        <v>800</v>
      </c>
      <c r="H30" s="26">
        <f>VLOOKUP(Table34[[#This Row],[Product Name]],Table265[#All],5,0)</f>
        <v>960</v>
      </c>
      <c r="I30" s="28">
        <f>IF(Table34[[#This Row],[Year]]=2021,Table34[[#This Row],[Year 2021]],Table34[[#This Row],[Year 2022]])</f>
        <v>800</v>
      </c>
      <c r="J30" s="28">
        <f>Table34[[#This Row],[Units]]*Table34[[#This Row],[Final Price]]</f>
        <v>15984000</v>
      </c>
      <c r="K30" s="28" t="str">
        <f>VLOOKUP(Table34[[#This Row],[Product Name]],Table265[#All],6)</f>
        <v>UniProc</v>
      </c>
      <c r="L30" s="28">
        <f>VLOOKUP(Table34[[#This Row],[Product Name]],Table265[#All],3,0)</f>
        <v>450</v>
      </c>
    </row>
    <row r="31" spans="1:12" x14ac:dyDescent="0.35">
      <c r="A31" s="16">
        <v>2021</v>
      </c>
      <c r="B31" s="17" t="s">
        <v>39</v>
      </c>
      <c r="C31" s="18">
        <v>44348</v>
      </c>
      <c r="D31" s="19" t="s">
        <v>57</v>
      </c>
      <c r="E31" s="20">
        <v>22940</v>
      </c>
      <c r="F31" s="26">
        <f>IF(Table34[[#This Row],[Year]]=2021,VLOOKUP(Table34[[#This Row],[Product Name]],Table265[#All],4,0),VLOOKUP(Table34[[#This Row],[Product Name]],Table265[#All],5,0))</f>
        <v>800</v>
      </c>
      <c r="G31" s="26">
        <f>VLOOKUP(Table34[[#This Row],[Product Name]],Table265[#All],4,0)</f>
        <v>800</v>
      </c>
      <c r="H31" s="26">
        <f>VLOOKUP(Table34[[#This Row],[Product Name]],Table265[#All],5,0)</f>
        <v>960</v>
      </c>
      <c r="I31" s="28">
        <f>IF(Table34[[#This Row],[Year]]=2021,Table34[[#This Row],[Year 2021]],Table34[[#This Row],[Year 2022]])</f>
        <v>800</v>
      </c>
      <c r="J31" s="28">
        <f>Table34[[#This Row],[Units]]*Table34[[#This Row],[Final Price]]</f>
        <v>18352000</v>
      </c>
      <c r="K31" s="28" t="str">
        <f>VLOOKUP(Table34[[#This Row],[Product Name]],Table265[#All],6)</f>
        <v>UniProc</v>
      </c>
      <c r="L31" s="28">
        <f>VLOOKUP(Table34[[#This Row],[Product Name]],Table265[#All],3,0)</f>
        <v>450</v>
      </c>
    </row>
    <row r="32" spans="1:12" x14ac:dyDescent="0.35">
      <c r="A32" s="16">
        <v>2021</v>
      </c>
      <c r="B32" s="17" t="s">
        <v>40</v>
      </c>
      <c r="C32" s="18">
        <v>44378</v>
      </c>
      <c r="D32" s="19" t="s">
        <v>57</v>
      </c>
      <c r="E32" s="20">
        <v>23680</v>
      </c>
      <c r="F32" s="26">
        <f>IF(Table34[[#This Row],[Year]]=2021,VLOOKUP(Table34[[#This Row],[Product Name]],Table265[#All],4,0),VLOOKUP(Table34[[#This Row],[Product Name]],Table265[#All],5,0))</f>
        <v>800</v>
      </c>
      <c r="G32" s="26">
        <f>VLOOKUP(Table34[[#This Row],[Product Name]],Table265[#All],4,0)</f>
        <v>800</v>
      </c>
      <c r="H32" s="26">
        <f>VLOOKUP(Table34[[#This Row],[Product Name]],Table265[#All],5,0)</f>
        <v>960</v>
      </c>
      <c r="I32" s="28">
        <f>IF(Table34[[#This Row],[Year]]=2021,Table34[[#This Row],[Year 2021]],Table34[[#This Row],[Year 2022]])</f>
        <v>800</v>
      </c>
      <c r="J32" s="28">
        <f>Table34[[#This Row],[Units]]*Table34[[#This Row],[Final Price]]</f>
        <v>18944000</v>
      </c>
      <c r="K32" s="28" t="str">
        <f>VLOOKUP(Table34[[#This Row],[Product Name]],Table265[#All],6)</f>
        <v>UniProc</v>
      </c>
      <c r="L32" s="28">
        <f>VLOOKUP(Table34[[#This Row],[Product Name]],Table265[#All],3,0)</f>
        <v>450</v>
      </c>
    </row>
    <row r="33" spans="1:12" x14ac:dyDescent="0.35">
      <c r="A33" s="16">
        <v>2021</v>
      </c>
      <c r="B33" s="17" t="s">
        <v>41</v>
      </c>
      <c r="C33" s="18">
        <v>44409</v>
      </c>
      <c r="D33" s="19" t="s">
        <v>57</v>
      </c>
      <c r="E33" s="20">
        <v>23310</v>
      </c>
      <c r="F33" s="26">
        <f>IF(Table34[[#This Row],[Year]]=2021,VLOOKUP(Table34[[#This Row],[Product Name]],Table265[#All],4,0),VLOOKUP(Table34[[#This Row],[Product Name]],Table265[#All],5,0))</f>
        <v>800</v>
      </c>
      <c r="G33" s="26">
        <f>VLOOKUP(Table34[[#This Row],[Product Name]],Table265[#All],4,0)</f>
        <v>800</v>
      </c>
      <c r="H33" s="26">
        <f>VLOOKUP(Table34[[#This Row],[Product Name]],Table265[#All],5,0)</f>
        <v>960</v>
      </c>
      <c r="I33" s="28">
        <f>IF(Table34[[#This Row],[Year]]=2021,Table34[[#This Row],[Year 2021]],Table34[[#This Row],[Year 2022]])</f>
        <v>800</v>
      </c>
      <c r="J33" s="28">
        <f>Table34[[#This Row],[Units]]*Table34[[#This Row],[Final Price]]</f>
        <v>18648000</v>
      </c>
      <c r="K33" s="28" t="str">
        <f>VLOOKUP(Table34[[#This Row],[Product Name]],Table265[#All],6)</f>
        <v>UniProc</v>
      </c>
      <c r="L33" s="28">
        <f>VLOOKUP(Table34[[#This Row],[Product Name]],Table265[#All],3,0)</f>
        <v>450</v>
      </c>
    </row>
    <row r="34" spans="1:12" x14ac:dyDescent="0.35">
      <c r="A34" s="16">
        <v>2021</v>
      </c>
      <c r="B34" s="17" t="s">
        <v>42</v>
      </c>
      <c r="C34" s="18">
        <v>44440</v>
      </c>
      <c r="D34" s="19" t="s">
        <v>57</v>
      </c>
      <c r="E34" s="20">
        <v>21460</v>
      </c>
      <c r="F34" s="26">
        <f>IF(Table34[[#This Row],[Year]]=2021,VLOOKUP(Table34[[#This Row],[Product Name]],Table265[#All],4,0),VLOOKUP(Table34[[#This Row],[Product Name]],Table265[#All],5,0))</f>
        <v>800</v>
      </c>
      <c r="G34" s="26">
        <f>VLOOKUP(Table34[[#This Row],[Product Name]],Table265[#All],4,0)</f>
        <v>800</v>
      </c>
      <c r="H34" s="26">
        <f>VLOOKUP(Table34[[#This Row],[Product Name]],Table265[#All],5,0)</f>
        <v>960</v>
      </c>
      <c r="I34" s="28">
        <f>IF(Table34[[#This Row],[Year]]=2021,Table34[[#This Row],[Year 2021]],Table34[[#This Row],[Year 2022]])</f>
        <v>800</v>
      </c>
      <c r="J34" s="28">
        <f>Table34[[#This Row],[Units]]*Table34[[#This Row],[Final Price]]</f>
        <v>17168000</v>
      </c>
      <c r="K34" s="28" t="str">
        <f>VLOOKUP(Table34[[#This Row],[Product Name]],Table265[#All],6)</f>
        <v>UniProc</v>
      </c>
      <c r="L34" s="28">
        <f>VLOOKUP(Table34[[#This Row],[Product Name]],Table265[#All],3,0)</f>
        <v>450</v>
      </c>
    </row>
    <row r="35" spans="1:12" x14ac:dyDescent="0.35">
      <c r="A35" s="16">
        <v>2021</v>
      </c>
      <c r="B35" s="17" t="s">
        <v>43</v>
      </c>
      <c r="C35" s="18">
        <v>44470</v>
      </c>
      <c r="D35" s="19" t="s">
        <v>57</v>
      </c>
      <c r="E35" s="20">
        <v>20720</v>
      </c>
      <c r="F35" s="26">
        <f>IF(Table34[[#This Row],[Year]]=2021,VLOOKUP(Table34[[#This Row],[Product Name]],Table265[#All],4,0),VLOOKUP(Table34[[#This Row],[Product Name]],Table265[#All],5,0))</f>
        <v>800</v>
      </c>
      <c r="G35" s="26">
        <f>VLOOKUP(Table34[[#This Row],[Product Name]],Table265[#All],4,0)</f>
        <v>800</v>
      </c>
      <c r="H35" s="26">
        <f>VLOOKUP(Table34[[#This Row],[Product Name]],Table265[#All],5,0)</f>
        <v>960</v>
      </c>
      <c r="I35" s="28">
        <f>IF(Table34[[#This Row],[Year]]=2021,Table34[[#This Row],[Year 2021]],Table34[[#This Row],[Year 2022]])</f>
        <v>800</v>
      </c>
      <c r="J35" s="28">
        <f>Table34[[#This Row],[Units]]*Table34[[#This Row],[Final Price]]</f>
        <v>16576000</v>
      </c>
      <c r="K35" s="28" t="str">
        <f>VLOOKUP(Table34[[#This Row],[Product Name]],Table265[#All],6)</f>
        <v>UniProc</v>
      </c>
      <c r="L35" s="28">
        <f>VLOOKUP(Table34[[#This Row],[Product Name]],Table265[#All],3,0)</f>
        <v>450</v>
      </c>
    </row>
    <row r="36" spans="1:12" x14ac:dyDescent="0.35">
      <c r="A36" s="16">
        <v>2021</v>
      </c>
      <c r="B36" s="17" t="s">
        <v>44</v>
      </c>
      <c r="C36" s="18">
        <v>44501</v>
      </c>
      <c r="D36" s="19" t="s">
        <v>57</v>
      </c>
      <c r="E36" s="20">
        <v>20350</v>
      </c>
      <c r="F36" s="26">
        <f>IF(Table34[[#This Row],[Year]]=2021,VLOOKUP(Table34[[#This Row],[Product Name]],Table265[#All],4,0),VLOOKUP(Table34[[#This Row],[Product Name]],Table265[#All],5,0))</f>
        <v>800</v>
      </c>
      <c r="G36" s="26">
        <f>VLOOKUP(Table34[[#This Row],[Product Name]],Table265[#All],4,0)</f>
        <v>800</v>
      </c>
      <c r="H36" s="26">
        <f>VLOOKUP(Table34[[#This Row],[Product Name]],Table265[#All],5,0)</f>
        <v>960</v>
      </c>
      <c r="I36" s="28">
        <f>IF(Table34[[#This Row],[Year]]=2021,Table34[[#This Row],[Year 2021]],Table34[[#This Row],[Year 2022]])</f>
        <v>800</v>
      </c>
      <c r="J36" s="28">
        <f>Table34[[#This Row],[Units]]*Table34[[#This Row],[Final Price]]</f>
        <v>16280000</v>
      </c>
      <c r="K36" s="28" t="str">
        <f>VLOOKUP(Table34[[#This Row],[Product Name]],Table265[#All],6)</f>
        <v>UniProc</v>
      </c>
      <c r="L36" s="28">
        <f>VLOOKUP(Table34[[#This Row],[Product Name]],Table265[#All],3,0)</f>
        <v>450</v>
      </c>
    </row>
    <row r="37" spans="1:12" x14ac:dyDescent="0.35">
      <c r="A37" s="16">
        <v>2021</v>
      </c>
      <c r="B37" s="17" t="s">
        <v>45</v>
      </c>
      <c r="C37" s="18">
        <v>44531</v>
      </c>
      <c r="D37" s="19" t="s">
        <v>57</v>
      </c>
      <c r="E37" s="20">
        <v>17390</v>
      </c>
      <c r="F37" s="26">
        <f>IF(Table34[[#This Row],[Year]]=2021,VLOOKUP(Table34[[#This Row],[Product Name]],Table265[#All],4,0),VLOOKUP(Table34[[#This Row],[Product Name]],Table265[#All],5,0))</f>
        <v>800</v>
      </c>
      <c r="G37" s="26">
        <f>VLOOKUP(Table34[[#This Row],[Product Name]],Table265[#All],4,0)</f>
        <v>800</v>
      </c>
      <c r="H37" s="26">
        <f>VLOOKUP(Table34[[#This Row],[Product Name]],Table265[#All],5,0)</f>
        <v>960</v>
      </c>
      <c r="I37" s="28">
        <f>IF(Table34[[#This Row],[Year]]=2021,Table34[[#This Row],[Year 2021]],Table34[[#This Row],[Year 2022]])</f>
        <v>800</v>
      </c>
      <c r="J37" s="28">
        <f>Table34[[#This Row],[Units]]*Table34[[#This Row],[Final Price]]</f>
        <v>13912000</v>
      </c>
      <c r="K37" s="28" t="str">
        <f>VLOOKUP(Table34[[#This Row],[Product Name]],Table265[#All],6)</f>
        <v>UniProc</v>
      </c>
      <c r="L37" s="28">
        <f>VLOOKUP(Table34[[#This Row],[Product Name]],Table265[#All],3,0)</f>
        <v>450</v>
      </c>
    </row>
    <row r="38" spans="1:12" x14ac:dyDescent="0.35">
      <c r="A38" s="16">
        <v>2022</v>
      </c>
      <c r="B38" s="17" t="s">
        <v>34</v>
      </c>
      <c r="C38" s="18">
        <v>44562</v>
      </c>
      <c r="D38" s="19" t="s">
        <v>57</v>
      </c>
      <c r="E38" s="20">
        <v>16872</v>
      </c>
      <c r="F38" s="26">
        <f>IF(Table34[[#This Row],[Year]]=2021,VLOOKUP(Table34[[#This Row],[Product Name]],Table265[#All],4,0),VLOOKUP(Table34[[#This Row],[Product Name]],Table265[#All],5,0))</f>
        <v>960</v>
      </c>
      <c r="G38" s="26">
        <f>VLOOKUP(Table34[[#This Row],[Product Name]],Table265[#All],4,0)</f>
        <v>800</v>
      </c>
      <c r="H38" s="26">
        <f>VLOOKUP(Table34[[#This Row],[Product Name]],Table265[#All],5,0)</f>
        <v>960</v>
      </c>
      <c r="I38" s="28">
        <f>IF(Table34[[#This Row],[Year]]=2021,Table34[[#This Row],[Year 2021]],Table34[[#This Row],[Year 2022]])</f>
        <v>960</v>
      </c>
      <c r="J38" s="28">
        <f>Table34[[#This Row],[Units]]*Table34[[#This Row],[Final Price]]</f>
        <v>16197120</v>
      </c>
      <c r="K38" s="28" t="str">
        <f>VLOOKUP(Table34[[#This Row],[Product Name]],Table265[#All],6)</f>
        <v>UniProc</v>
      </c>
      <c r="L38" s="28">
        <f>VLOOKUP(Table34[[#This Row],[Product Name]],Table265[#All],3,0)</f>
        <v>450</v>
      </c>
    </row>
    <row r="39" spans="1:12" x14ac:dyDescent="0.35">
      <c r="A39" s="16">
        <v>2022</v>
      </c>
      <c r="B39" s="17" t="s">
        <v>35</v>
      </c>
      <c r="C39" s="18">
        <v>44593</v>
      </c>
      <c r="D39" s="19" t="s">
        <v>57</v>
      </c>
      <c r="E39" s="20">
        <v>16502</v>
      </c>
      <c r="F39" s="26">
        <f>IF(Table34[[#This Row],[Year]]=2021,VLOOKUP(Table34[[#This Row],[Product Name]],Table265[#All],4,0),VLOOKUP(Table34[[#This Row],[Product Name]],Table265[#All],5,0))</f>
        <v>960</v>
      </c>
      <c r="G39" s="26">
        <f>VLOOKUP(Table34[[#This Row],[Product Name]],Table265[#All],4,0)</f>
        <v>800</v>
      </c>
      <c r="H39" s="26">
        <f>VLOOKUP(Table34[[#This Row],[Product Name]],Table265[#All],5,0)</f>
        <v>960</v>
      </c>
      <c r="I39" s="28">
        <f>IF(Table34[[#This Row],[Year]]=2021,Table34[[#This Row],[Year 2021]],Table34[[#This Row],[Year 2022]])</f>
        <v>960</v>
      </c>
      <c r="J39" s="28">
        <f>Table34[[#This Row],[Units]]*Table34[[#This Row],[Final Price]]</f>
        <v>15841920</v>
      </c>
      <c r="K39" s="28" t="str">
        <f>VLOOKUP(Table34[[#This Row],[Product Name]],Table265[#All],6)</f>
        <v>UniProc</v>
      </c>
      <c r="L39" s="28">
        <f>VLOOKUP(Table34[[#This Row],[Product Name]],Table265[#All],3,0)</f>
        <v>450</v>
      </c>
    </row>
    <row r="40" spans="1:12" x14ac:dyDescent="0.35">
      <c r="A40" s="16">
        <v>2022</v>
      </c>
      <c r="B40" s="17" t="s">
        <v>36</v>
      </c>
      <c r="C40" s="18">
        <v>44621</v>
      </c>
      <c r="D40" s="19" t="s">
        <v>57</v>
      </c>
      <c r="E40" s="20">
        <v>18648</v>
      </c>
      <c r="F40" s="26">
        <f>IF(Table34[[#This Row],[Year]]=2021,VLOOKUP(Table34[[#This Row],[Product Name]],Table265[#All],4,0),VLOOKUP(Table34[[#This Row],[Product Name]],Table265[#All],5,0))</f>
        <v>960</v>
      </c>
      <c r="G40" s="26">
        <f>VLOOKUP(Table34[[#This Row],[Product Name]],Table265[#All],4,0)</f>
        <v>800</v>
      </c>
      <c r="H40" s="26">
        <f>VLOOKUP(Table34[[#This Row],[Product Name]],Table265[#All],5,0)</f>
        <v>960</v>
      </c>
      <c r="I40" s="28">
        <f>IF(Table34[[#This Row],[Year]]=2021,Table34[[#This Row],[Year 2021]],Table34[[#This Row],[Year 2022]])</f>
        <v>960</v>
      </c>
      <c r="J40" s="28">
        <f>Table34[[#This Row],[Units]]*Table34[[#This Row],[Final Price]]</f>
        <v>17902080</v>
      </c>
      <c r="K40" s="28" t="str">
        <f>VLOOKUP(Table34[[#This Row],[Product Name]],Table265[#All],6)</f>
        <v>UniProc</v>
      </c>
      <c r="L40" s="28">
        <f>VLOOKUP(Table34[[#This Row],[Product Name]],Table265[#All],3,0)</f>
        <v>450</v>
      </c>
    </row>
    <row r="41" spans="1:12" x14ac:dyDescent="0.35">
      <c r="A41" s="16">
        <v>2022</v>
      </c>
      <c r="B41" s="17" t="s">
        <v>37</v>
      </c>
      <c r="C41" s="18">
        <v>44652</v>
      </c>
      <c r="D41" s="19" t="s">
        <v>57</v>
      </c>
      <c r="E41" s="20">
        <v>19388</v>
      </c>
      <c r="F41" s="26">
        <f>IF(Table34[[#This Row],[Year]]=2021,VLOOKUP(Table34[[#This Row],[Product Name]],Table265[#All],4,0),VLOOKUP(Table34[[#This Row],[Product Name]],Table265[#All],5,0))</f>
        <v>960</v>
      </c>
      <c r="G41" s="26">
        <f>VLOOKUP(Table34[[#This Row],[Product Name]],Table265[#All],4,0)</f>
        <v>800</v>
      </c>
      <c r="H41" s="26">
        <f>VLOOKUP(Table34[[#This Row],[Product Name]],Table265[#All],5,0)</f>
        <v>960</v>
      </c>
      <c r="I41" s="28">
        <f>IF(Table34[[#This Row],[Year]]=2021,Table34[[#This Row],[Year 2021]],Table34[[#This Row],[Year 2022]])</f>
        <v>960</v>
      </c>
      <c r="J41" s="28">
        <f>Table34[[#This Row],[Units]]*Table34[[#This Row],[Final Price]]</f>
        <v>18612480</v>
      </c>
      <c r="K41" s="28" t="str">
        <f>VLOOKUP(Table34[[#This Row],[Product Name]],Table265[#All],6)</f>
        <v>UniProc</v>
      </c>
      <c r="L41" s="28">
        <f>VLOOKUP(Table34[[#This Row],[Product Name]],Table265[#All],3,0)</f>
        <v>450</v>
      </c>
    </row>
    <row r="42" spans="1:12" x14ac:dyDescent="0.35">
      <c r="A42" s="16">
        <v>2022</v>
      </c>
      <c r="B42" s="17" t="s">
        <v>38</v>
      </c>
      <c r="C42" s="18">
        <v>44682</v>
      </c>
      <c r="D42" s="19" t="s">
        <v>57</v>
      </c>
      <c r="E42" s="20">
        <v>20202</v>
      </c>
      <c r="F42" s="26">
        <f>IF(Table34[[#This Row],[Year]]=2021,VLOOKUP(Table34[[#This Row],[Product Name]],Table265[#All],4,0),VLOOKUP(Table34[[#This Row],[Product Name]],Table265[#All],5,0))</f>
        <v>960</v>
      </c>
      <c r="G42" s="26">
        <f>VLOOKUP(Table34[[#This Row],[Product Name]],Table265[#All],4,0)</f>
        <v>800</v>
      </c>
      <c r="H42" s="26">
        <f>VLOOKUP(Table34[[#This Row],[Product Name]],Table265[#All],5,0)</f>
        <v>960</v>
      </c>
      <c r="I42" s="28">
        <f>IF(Table34[[#This Row],[Year]]=2021,Table34[[#This Row],[Year 2021]],Table34[[#This Row],[Year 2022]])</f>
        <v>960</v>
      </c>
      <c r="J42" s="28">
        <f>Table34[[#This Row],[Units]]*Table34[[#This Row],[Final Price]]</f>
        <v>19393920</v>
      </c>
      <c r="K42" s="28" t="str">
        <f>VLOOKUP(Table34[[#This Row],[Product Name]],Table265[#All],6)</f>
        <v>UniProc</v>
      </c>
      <c r="L42" s="28">
        <f>VLOOKUP(Table34[[#This Row],[Product Name]],Table265[#All],3,0)</f>
        <v>450</v>
      </c>
    </row>
    <row r="43" spans="1:12" x14ac:dyDescent="0.35">
      <c r="A43" s="16">
        <v>2022</v>
      </c>
      <c r="B43" s="17" t="s">
        <v>39</v>
      </c>
      <c r="C43" s="18">
        <v>44713</v>
      </c>
      <c r="D43" s="19" t="s">
        <v>57</v>
      </c>
      <c r="E43" s="20">
        <v>23162</v>
      </c>
      <c r="F43" s="26">
        <f>IF(Table34[[#This Row],[Year]]=2021,VLOOKUP(Table34[[#This Row],[Product Name]],Table265[#All],4,0),VLOOKUP(Table34[[#This Row],[Product Name]],Table265[#All],5,0))</f>
        <v>960</v>
      </c>
      <c r="G43" s="26">
        <f>VLOOKUP(Table34[[#This Row],[Product Name]],Table265[#All],4,0)</f>
        <v>800</v>
      </c>
      <c r="H43" s="26">
        <f>VLOOKUP(Table34[[#This Row],[Product Name]],Table265[#All],5,0)</f>
        <v>960</v>
      </c>
      <c r="I43" s="28">
        <f>IF(Table34[[#This Row],[Year]]=2021,Table34[[#This Row],[Year 2021]],Table34[[#This Row],[Year 2022]])</f>
        <v>960</v>
      </c>
      <c r="J43" s="28">
        <f>Table34[[#This Row],[Units]]*Table34[[#This Row],[Final Price]]</f>
        <v>22235520</v>
      </c>
      <c r="K43" s="28" t="str">
        <f>VLOOKUP(Table34[[#This Row],[Product Name]],Table265[#All],6)</f>
        <v>UniProc</v>
      </c>
      <c r="L43" s="28">
        <f>VLOOKUP(Table34[[#This Row],[Product Name]],Table265[#All],3,0)</f>
        <v>450</v>
      </c>
    </row>
    <row r="44" spans="1:12" x14ac:dyDescent="0.35">
      <c r="A44" s="16">
        <v>2022</v>
      </c>
      <c r="B44" s="17" t="s">
        <v>40</v>
      </c>
      <c r="C44" s="18">
        <v>44743</v>
      </c>
      <c r="D44" s="19" t="s">
        <v>57</v>
      </c>
      <c r="E44" s="20">
        <v>23902</v>
      </c>
      <c r="F44" s="26">
        <f>IF(Table34[[#This Row],[Year]]=2021,VLOOKUP(Table34[[#This Row],[Product Name]],Table265[#All],4,0),VLOOKUP(Table34[[#This Row],[Product Name]],Table265[#All],5,0))</f>
        <v>960</v>
      </c>
      <c r="G44" s="26">
        <f>VLOOKUP(Table34[[#This Row],[Product Name]],Table265[#All],4,0)</f>
        <v>800</v>
      </c>
      <c r="H44" s="26">
        <f>VLOOKUP(Table34[[#This Row],[Product Name]],Table265[#All],5,0)</f>
        <v>960</v>
      </c>
      <c r="I44" s="28">
        <f>IF(Table34[[#This Row],[Year]]=2021,Table34[[#This Row],[Year 2021]],Table34[[#This Row],[Year 2022]])</f>
        <v>960</v>
      </c>
      <c r="J44" s="28">
        <f>Table34[[#This Row],[Units]]*Table34[[#This Row],[Final Price]]</f>
        <v>22945920</v>
      </c>
      <c r="K44" s="28" t="str">
        <f>VLOOKUP(Table34[[#This Row],[Product Name]],Table265[#All],6)</f>
        <v>UniProc</v>
      </c>
      <c r="L44" s="28">
        <f>VLOOKUP(Table34[[#This Row],[Product Name]],Table265[#All],3,0)</f>
        <v>450</v>
      </c>
    </row>
    <row r="45" spans="1:12" x14ac:dyDescent="0.35">
      <c r="A45" s="16">
        <v>2022</v>
      </c>
      <c r="B45" s="17" t="s">
        <v>41</v>
      </c>
      <c r="C45" s="18">
        <v>44774</v>
      </c>
      <c r="D45" s="19" t="s">
        <v>57</v>
      </c>
      <c r="E45" s="20">
        <v>23532</v>
      </c>
      <c r="F45" s="26">
        <f>IF(Table34[[#This Row],[Year]]=2021,VLOOKUP(Table34[[#This Row],[Product Name]],Table265[#All],4,0),VLOOKUP(Table34[[#This Row],[Product Name]],Table265[#All],5,0))</f>
        <v>960</v>
      </c>
      <c r="G45" s="26">
        <f>VLOOKUP(Table34[[#This Row],[Product Name]],Table265[#All],4,0)</f>
        <v>800</v>
      </c>
      <c r="H45" s="26">
        <f>VLOOKUP(Table34[[#This Row],[Product Name]],Table265[#All],5,0)</f>
        <v>960</v>
      </c>
      <c r="I45" s="28">
        <f>IF(Table34[[#This Row],[Year]]=2021,Table34[[#This Row],[Year 2021]],Table34[[#This Row],[Year 2022]])</f>
        <v>960</v>
      </c>
      <c r="J45" s="28">
        <f>Table34[[#This Row],[Units]]*Table34[[#This Row],[Final Price]]</f>
        <v>22590720</v>
      </c>
      <c r="K45" s="28" t="str">
        <f>VLOOKUP(Table34[[#This Row],[Product Name]],Table265[#All],6)</f>
        <v>UniProc</v>
      </c>
      <c r="L45" s="28">
        <f>VLOOKUP(Table34[[#This Row],[Product Name]],Table265[#All],3,0)</f>
        <v>450</v>
      </c>
    </row>
    <row r="46" spans="1:12" x14ac:dyDescent="0.35">
      <c r="A46" s="16">
        <v>2022</v>
      </c>
      <c r="B46" s="17" t="s">
        <v>42</v>
      </c>
      <c r="C46" s="18">
        <v>44805</v>
      </c>
      <c r="D46" s="19" t="s">
        <v>57</v>
      </c>
      <c r="E46" s="20">
        <v>21682</v>
      </c>
      <c r="F46" s="26">
        <f>IF(Table34[[#This Row],[Year]]=2021,VLOOKUP(Table34[[#This Row],[Product Name]],Table265[#All],4,0),VLOOKUP(Table34[[#This Row],[Product Name]],Table265[#All],5,0))</f>
        <v>960</v>
      </c>
      <c r="G46" s="26">
        <f>VLOOKUP(Table34[[#This Row],[Product Name]],Table265[#All],4,0)</f>
        <v>800</v>
      </c>
      <c r="H46" s="26">
        <f>VLOOKUP(Table34[[#This Row],[Product Name]],Table265[#All],5,0)</f>
        <v>960</v>
      </c>
      <c r="I46" s="28">
        <f>IF(Table34[[#This Row],[Year]]=2021,Table34[[#This Row],[Year 2021]],Table34[[#This Row],[Year 2022]])</f>
        <v>960</v>
      </c>
      <c r="J46" s="28">
        <f>Table34[[#This Row],[Units]]*Table34[[#This Row],[Final Price]]</f>
        <v>20814720</v>
      </c>
      <c r="K46" s="28" t="str">
        <f>VLOOKUP(Table34[[#This Row],[Product Name]],Table265[#All],6)</f>
        <v>UniProc</v>
      </c>
      <c r="L46" s="28">
        <f>VLOOKUP(Table34[[#This Row],[Product Name]],Table265[#All],3,0)</f>
        <v>450</v>
      </c>
    </row>
    <row r="47" spans="1:12" x14ac:dyDescent="0.35">
      <c r="A47" s="16">
        <v>2022</v>
      </c>
      <c r="B47" s="17" t="s">
        <v>43</v>
      </c>
      <c r="C47" s="18">
        <v>44835</v>
      </c>
      <c r="D47" s="19" t="s">
        <v>57</v>
      </c>
      <c r="E47" s="20">
        <v>20868</v>
      </c>
      <c r="F47" s="26">
        <f>IF(Table34[[#This Row],[Year]]=2021,VLOOKUP(Table34[[#This Row],[Product Name]],Table265[#All],4,0),VLOOKUP(Table34[[#This Row],[Product Name]],Table265[#All],5,0))</f>
        <v>960</v>
      </c>
      <c r="G47" s="26">
        <f>VLOOKUP(Table34[[#This Row],[Product Name]],Table265[#All],4,0)</f>
        <v>800</v>
      </c>
      <c r="H47" s="26">
        <f>VLOOKUP(Table34[[#This Row],[Product Name]],Table265[#All],5,0)</f>
        <v>960</v>
      </c>
      <c r="I47" s="28">
        <f>IF(Table34[[#This Row],[Year]]=2021,Table34[[#This Row],[Year 2021]],Table34[[#This Row],[Year 2022]])</f>
        <v>960</v>
      </c>
      <c r="J47" s="28">
        <f>Table34[[#This Row],[Units]]*Table34[[#This Row],[Final Price]]</f>
        <v>20033280</v>
      </c>
      <c r="K47" s="28" t="str">
        <f>VLOOKUP(Table34[[#This Row],[Product Name]],Table265[#All],6)</f>
        <v>UniProc</v>
      </c>
      <c r="L47" s="28">
        <f>VLOOKUP(Table34[[#This Row],[Product Name]],Table265[#All],3,0)</f>
        <v>450</v>
      </c>
    </row>
    <row r="48" spans="1:12" x14ac:dyDescent="0.35">
      <c r="A48" s="16">
        <v>2022</v>
      </c>
      <c r="B48" s="17" t="s">
        <v>44</v>
      </c>
      <c r="C48" s="18">
        <v>44866</v>
      </c>
      <c r="D48" s="19" t="s">
        <v>57</v>
      </c>
      <c r="E48" s="20">
        <v>20498</v>
      </c>
      <c r="F48" s="26">
        <f>IF(Table34[[#This Row],[Year]]=2021,VLOOKUP(Table34[[#This Row],[Product Name]],Table265[#All],4,0),VLOOKUP(Table34[[#This Row],[Product Name]],Table265[#All],5,0))</f>
        <v>960</v>
      </c>
      <c r="G48" s="26">
        <f>VLOOKUP(Table34[[#This Row],[Product Name]],Table265[#All],4,0)</f>
        <v>800</v>
      </c>
      <c r="H48" s="26">
        <f>VLOOKUP(Table34[[#This Row],[Product Name]],Table265[#All],5,0)</f>
        <v>960</v>
      </c>
      <c r="I48" s="28">
        <f>IF(Table34[[#This Row],[Year]]=2021,Table34[[#This Row],[Year 2021]],Table34[[#This Row],[Year 2022]])</f>
        <v>960</v>
      </c>
      <c r="J48" s="28">
        <f>Table34[[#This Row],[Units]]*Table34[[#This Row],[Final Price]]</f>
        <v>19678080</v>
      </c>
      <c r="K48" s="28" t="str">
        <f>VLOOKUP(Table34[[#This Row],[Product Name]],Table265[#All],6)</f>
        <v>UniProc</v>
      </c>
      <c r="L48" s="28">
        <f>VLOOKUP(Table34[[#This Row],[Product Name]],Table265[#All],3,0)</f>
        <v>450</v>
      </c>
    </row>
    <row r="49" spans="1:12" x14ac:dyDescent="0.35">
      <c r="A49" s="16">
        <v>2022</v>
      </c>
      <c r="B49" s="17" t="s">
        <v>45</v>
      </c>
      <c r="C49" s="18">
        <v>44896</v>
      </c>
      <c r="D49" s="19" t="s">
        <v>57</v>
      </c>
      <c r="E49" s="20">
        <v>17538</v>
      </c>
      <c r="F49" s="26">
        <f>IF(Table34[[#This Row],[Year]]=2021,VLOOKUP(Table34[[#This Row],[Product Name]],Table265[#All],4,0),VLOOKUP(Table34[[#This Row],[Product Name]],Table265[#All],5,0))</f>
        <v>960</v>
      </c>
      <c r="G49" s="26">
        <f>VLOOKUP(Table34[[#This Row],[Product Name]],Table265[#All],4,0)</f>
        <v>800</v>
      </c>
      <c r="H49" s="26">
        <f>VLOOKUP(Table34[[#This Row],[Product Name]],Table265[#All],5,0)</f>
        <v>960</v>
      </c>
      <c r="I49" s="28">
        <f>IF(Table34[[#This Row],[Year]]=2021,Table34[[#This Row],[Year 2021]],Table34[[#This Row],[Year 2022]])</f>
        <v>960</v>
      </c>
      <c r="J49" s="28">
        <f>Table34[[#This Row],[Units]]*Table34[[#This Row],[Final Price]]</f>
        <v>16836480</v>
      </c>
      <c r="K49" s="28" t="str">
        <f>VLOOKUP(Table34[[#This Row],[Product Name]],Table265[#All],6)</f>
        <v>UniProc</v>
      </c>
      <c r="L49" s="28">
        <f>VLOOKUP(Table34[[#This Row],[Product Name]],Table265[#All],3,0)</f>
        <v>450</v>
      </c>
    </row>
    <row r="50" spans="1:12" x14ac:dyDescent="0.35">
      <c r="A50" s="16">
        <v>2021</v>
      </c>
      <c r="B50" s="17" t="s">
        <v>34</v>
      </c>
      <c r="C50" s="18">
        <v>44197</v>
      </c>
      <c r="D50" s="19" t="s">
        <v>58</v>
      </c>
      <c r="E50" s="20">
        <v>19013</v>
      </c>
      <c r="F50" s="26">
        <f>IF(Table34[[#This Row],[Year]]=2021,VLOOKUP(Table34[[#This Row],[Product Name]],Table265[#All],4,0),VLOOKUP(Table34[[#This Row],[Product Name]],Table265[#All],5,0))</f>
        <v>950</v>
      </c>
      <c r="G50" s="26">
        <f>VLOOKUP(Table34[[#This Row],[Product Name]],Table265[#All],4,0)</f>
        <v>950</v>
      </c>
      <c r="H50" s="26">
        <f>VLOOKUP(Table34[[#This Row],[Product Name]],Table265[#All],5,0)</f>
        <v>1140</v>
      </c>
      <c r="I50" s="28">
        <f>IF(Table34[[#This Row],[Year]]=2021,Table34[[#This Row],[Year 2021]],Table34[[#This Row],[Year 2022]])</f>
        <v>950</v>
      </c>
      <c r="J50" s="28">
        <f>Table34[[#This Row],[Units]]*Table34[[#This Row],[Final Price]]</f>
        <v>18062350</v>
      </c>
      <c r="K50" s="28" t="str">
        <f>VLOOKUP(Table34[[#This Row],[Product Name]],Table265[#All],6)</f>
        <v>P&amp;S Co</v>
      </c>
      <c r="L50" s="28">
        <f>VLOOKUP(Table34[[#This Row],[Product Name]],Table265[#All],3,0)</f>
        <v>486</v>
      </c>
    </row>
    <row r="51" spans="1:12" x14ac:dyDescent="0.35">
      <c r="A51" s="16">
        <v>2021</v>
      </c>
      <c r="B51" s="17" t="s">
        <v>35</v>
      </c>
      <c r="C51" s="18">
        <v>44228</v>
      </c>
      <c r="D51" s="19" t="s">
        <v>58</v>
      </c>
      <c r="E51" s="20">
        <v>17527</v>
      </c>
      <c r="F51" s="26">
        <f>IF(Table34[[#This Row],[Year]]=2021,VLOOKUP(Table34[[#This Row],[Product Name]],Table265[#All],4,0),VLOOKUP(Table34[[#This Row],[Product Name]],Table265[#All],5,0))</f>
        <v>950</v>
      </c>
      <c r="G51" s="26">
        <f>VLOOKUP(Table34[[#This Row],[Product Name]],Table265[#All],4,0)</f>
        <v>950</v>
      </c>
      <c r="H51" s="26">
        <f>VLOOKUP(Table34[[#This Row],[Product Name]],Table265[#All],5,0)</f>
        <v>1140</v>
      </c>
      <c r="I51" s="28">
        <f>IF(Table34[[#This Row],[Year]]=2021,Table34[[#This Row],[Year 2021]],Table34[[#This Row],[Year 2022]])</f>
        <v>950</v>
      </c>
      <c r="J51" s="28">
        <f>Table34[[#This Row],[Units]]*Table34[[#This Row],[Final Price]]</f>
        <v>16650650</v>
      </c>
      <c r="K51" s="28" t="str">
        <f>VLOOKUP(Table34[[#This Row],[Product Name]],Table265[#All],6)</f>
        <v>P&amp;S Co</v>
      </c>
      <c r="L51" s="28">
        <f>VLOOKUP(Table34[[#This Row],[Product Name]],Table265[#All],3,0)</f>
        <v>486</v>
      </c>
    </row>
    <row r="52" spans="1:12" x14ac:dyDescent="0.35">
      <c r="A52" s="16">
        <v>2021</v>
      </c>
      <c r="B52" s="17" t="s">
        <v>36</v>
      </c>
      <c r="C52" s="18">
        <v>44256</v>
      </c>
      <c r="D52" s="19" t="s">
        <v>58</v>
      </c>
      <c r="E52" s="20">
        <v>23332</v>
      </c>
      <c r="F52" s="26">
        <f>IF(Table34[[#This Row],[Year]]=2021,VLOOKUP(Table34[[#This Row],[Product Name]],Table265[#All],4,0),VLOOKUP(Table34[[#This Row],[Product Name]],Table265[#All],5,0))</f>
        <v>950</v>
      </c>
      <c r="G52" s="26">
        <f>VLOOKUP(Table34[[#This Row],[Product Name]],Table265[#All],4,0)</f>
        <v>950</v>
      </c>
      <c r="H52" s="26">
        <f>VLOOKUP(Table34[[#This Row],[Product Name]],Table265[#All],5,0)</f>
        <v>1140</v>
      </c>
      <c r="I52" s="28">
        <f>IF(Table34[[#This Row],[Year]]=2021,Table34[[#This Row],[Year 2021]],Table34[[#This Row],[Year 2022]])</f>
        <v>950</v>
      </c>
      <c r="J52" s="28">
        <f>Table34[[#This Row],[Units]]*Table34[[#This Row],[Final Price]]</f>
        <v>22165400</v>
      </c>
      <c r="K52" s="28" t="str">
        <f>VLOOKUP(Table34[[#This Row],[Product Name]],Table265[#All],6)</f>
        <v>P&amp;S Co</v>
      </c>
      <c r="L52" s="28">
        <f>VLOOKUP(Table34[[#This Row],[Product Name]],Table265[#All],3,0)</f>
        <v>486</v>
      </c>
    </row>
    <row r="53" spans="1:12" x14ac:dyDescent="0.35">
      <c r="A53" s="16">
        <v>2021</v>
      </c>
      <c r="B53" s="17" t="s">
        <v>37</v>
      </c>
      <c r="C53" s="18">
        <v>44287</v>
      </c>
      <c r="D53" s="19" t="s">
        <v>58</v>
      </c>
      <c r="E53" s="20">
        <v>28386</v>
      </c>
      <c r="F53" s="26">
        <f>IF(Table34[[#This Row],[Year]]=2021,VLOOKUP(Table34[[#This Row],[Product Name]],Table265[#All],4,0),VLOOKUP(Table34[[#This Row],[Product Name]],Table265[#All],5,0))</f>
        <v>950</v>
      </c>
      <c r="G53" s="26">
        <f>VLOOKUP(Table34[[#This Row],[Product Name]],Table265[#All],4,0)</f>
        <v>950</v>
      </c>
      <c r="H53" s="26">
        <f>VLOOKUP(Table34[[#This Row],[Product Name]],Table265[#All],5,0)</f>
        <v>1140</v>
      </c>
      <c r="I53" s="28">
        <f>IF(Table34[[#This Row],[Year]]=2021,Table34[[#This Row],[Year 2021]],Table34[[#This Row],[Year 2022]])</f>
        <v>950</v>
      </c>
      <c r="J53" s="28">
        <f>Table34[[#This Row],[Units]]*Table34[[#This Row],[Final Price]]</f>
        <v>26966700</v>
      </c>
      <c r="K53" s="28" t="str">
        <f>VLOOKUP(Table34[[#This Row],[Product Name]],Table265[#All],6)</f>
        <v>P&amp;S Co</v>
      </c>
      <c r="L53" s="28">
        <f>VLOOKUP(Table34[[#This Row],[Product Name]],Table265[#All],3,0)</f>
        <v>486</v>
      </c>
    </row>
    <row r="54" spans="1:12" x14ac:dyDescent="0.35">
      <c r="A54" s="16">
        <v>2021</v>
      </c>
      <c r="B54" s="17" t="s">
        <v>38</v>
      </c>
      <c r="C54" s="18">
        <v>44317</v>
      </c>
      <c r="D54" s="19" t="s">
        <v>58</v>
      </c>
      <c r="E54" s="20">
        <v>34200</v>
      </c>
      <c r="F54" s="26">
        <f>IF(Table34[[#This Row],[Year]]=2021,VLOOKUP(Table34[[#This Row],[Product Name]],Table265[#All],4,0),VLOOKUP(Table34[[#This Row],[Product Name]],Table265[#All],5,0))</f>
        <v>950</v>
      </c>
      <c r="G54" s="26">
        <f>VLOOKUP(Table34[[#This Row],[Product Name]],Table265[#All],4,0)</f>
        <v>950</v>
      </c>
      <c r="H54" s="26">
        <f>VLOOKUP(Table34[[#This Row],[Product Name]],Table265[#All],5,0)</f>
        <v>1140</v>
      </c>
      <c r="I54" s="28">
        <f>IF(Table34[[#This Row],[Year]]=2021,Table34[[#This Row],[Year 2021]],Table34[[#This Row],[Year 2022]])</f>
        <v>950</v>
      </c>
      <c r="J54" s="28">
        <f>Table34[[#This Row],[Units]]*Table34[[#This Row],[Final Price]]</f>
        <v>32490000</v>
      </c>
      <c r="K54" s="28" t="str">
        <f>VLOOKUP(Table34[[#This Row],[Product Name]],Table265[#All],6)</f>
        <v>P&amp;S Co</v>
      </c>
      <c r="L54" s="28">
        <f>VLOOKUP(Table34[[#This Row],[Product Name]],Table265[#All],3,0)</f>
        <v>486</v>
      </c>
    </row>
    <row r="55" spans="1:12" x14ac:dyDescent="0.35">
      <c r="A55" s="16">
        <v>2021</v>
      </c>
      <c r="B55" s="17" t="s">
        <v>39</v>
      </c>
      <c r="C55" s="18">
        <v>44348</v>
      </c>
      <c r="D55" s="19" t="s">
        <v>58</v>
      </c>
      <c r="E55" s="20">
        <v>30968</v>
      </c>
      <c r="F55" s="26">
        <f>IF(Table34[[#This Row],[Year]]=2021,VLOOKUP(Table34[[#This Row],[Product Name]],Table265[#All],4,0),VLOOKUP(Table34[[#This Row],[Product Name]],Table265[#All],5,0))</f>
        <v>950</v>
      </c>
      <c r="G55" s="26">
        <f>VLOOKUP(Table34[[#This Row],[Product Name]],Table265[#All],4,0)</f>
        <v>950</v>
      </c>
      <c r="H55" s="26">
        <f>VLOOKUP(Table34[[#This Row],[Product Name]],Table265[#All],5,0)</f>
        <v>1140</v>
      </c>
      <c r="I55" s="28">
        <f>IF(Table34[[#This Row],[Year]]=2021,Table34[[#This Row],[Year 2021]],Table34[[#This Row],[Year 2022]])</f>
        <v>950</v>
      </c>
      <c r="J55" s="28">
        <f>Table34[[#This Row],[Units]]*Table34[[#This Row],[Final Price]]</f>
        <v>29419600</v>
      </c>
      <c r="K55" s="28" t="str">
        <f>VLOOKUP(Table34[[#This Row],[Product Name]],Table265[#All],6)</f>
        <v>P&amp;S Co</v>
      </c>
      <c r="L55" s="28">
        <f>VLOOKUP(Table34[[#This Row],[Product Name]],Table265[#All],3,0)</f>
        <v>486</v>
      </c>
    </row>
    <row r="56" spans="1:12" x14ac:dyDescent="0.35">
      <c r="A56" s="16">
        <v>2021</v>
      </c>
      <c r="B56" s="17" t="s">
        <v>40</v>
      </c>
      <c r="C56" s="18">
        <v>44378</v>
      </c>
      <c r="D56" s="19" t="s">
        <v>58</v>
      </c>
      <c r="E56" s="20">
        <v>22314</v>
      </c>
      <c r="F56" s="26">
        <f>IF(Table34[[#This Row],[Year]]=2021,VLOOKUP(Table34[[#This Row],[Product Name]],Table265[#All],4,0),VLOOKUP(Table34[[#This Row],[Product Name]],Table265[#All],5,0))</f>
        <v>950</v>
      </c>
      <c r="G56" s="26">
        <f>VLOOKUP(Table34[[#This Row],[Product Name]],Table265[#All],4,0)</f>
        <v>950</v>
      </c>
      <c r="H56" s="26">
        <f>VLOOKUP(Table34[[#This Row],[Product Name]],Table265[#All],5,0)</f>
        <v>1140</v>
      </c>
      <c r="I56" s="28">
        <f>IF(Table34[[#This Row],[Year]]=2021,Table34[[#This Row],[Year 2021]],Table34[[#This Row],[Year 2022]])</f>
        <v>950</v>
      </c>
      <c r="J56" s="28">
        <f>Table34[[#This Row],[Units]]*Table34[[#This Row],[Final Price]]</f>
        <v>21198300</v>
      </c>
      <c r="K56" s="28" t="str">
        <f>VLOOKUP(Table34[[#This Row],[Product Name]],Table265[#All],6)</f>
        <v>P&amp;S Co</v>
      </c>
      <c r="L56" s="28">
        <f>VLOOKUP(Table34[[#This Row],[Product Name]],Table265[#All],3,0)</f>
        <v>486</v>
      </c>
    </row>
    <row r="57" spans="1:12" x14ac:dyDescent="0.35">
      <c r="A57" s="16">
        <v>2021</v>
      </c>
      <c r="B57" s="17" t="s">
        <v>41</v>
      </c>
      <c r="C57" s="18">
        <v>44409</v>
      </c>
      <c r="D57" s="19" t="s">
        <v>58</v>
      </c>
      <c r="E57" s="20">
        <v>36623</v>
      </c>
      <c r="F57" s="26">
        <f>IF(Table34[[#This Row],[Year]]=2021,VLOOKUP(Table34[[#This Row],[Product Name]],Table265[#All],4,0),VLOOKUP(Table34[[#This Row],[Product Name]],Table265[#All],5,0))</f>
        <v>950</v>
      </c>
      <c r="G57" s="26">
        <f>VLOOKUP(Table34[[#This Row],[Product Name]],Table265[#All],4,0)</f>
        <v>950</v>
      </c>
      <c r="H57" s="26">
        <f>VLOOKUP(Table34[[#This Row],[Product Name]],Table265[#All],5,0)</f>
        <v>1140</v>
      </c>
      <c r="I57" s="28">
        <f>IF(Table34[[#This Row],[Year]]=2021,Table34[[#This Row],[Year 2021]],Table34[[#This Row],[Year 2022]])</f>
        <v>950</v>
      </c>
      <c r="J57" s="28">
        <f>Table34[[#This Row],[Units]]*Table34[[#This Row],[Final Price]]</f>
        <v>34791850</v>
      </c>
      <c r="K57" s="28" t="str">
        <f>VLOOKUP(Table34[[#This Row],[Product Name]],Table265[#All],6)</f>
        <v>P&amp;S Co</v>
      </c>
      <c r="L57" s="28">
        <f>VLOOKUP(Table34[[#This Row],[Product Name]],Table265[#All],3,0)</f>
        <v>486</v>
      </c>
    </row>
    <row r="58" spans="1:12" x14ac:dyDescent="0.35">
      <c r="A58" s="16">
        <v>2021</v>
      </c>
      <c r="B58" s="17" t="s">
        <v>42</v>
      </c>
      <c r="C58" s="18">
        <v>44440</v>
      </c>
      <c r="D58" s="19" t="s">
        <v>58</v>
      </c>
      <c r="E58" s="20">
        <v>39944</v>
      </c>
      <c r="F58" s="26">
        <f>IF(Table34[[#This Row],[Year]]=2021,VLOOKUP(Table34[[#This Row],[Product Name]],Table265[#All],4,0),VLOOKUP(Table34[[#This Row],[Product Name]],Table265[#All],5,0))</f>
        <v>950</v>
      </c>
      <c r="G58" s="26">
        <f>VLOOKUP(Table34[[#This Row],[Product Name]],Table265[#All],4,0)</f>
        <v>950</v>
      </c>
      <c r="H58" s="26">
        <f>VLOOKUP(Table34[[#This Row],[Product Name]],Table265[#All],5,0)</f>
        <v>1140</v>
      </c>
      <c r="I58" s="28">
        <f>IF(Table34[[#This Row],[Year]]=2021,Table34[[#This Row],[Year 2021]],Table34[[#This Row],[Year 2022]])</f>
        <v>950</v>
      </c>
      <c r="J58" s="28">
        <f>Table34[[#This Row],[Units]]*Table34[[#This Row],[Final Price]]</f>
        <v>37946800</v>
      </c>
      <c r="K58" s="28" t="str">
        <f>VLOOKUP(Table34[[#This Row],[Product Name]],Table265[#All],6)</f>
        <v>P&amp;S Co</v>
      </c>
      <c r="L58" s="28">
        <f>VLOOKUP(Table34[[#This Row],[Product Name]],Table265[#All],3,0)</f>
        <v>486</v>
      </c>
    </row>
    <row r="59" spans="1:12" x14ac:dyDescent="0.35">
      <c r="A59" s="16">
        <v>2021</v>
      </c>
      <c r="B59" s="17" t="s">
        <v>43</v>
      </c>
      <c r="C59" s="18">
        <v>44470</v>
      </c>
      <c r="D59" s="19" t="s">
        <v>58</v>
      </c>
      <c r="E59" s="20">
        <v>35677</v>
      </c>
      <c r="F59" s="26">
        <f>IF(Table34[[#This Row],[Year]]=2021,VLOOKUP(Table34[[#This Row],[Product Name]],Table265[#All],4,0),VLOOKUP(Table34[[#This Row],[Product Name]],Table265[#All],5,0))</f>
        <v>950</v>
      </c>
      <c r="G59" s="26">
        <f>VLOOKUP(Table34[[#This Row],[Product Name]],Table265[#All],4,0)</f>
        <v>950</v>
      </c>
      <c r="H59" s="26">
        <f>VLOOKUP(Table34[[#This Row],[Product Name]],Table265[#All],5,0)</f>
        <v>1140</v>
      </c>
      <c r="I59" s="28">
        <f>IF(Table34[[#This Row],[Year]]=2021,Table34[[#This Row],[Year 2021]],Table34[[#This Row],[Year 2022]])</f>
        <v>950</v>
      </c>
      <c r="J59" s="28">
        <f>Table34[[#This Row],[Units]]*Table34[[#This Row],[Final Price]]</f>
        <v>33893150</v>
      </c>
      <c r="K59" s="28" t="str">
        <f>VLOOKUP(Table34[[#This Row],[Product Name]],Table265[#All],6)</f>
        <v>P&amp;S Co</v>
      </c>
      <c r="L59" s="28">
        <f>VLOOKUP(Table34[[#This Row],[Product Name]],Table265[#All],3,0)</f>
        <v>486</v>
      </c>
    </row>
    <row r="60" spans="1:12" x14ac:dyDescent="0.35">
      <c r="A60" s="16">
        <v>2021</v>
      </c>
      <c r="B60" s="17" t="s">
        <v>44</v>
      </c>
      <c r="C60" s="18">
        <v>44501</v>
      </c>
      <c r="D60" s="19" t="s">
        <v>58</v>
      </c>
      <c r="E60" s="20">
        <v>19009</v>
      </c>
      <c r="F60" s="26">
        <f>IF(Table34[[#This Row],[Year]]=2021,VLOOKUP(Table34[[#This Row],[Product Name]],Table265[#All],4,0),VLOOKUP(Table34[[#This Row],[Product Name]],Table265[#All],5,0))</f>
        <v>950</v>
      </c>
      <c r="G60" s="26">
        <f>VLOOKUP(Table34[[#This Row],[Product Name]],Table265[#All],4,0)</f>
        <v>950</v>
      </c>
      <c r="H60" s="26">
        <f>VLOOKUP(Table34[[#This Row],[Product Name]],Table265[#All],5,0)</f>
        <v>1140</v>
      </c>
      <c r="I60" s="28">
        <f>IF(Table34[[#This Row],[Year]]=2021,Table34[[#This Row],[Year 2021]],Table34[[#This Row],[Year 2022]])</f>
        <v>950</v>
      </c>
      <c r="J60" s="28">
        <f>Table34[[#This Row],[Units]]*Table34[[#This Row],[Final Price]]</f>
        <v>18058550</v>
      </c>
      <c r="K60" s="28" t="str">
        <f>VLOOKUP(Table34[[#This Row],[Product Name]],Table265[#All],6)</f>
        <v>P&amp;S Co</v>
      </c>
      <c r="L60" s="28">
        <f>VLOOKUP(Table34[[#This Row],[Product Name]],Table265[#All],3,0)</f>
        <v>486</v>
      </c>
    </row>
    <row r="61" spans="1:12" x14ac:dyDescent="0.35">
      <c r="A61" s="16">
        <v>2021</v>
      </c>
      <c r="B61" s="17" t="s">
        <v>45</v>
      </c>
      <c r="C61" s="18">
        <v>44531</v>
      </c>
      <c r="D61" s="19" t="s">
        <v>58</v>
      </c>
      <c r="E61" s="20">
        <v>27311</v>
      </c>
      <c r="F61" s="26">
        <f>IF(Table34[[#This Row],[Year]]=2021,VLOOKUP(Table34[[#This Row],[Product Name]],Table265[#All],4,0),VLOOKUP(Table34[[#This Row],[Product Name]],Table265[#All],5,0))</f>
        <v>950</v>
      </c>
      <c r="G61" s="26">
        <f>VLOOKUP(Table34[[#This Row],[Product Name]],Table265[#All],4,0)</f>
        <v>950</v>
      </c>
      <c r="H61" s="26">
        <f>VLOOKUP(Table34[[#This Row],[Product Name]],Table265[#All],5,0)</f>
        <v>1140</v>
      </c>
      <c r="I61" s="28">
        <f>IF(Table34[[#This Row],[Year]]=2021,Table34[[#This Row],[Year 2021]],Table34[[#This Row],[Year 2022]])</f>
        <v>950</v>
      </c>
      <c r="J61" s="28">
        <f>Table34[[#This Row],[Units]]*Table34[[#This Row],[Final Price]]</f>
        <v>25945450</v>
      </c>
      <c r="K61" s="28" t="str">
        <f>VLOOKUP(Table34[[#This Row],[Product Name]],Table265[#All],6)</f>
        <v>P&amp;S Co</v>
      </c>
      <c r="L61" s="28">
        <f>VLOOKUP(Table34[[#This Row],[Product Name]],Table265[#All],3,0)</f>
        <v>486</v>
      </c>
    </row>
    <row r="62" spans="1:12" x14ac:dyDescent="0.35">
      <c r="A62" s="16">
        <v>2022</v>
      </c>
      <c r="B62" s="17" t="s">
        <v>34</v>
      </c>
      <c r="C62" s="18">
        <v>44562</v>
      </c>
      <c r="D62" s="19" t="s">
        <v>58</v>
      </c>
      <c r="E62" s="20">
        <v>24350</v>
      </c>
      <c r="F62" s="26">
        <f>IF(Table34[[#This Row],[Year]]=2021,VLOOKUP(Table34[[#This Row],[Product Name]],Table265[#All],4,0),VLOOKUP(Table34[[#This Row],[Product Name]],Table265[#All],5,0))</f>
        <v>1140</v>
      </c>
      <c r="G62" s="26">
        <f>VLOOKUP(Table34[[#This Row],[Product Name]],Table265[#All],4,0)</f>
        <v>950</v>
      </c>
      <c r="H62" s="26">
        <f>VLOOKUP(Table34[[#This Row],[Product Name]],Table265[#All],5,0)</f>
        <v>1140</v>
      </c>
      <c r="I62" s="28">
        <f>IF(Table34[[#This Row],[Year]]=2021,Table34[[#This Row],[Year 2021]],Table34[[#This Row],[Year 2022]])</f>
        <v>1140</v>
      </c>
      <c r="J62" s="28">
        <f>Table34[[#This Row],[Units]]*Table34[[#This Row],[Final Price]]</f>
        <v>27759000</v>
      </c>
      <c r="K62" s="28" t="str">
        <f>VLOOKUP(Table34[[#This Row],[Product Name]],Table265[#All],6)</f>
        <v>P&amp;S Co</v>
      </c>
      <c r="L62" s="28">
        <f>VLOOKUP(Table34[[#This Row],[Product Name]],Table265[#All],3,0)</f>
        <v>486</v>
      </c>
    </row>
    <row r="63" spans="1:12" x14ac:dyDescent="0.35">
      <c r="A63" s="16">
        <v>2022</v>
      </c>
      <c r="B63" s="17" t="s">
        <v>35</v>
      </c>
      <c r="C63" s="18">
        <v>44593</v>
      </c>
      <c r="D63" s="19" t="s">
        <v>58</v>
      </c>
      <c r="E63" s="20">
        <v>27954</v>
      </c>
      <c r="F63" s="26">
        <f>IF(Table34[[#This Row],[Year]]=2021,VLOOKUP(Table34[[#This Row],[Product Name]],Table265[#All],4,0),VLOOKUP(Table34[[#This Row],[Product Name]],Table265[#All],5,0))</f>
        <v>1140</v>
      </c>
      <c r="G63" s="26">
        <f>VLOOKUP(Table34[[#This Row],[Product Name]],Table265[#All],4,0)</f>
        <v>950</v>
      </c>
      <c r="H63" s="26">
        <f>VLOOKUP(Table34[[#This Row],[Product Name]],Table265[#All],5,0)</f>
        <v>1140</v>
      </c>
      <c r="I63" s="28">
        <f>IF(Table34[[#This Row],[Year]]=2021,Table34[[#This Row],[Year 2021]],Table34[[#This Row],[Year 2022]])</f>
        <v>1140</v>
      </c>
      <c r="J63" s="28">
        <f>Table34[[#This Row],[Units]]*Table34[[#This Row],[Final Price]]</f>
        <v>31867560</v>
      </c>
      <c r="K63" s="28" t="str">
        <f>VLOOKUP(Table34[[#This Row],[Product Name]],Table265[#All],6)</f>
        <v>P&amp;S Co</v>
      </c>
      <c r="L63" s="28">
        <f>VLOOKUP(Table34[[#This Row],[Product Name]],Table265[#All],3,0)</f>
        <v>486</v>
      </c>
    </row>
    <row r="64" spans="1:12" x14ac:dyDescent="0.35">
      <c r="A64" s="16">
        <v>2022</v>
      </c>
      <c r="B64" s="17" t="s">
        <v>36</v>
      </c>
      <c r="C64" s="18">
        <v>44621</v>
      </c>
      <c r="D64" s="19" t="s">
        <v>58</v>
      </c>
      <c r="E64" s="20">
        <v>19175</v>
      </c>
      <c r="F64" s="26">
        <f>IF(Table34[[#This Row],[Year]]=2021,VLOOKUP(Table34[[#This Row],[Product Name]],Table265[#All],4,0),VLOOKUP(Table34[[#This Row],[Product Name]],Table265[#All],5,0))</f>
        <v>1140</v>
      </c>
      <c r="G64" s="26">
        <f>VLOOKUP(Table34[[#This Row],[Product Name]],Table265[#All],4,0)</f>
        <v>950</v>
      </c>
      <c r="H64" s="26">
        <f>VLOOKUP(Table34[[#This Row],[Product Name]],Table265[#All],5,0)</f>
        <v>1140</v>
      </c>
      <c r="I64" s="28">
        <f>IF(Table34[[#This Row],[Year]]=2021,Table34[[#This Row],[Year 2021]],Table34[[#This Row],[Year 2022]])</f>
        <v>1140</v>
      </c>
      <c r="J64" s="28">
        <f>Table34[[#This Row],[Units]]*Table34[[#This Row],[Final Price]]</f>
        <v>21859500</v>
      </c>
      <c r="K64" s="28" t="str">
        <f>VLOOKUP(Table34[[#This Row],[Product Name]],Table265[#All],6)</f>
        <v>P&amp;S Co</v>
      </c>
      <c r="L64" s="28">
        <f>VLOOKUP(Table34[[#This Row],[Product Name]],Table265[#All],3,0)</f>
        <v>486</v>
      </c>
    </row>
    <row r="65" spans="1:12" x14ac:dyDescent="0.35">
      <c r="A65" s="16">
        <v>2022</v>
      </c>
      <c r="B65" s="17" t="s">
        <v>37</v>
      </c>
      <c r="C65" s="18">
        <v>44652</v>
      </c>
      <c r="D65" s="19" t="s">
        <v>58</v>
      </c>
      <c r="E65" s="20">
        <v>20814</v>
      </c>
      <c r="F65" s="26">
        <f>IF(Table34[[#This Row],[Year]]=2021,VLOOKUP(Table34[[#This Row],[Product Name]],Table265[#All],4,0),VLOOKUP(Table34[[#This Row],[Product Name]],Table265[#All],5,0))</f>
        <v>1140</v>
      </c>
      <c r="G65" s="26">
        <f>VLOOKUP(Table34[[#This Row],[Product Name]],Table265[#All],4,0)</f>
        <v>950</v>
      </c>
      <c r="H65" s="26">
        <f>VLOOKUP(Table34[[#This Row],[Product Name]],Table265[#All],5,0)</f>
        <v>1140</v>
      </c>
      <c r="I65" s="28">
        <f>IF(Table34[[#This Row],[Year]]=2021,Table34[[#This Row],[Year 2021]],Table34[[#This Row],[Year 2022]])</f>
        <v>1140</v>
      </c>
      <c r="J65" s="28">
        <f>Table34[[#This Row],[Units]]*Table34[[#This Row],[Final Price]]</f>
        <v>23727960</v>
      </c>
      <c r="K65" s="28" t="str">
        <f>VLOOKUP(Table34[[#This Row],[Product Name]],Table265[#All],6)</f>
        <v>P&amp;S Co</v>
      </c>
      <c r="L65" s="28">
        <f>VLOOKUP(Table34[[#This Row],[Product Name]],Table265[#All],3,0)</f>
        <v>486</v>
      </c>
    </row>
    <row r="66" spans="1:12" x14ac:dyDescent="0.35">
      <c r="A66" s="16">
        <v>2022</v>
      </c>
      <c r="B66" s="17" t="s">
        <v>38</v>
      </c>
      <c r="C66" s="18">
        <v>44682</v>
      </c>
      <c r="D66" s="19" t="s">
        <v>58</v>
      </c>
      <c r="E66" s="20">
        <v>29955</v>
      </c>
      <c r="F66" s="26">
        <f>IF(Table34[[#This Row],[Year]]=2021,VLOOKUP(Table34[[#This Row],[Product Name]],Table265[#All],4,0),VLOOKUP(Table34[[#This Row],[Product Name]],Table265[#All],5,0))</f>
        <v>1140</v>
      </c>
      <c r="G66" s="26">
        <f>VLOOKUP(Table34[[#This Row],[Product Name]],Table265[#All],4,0)</f>
        <v>950</v>
      </c>
      <c r="H66" s="26">
        <f>VLOOKUP(Table34[[#This Row],[Product Name]],Table265[#All],5,0)</f>
        <v>1140</v>
      </c>
      <c r="I66" s="28">
        <f>IF(Table34[[#This Row],[Year]]=2021,Table34[[#This Row],[Year 2021]],Table34[[#This Row],[Year 2022]])</f>
        <v>1140</v>
      </c>
      <c r="J66" s="28">
        <f>Table34[[#This Row],[Units]]*Table34[[#This Row],[Final Price]]</f>
        <v>34148700</v>
      </c>
      <c r="K66" s="28" t="str">
        <f>VLOOKUP(Table34[[#This Row],[Product Name]],Table265[#All],6)</f>
        <v>P&amp;S Co</v>
      </c>
      <c r="L66" s="28">
        <f>VLOOKUP(Table34[[#This Row],[Product Name]],Table265[#All],3,0)</f>
        <v>486</v>
      </c>
    </row>
    <row r="67" spans="1:12" x14ac:dyDescent="0.35">
      <c r="A67" s="16">
        <v>2022</v>
      </c>
      <c r="B67" s="17" t="s">
        <v>39</v>
      </c>
      <c r="C67" s="18">
        <v>44713</v>
      </c>
      <c r="D67" s="19" t="s">
        <v>58</v>
      </c>
      <c r="E67" s="20">
        <v>43110</v>
      </c>
      <c r="F67" s="26">
        <f>IF(Table34[[#This Row],[Year]]=2021,VLOOKUP(Table34[[#This Row],[Product Name]],Table265[#All],4,0),VLOOKUP(Table34[[#This Row],[Product Name]],Table265[#All],5,0))</f>
        <v>1140</v>
      </c>
      <c r="G67" s="26">
        <f>VLOOKUP(Table34[[#This Row],[Product Name]],Table265[#All],4,0)</f>
        <v>950</v>
      </c>
      <c r="H67" s="26">
        <f>VLOOKUP(Table34[[#This Row],[Product Name]],Table265[#All],5,0)</f>
        <v>1140</v>
      </c>
      <c r="I67" s="28">
        <f>IF(Table34[[#This Row],[Year]]=2021,Table34[[#This Row],[Year 2021]],Table34[[#This Row],[Year 2022]])</f>
        <v>1140</v>
      </c>
      <c r="J67" s="28">
        <f>Table34[[#This Row],[Units]]*Table34[[#This Row],[Final Price]]</f>
        <v>49145400</v>
      </c>
      <c r="K67" s="28" t="str">
        <f>VLOOKUP(Table34[[#This Row],[Product Name]],Table265[#All],6)</f>
        <v>P&amp;S Co</v>
      </c>
      <c r="L67" s="28">
        <f>VLOOKUP(Table34[[#This Row],[Product Name]],Table265[#All],3,0)</f>
        <v>486</v>
      </c>
    </row>
    <row r="68" spans="1:12" x14ac:dyDescent="0.35">
      <c r="A68" s="16">
        <v>2022</v>
      </c>
      <c r="B68" s="17" t="s">
        <v>40</v>
      </c>
      <c r="C68" s="18">
        <v>44743</v>
      </c>
      <c r="D68" s="19" t="s">
        <v>58</v>
      </c>
      <c r="E68" s="20">
        <v>43026</v>
      </c>
      <c r="F68" s="26">
        <f>IF(Table34[[#This Row],[Year]]=2021,VLOOKUP(Table34[[#This Row],[Product Name]],Table265[#All],4,0),VLOOKUP(Table34[[#This Row],[Product Name]],Table265[#All],5,0))</f>
        <v>1140</v>
      </c>
      <c r="G68" s="26">
        <f>VLOOKUP(Table34[[#This Row],[Product Name]],Table265[#All],4,0)</f>
        <v>950</v>
      </c>
      <c r="H68" s="26">
        <f>VLOOKUP(Table34[[#This Row],[Product Name]],Table265[#All],5,0)</f>
        <v>1140</v>
      </c>
      <c r="I68" s="28">
        <f>IF(Table34[[#This Row],[Year]]=2021,Table34[[#This Row],[Year 2021]],Table34[[#This Row],[Year 2022]])</f>
        <v>1140</v>
      </c>
      <c r="J68" s="28">
        <f>Table34[[#This Row],[Units]]*Table34[[#This Row],[Final Price]]</f>
        <v>49049640</v>
      </c>
      <c r="K68" s="28" t="str">
        <f>VLOOKUP(Table34[[#This Row],[Product Name]],Table265[#All],6)</f>
        <v>P&amp;S Co</v>
      </c>
      <c r="L68" s="28">
        <f>VLOOKUP(Table34[[#This Row],[Product Name]],Table265[#All],3,0)</f>
        <v>486</v>
      </c>
    </row>
    <row r="69" spans="1:12" x14ac:dyDescent="0.35">
      <c r="A69" s="16">
        <v>2022</v>
      </c>
      <c r="B69" s="17" t="s">
        <v>41</v>
      </c>
      <c r="C69" s="18">
        <v>44774</v>
      </c>
      <c r="D69" s="19" t="s">
        <v>58</v>
      </c>
      <c r="E69" s="20">
        <v>27908</v>
      </c>
      <c r="F69" s="26">
        <f>IF(Table34[[#This Row],[Year]]=2021,VLOOKUP(Table34[[#This Row],[Product Name]],Table265[#All],4,0),VLOOKUP(Table34[[#This Row],[Product Name]],Table265[#All],5,0))</f>
        <v>1140</v>
      </c>
      <c r="G69" s="26">
        <f>VLOOKUP(Table34[[#This Row],[Product Name]],Table265[#All],4,0)</f>
        <v>950</v>
      </c>
      <c r="H69" s="26">
        <f>VLOOKUP(Table34[[#This Row],[Product Name]],Table265[#All],5,0)</f>
        <v>1140</v>
      </c>
      <c r="I69" s="28">
        <f>IF(Table34[[#This Row],[Year]]=2021,Table34[[#This Row],[Year 2021]],Table34[[#This Row],[Year 2022]])</f>
        <v>1140</v>
      </c>
      <c r="J69" s="28">
        <f>Table34[[#This Row],[Units]]*Table34[[#This Row],[Final Price]]</f>
        <v>31815120</v>
      </c>
      <c r="K69" s="28" t="str">
        <f>VLOOKUP(Table34[[#This Row],[Product Name]],Table265[#All],6)</f>
        <v>P&amp;S Co</v>
      </c>
      <c r="L69" s="28">
        <f>VLOOKUP(Table34[[#This Row],[Product Name]],Table265[#All],3,0)</f>
        <v>486</v>
      </c>
    </row>
    <row r="70" spans="1:12" x14ac:dyDescent="0.35">
      <c r="A70" s="16">
        <v>2022</v>
      </c>
      <c r="B70" s="17" t="s">
        <v>42</v>
      </c>
      <c r="C70" s="18">
        <v>44805</v>
      </c>
      <c r="D70" s="19" t="s">
        <v>58</v>
      </c>
      <c r="E70" s="20">
        <v>21605</v>
      </c>
      <c r="F70" s="26">
        <f>IF(Table34[[#This Row],[Year]]=2021,VLOOKUP(Table34[[#This Row],[Product Name]],Table265[#All],4,0),VLOOKUP(Table34[[#This Row],[Product Name]],Table265[#All],5,0))</f>
        <v>1140</v>
      </c>
      <c r="G70" s="26">
        <f>VLOOKUP(Table34[[#This Row],[Product Name]],Table265[#All],4,0)</f>
        <v>950</v>
      </c>
      <c r="H70" s="26">
        <f>VLOOKUP(Table34[[#This Row],[Product Name]],Table265[#All],5,0)</f>
        <v>1140</v>
      </c>
      <c r="I70" s="28">
        <f>IF(Table34[[#This Row],[Year]]=2021,Table34[[#This Row],[Year 2021]],Table34[[#This Row],[Year 2022]])</f>
        <v>1140</v>
      </c>
      <c r="J70" s="28">
        <f>Table34[[#This Row],[Units]]*Table34[[#This Row],[Final Price]]</f>
        <v>24629700</v>
      </c>
      <c r="K70" s="28" t="str">
        <f>VLOOKUP(Table34[[#This Row],[Product Name]],Table265[#All],6)</f>
        <v>P&amp;S Co</v>
      </c>
      <c r="L70" s="28">
        <f>VLOOKUP(Table34[[#This Row],[Product Name]],Table265[#All],3,0)</f>
        <v>486</v>
      </c>
    </row>
    <row r="71" spans="1:12" x14ac:dyDescent="0.35">
      <c r="A71" s="16">
        <v>2022</v>
      </c>
      <c r="B71" s="17" t="s">
        <v>43</v>
      </c>
      <c r="C71" s="18">
        <v>44835</v>
      </c>
      <c r="D71" s="19" t="s">
        <v>58</v>
      </c>
      <c r="E71" s="20">
        <v>31840</v>
      </c>
      <c r="F71" s="26">
        <f>IF(Table34[[#This Row],[Year]]=2021,VLOOKUP(Table34[[#This Row],[Product Name]],Table265[#All],4,0),VLOOKUP(Table34[[#This Row],[Product Name]],Table265[#All],5,0))</f>
        <v>1140</v>
      </c>
      <c r="G71" s="26">
        <f>VLOOKUP(Table34[[#This Row],[Product Name]],Table265[#All],4,0)</f>
        <v>950</v>
      </c>
      <c r="H71" s="26">
        <f>VLOOKUP(Table34[[#This Row],[Product Name]],Table265[#All],5,0)</f>
        <v>1140</v>
      </c>
      <c r="I71" s="28">
        <f>IF(Table34[[#This Row],[Year]]=2021,Table34[[#This Row],[Year 2021]],Table34[[#This Row],[Year 2022]])</f>
        <v>1140</v>
      </c>
      <c r="J71" s="28">
        <f>Table34[[#This Row],[Units]]*Table34[[#This Row],[Final Price]]</f>
        <v>36297600</v>
      </c>
      <c r="K71" s="28" t="str">
        <f>VLOOKUP(Table34[[#This Row],[Product Name]],Table265[#All],6)</f>
        <v>P&amp;S Co</v>
      </c>
      <c r="L71" s="28">
        <f>VLOOKUP(Table34[[#This Row],[Product Name]],Table265[#All],3,0)</f>
        <v>486</v>
      </c>
    </row>
    <row r="72" spans="1:12" x14ac:dyDescent="0.35">
      <c r="A72" s="16">
        <v>2022</v>
      </c>
      <c r="B72" s="17" t="s">
        <v>44</v>
      </c>
      <c r="C72" s="18">
        <v>44866</v>
      </c>
      <c r="D72" s="19" t="s">
        <v>58</v>
      </c>
      <c r="E72" s="20">
        <v>22315</v>
      </c>
      <c r="F72" s="26">
        <f>IF(Table34[[#This Row],[Year]]=2021,VLOOKUP(Table34[[#This Row],[Product Name]],Table265[#All],4,0),VLOOKUP(Table34[[#This Row],[Product Name]],Table265[#All],5,0))</f>
        <v>1140</v>
      </c>
      <c r="G72" s="26">
        <f>VLOOKUP(Table34[[#This Row],[Product Name]],Table265[#All],4,0)</f>
        <v>950</v>
      </c>
      <c r="H72" s="26">
        <f>VLOOKUP(Table34[[#This Row],[Product Name]],Table265[#All],5,0)</f>
        <v>1140</v>
      </c>
      <c r="I72" s="28">
        <f>IF(Table34[[#This Row],[Year]]=2021,Table34[[#This Row],[Year 2021]],Table34[[#This Row],[Year 2022]])</f>
        <v>1140</v>
      </c>
      <c r="J72" s="28">
        <f>Table34[[#This Row],[Units]]*Table34[[#This Row],[Final Price]]</f>
        <v>25439100</v>
      </c>
      <c r="K72" s="28" t="str">
        <f>VLOOKUP(Table34[[#This Row],[Product Name]],Table265[#All],6)</f>
        <v>P&amp;S Co</v>
      </c>
      <c r="L72" s="28">
        <f>VLOOKUP(Table34[[#This Row],[Product Name]],Table265[#All],3,0)</f>
        <v>486</v>
      </c>
    </row>
    <row r="73" spans="1:12" x14ac:dyDescent="0.35">
      <c r="A73" s="16">
        <v>2022</v>
      </c>
      <c r="B73" s="17" t="s">
        <v>45</v>
      </c>
      <c r="C73" s="18">
        <v>44896</v>
      </c>
      <c r="D73" s="19" t="s">
        <v>58</v>
      </c>
      <c r="E73" s="20">
        <v>19279</v>
      </c>
      <c r="F73" s="26">
        <f>IF(Table34[[#This Row],[Year]]=2021,VLOOKUP(Table34[[#This Row],[Product Name]],Table265[#All],4,0),VLOOKUP(Table34[[#This Row],[Product Name]],Table265[#All],5,0))</f>
        <v>1140</v>
      </c>
      <c r="G73" s="26">
        <f>VLOOKUP(Table34[[#This Row],[Product Name]],Table265[#All],4,0)</f>
        <v>950</v>
      </c>
      <c r="H73" s="26">
        <f>VLOOKUP(Table34[[#This Row],[Product Name]],Table265[#All],5,0)</f>
        <v>1140</v>
      </c>
      <c r="I73" s="28">
        <f>IF(Table34[[#This Row],[Year]]=2021,Table34[[#This Row],[Year 2021]],Table34[[#This Row],[Year 2022]])</f>
        <v>1140</v>
      </c>
      <c r="J73" s="28">
        <f>Table34[[#This Row],[Units]]*Table34[[#This Row],[Final Price]]</f>
        <v>21978060</v>
      </c>
      <c r="K73" s="28" t="str">
        <f>VLOOKUP(Table34[[#This Row],[Product Name]],Table265[#All],6)</f>
        <v>P&amp;S Co</v>
      </c>
      <c r="L73" s="28">
        <f>VLOOKUP(Table34[[#This Row],[Product Name]],Table265[#All],3,0)</f>
        <v>486</v>
      </c>
    </row>
    <row r="74" spans="1:12" x14ac:dyDescent="0.35">
      <c r="A74" s="16">
        <v>2021</v>
      </c>
      <c r="B74" s="17" t="s">
        <v>34</v>
      </c>
      <c r="C74" s="18">
        <v>44197</v>
      </c>
      <c r="D74" s="19" t="s">
        <v>59</v>
      </c>
      <c r="E74" s="20">
        <v>11200</v>
      </c>
      <c r="F74" s="26">
        <f>IF(Table34[[#This Row],[Year]]=2021,VLOOKUP(Table34[[#This Row],[Product Name]],Table265[#All],4,0),VLOOKUP(Table34[[#This Row],[Product Name]],Table265[#All],5,0))</f>
        <v>1050</v>
      </c>
      <c r="G74" s="26">
        <f>VLOOKUP(Table34[[#This Row],[Product Name]],Table265[#All],4,0)</f>
        <v>1050</v>
      </c>
      <c r="H74" s="26">
        <f>VLOOKUP(Table34[[#This Row],[Product Name]],Table265[#All],5,0)</f>
        <v>1260</v>
      </c>
      <c r="I74" s="28">
        <f>IF(Table34[[#This Row],[Year]]=2021,Table34[[#This Row],[Year 2021]],Table34[[#This Row],[Year 2022]])</f>
        <v>1050</v>
      </c>
      <c r="J74" s="28">
        <f>Table34[[#This Row],[Units]]*Table34[[#This Row],[Final Price]]</f>
        <v>11760000</v>
      </c>
      <c r="K74" s="28" t="str">
        <f>VLOOKUP(Table34[[#This Row],[Product Name]],Table265[#All],6)</f>
        <v>Garnel &amp; Co</v>
      </c>
      <c r="L74" s="28">
        <f>VLOOKUP(Table34[[#This Row],[Product Name]],Table265[#All],3,0)</f>
        <v>500</v>
      </c>
    </row>
    <row r="75" spans="1:12" x14ac:dyDescent="0.35">
      <c r="A75" s="16">
        <v>2021</v>
      </c>
      <c r="B75" s="17" t="s">
        <v>35</v>
      </c>
      <c r="C75" s="18">
        <v>44228</v>
      </c>
      <c r="D75" s="19" t="s">
        <v>59</v>
      </c>
      <c r="E75" s="20">
        <v>4668</v>
      </c>
      <c r="F75" s="26">
        <f>IF(Table34[[#This Row],[Year]]=2021,VLOOKUP(Table34[[#This Row],[Product Name]],Table265[#All],4,0),VLOOKUP(Table34[[#This Row],[Product Name]],Table265[#All],5,0))</f>
        <v>1050</v>
      </c>
      <c r="G75" s="26">
        <f>VLOOKUP(Table34[[#This Row],[Product Name]],Table265[#All],4,0)</f>
        <v>1050</v>
      </c>
      <c r="H75" s="26">
        <f>VLOOKUP(Table34[[#This Row],[Product Name]],Table265[#All],5,0)</f>
        <v>1260</v>
      </c>
      <c r="I75" s="28">
        <f>IF(Table34[[#This Row],[Year]]=2021,Table34[[#This Row],[Year 2021]],Table34[[#This Row],[Year 2022]])</f>
        <v>1050</v>
      </c>
      <c r="J75" s="28">
        <f>Table34[[#This Row],[Units]]*Table34[[#This Row],[Final Price]]</f>
        <v>4901400</v>
      </c>
      <c r="K75" s="28" t="str">
        <f>VLOOKUP(Table34[[#This Row],[Product Name]],Table265[#All],6)</f>
        <v>Garnel &amp; Co</v>
      </c>
      <c r="L75" s="28">
        <f>VLOOKUP(Table34[[#This Row],[Product Name]],Table265[#All],3,0)</f>
        <v>500</v>
      </c>
    </row>
    <row r="76" spans="1:12" x14ac:dyDescent="0.35">
      <c r="A76" s="16">
        <v>2021</v>
      </c>
      <c r="B76" s="17" t="s">
        <v>36</v>
      </c>
      <c r="C76" s="18">
        <v>44256</v>
      </c>
      <c r="D76" s="19" t="s">
        <v>59</v>
      </c>
      <c r="E76" s="20">
        <v>3836</v>
      </c>
      <c r="F76" s="26">
        <f>IF(Table34[[#This Row],[Year]]=2021,VLOOKUP(Table34[[#This Row],[Product Name]],Table265[#All],4,0),VLOOKUP(Table34[[#This Row],[Product Name]],Table265[#All],5,0))</f>
        <v>1050</v>
      </c>
      <c r="G76" s="26">
        <f>VLOOKUP(Table34[[#This Row],[Product Name]],Table265[#All],4,0)</f>
        <v>1050</v>
      </c>
      <c r="H76" s="26">
        <f>VLOOKUP(Table34[[#This Row],[Product Name]],Table265[#All],5,0)</f>
        <v>1260</v>
      </c>
      <c r="I76" s="28">
        <f>IF(Table34[[#This Row],[Year]]=2021,Table34[[#This Row],[Year 2021]],Table34[[#This Row],[Year 2022]])</f>
        <v>1050</v>
      </c>
      <c r="J76" s="28">
        <f>Table34[[#This Row],[Units]]*Table34[[#This Row],[Final Price]]</f>
        <v>4027800</v>
      </c>
      <c r="K76" s="28" t="str">
        <f>VLOOKUP(Table34[[#This Row],[Product Name]],Table265[#All],6)</f>
        <v>Garnel &amp; Co</v>
      </c>
      <c r="L76" s="28">
        <f>VLOOKUP(Table34[[#This Row],[Product Name]],Table265[#All],3,0)</f>
        <v>500</v>
      </c>
    </row>
    <row r="77" spans="1:12" x14ac:dyDescent="0.35">
      <c r="A77" s="16">
        <v>2021</v>
      </c>
      <c r="B77" s="17" t="s">
        <v>37</v>
      </c>
      <c r="C77" s="18">
        <v>44287</v>
      </c>
      <c r="D77" s="19" t="s">
        <v>59</v>
      </c>
      <c r="E77" s="20">
        <v>5897</v>
      </c>
      <c r="F77" s="26">
        <f>IF(Table34[[#This Row],[Year]]=2021,VLOOKUP(Table34[[#This Row],[Product Name]],Table265[#All],4,0),VLOOKUP(Table34[[#This Row],[Product Name]],Table265[#All],5,0))</f>
        <v>1050</v>
      </c>
      <c r="G77" s="26">
        <f>VLOOKUP(Table34[[#This Row],[Product Name]],Table265[#All],4,0)</f>
        <v>1050</v>
      </c>
      <c r="H77" s="26">
        <f>VLOOKUP(Table34[[#This Row],[Product Name]],Table265[#All],5,0)</f>
        <v>1260</v>
      </c>
      <c r="I77" s="28">
        <f>IF(Table34[[#This Row],[Year]]=2021,Table34[[#This Row],[Year 2021]],Table34[[#This Row],[Year 2022]])</f>
        <v>1050</v>
      </c>
      <c r="J77" s="28">
        <f>Table34[[#This Row],[Units]]*Table34[[#This Row],[Final Price]]</f>
        <v>6191850</v>
      </c>
      <c r="K77" s="28" t="str">
        <f>VLOOKUP(Table34[[#This Row],[Product Name]],Table265[#All],6)</f>
        <v>Garnel &amp; Co</v>
      </c>
      <c r="L77" s="28">
        <f>VLOOKUP(Table34[[#This Row],[Product Name]],Table265[#All],3,0)</f>
        <v>500</v>
      </c>
    </row>
    <row r="78" spans="1:12" x14ac:dyDescent="0.35">
      <c r="A78" s="16">
        <v>2021</v>
      </c>
      <c r="B78" s="17" t="s">
        <v>38</v>
      </c>
      <c r="C78" s="18">
        <v>44317</v>
      </c>
      <c r="D78" s="19" t="s">
        <v>59</v>
      </c>
      <c r="E78" s="20">
        <v>11540</v>
      </c>
      <c r="F78" s="26">
        <f>IF(Table34[[#This Row],[Year]]=2021,VLOOKUP(Table34[[#This Row],[Product Name]],Table265[#All],4,0),VLOOKUP(Table34[[#This Row],[Product Name]],Table265[#All],5,0))</f>
        <v>1050</v>
      </c>
      <c r="G78" s="26">
        <f>VLOOKUP(Table34[[#This Row],[Product Name]],Table265[#All],4,0)</f>
        <v>1050</v>
      </c>
      <c r="H78" s="26">
        <f>VLOOKUP(Table34[[#This Row],[Product Name]],Table265[#All],5,0)</f>
        <v>1260</v>
      </c>
      <c r="I78" s="28">
        <f>IF(Table34[[#This Row],[Year]]=2021,Table34[[#This Row],[Year 2021]],Table34[[#This Row],[Year 2022]])</f>
        <v>1050</v>
      </c>
      <c r="J78" s="28">
        <f>Table34[[#This Row],[Units]]*Table34[[#This Row],[Final Price]]</f>
        <v>12117000</v>
      </c>
      <c r="K78" s="28" t="str">
        <f>VLOOKUP(Table34[[#This Row],[Product Name]],Table265[#All],6)</f>
        <v>Garnel &amp; Co</v>
      </c>
      <c r="L78" s="28">
        <f>VLOOKUP(Table34[[#This Row],[Product Name]],Table265[#All],3,0)</f>
        <v>500</v>
      </c>
    </row>
    <row r="79" spans="1:12" x14ac:dyDescent="0.35">
      <c r="A79" s="16">
        <v>2021</v>
      </c>
      <c r="B79" s="17" t="s">
        <v>39</v>
      </c>
      <c r="C79" s="18">
        <v>44348</v>
      </c>
      <c r="D79" s="19" t="s">
        <v>59</v>
      </c>
      <c r="E79" s="20">
        <v>7937</v>
      </c>
      <c r="F79" s="26">
        <f>IF(Table34[[#This Row],[Year]]=2021,VLOOKUP(Table34[[#This Row],[Product Name]],Table265[#All],4,0),VLOOKUP(Table34[[#This Row],[Product Name]],Table265[#All],5,0))</f>
        <v>1050</v>
      </c>
      <c r="G79" s="26">
        <f>VLOOKUP(Table34[[#This Row],[Product Name]],Table265[#All],4,0)</f>
        <v>1050</v>
      </c>
      <c r="H79" s="26">
        <f>VLOOKUP(Table34[[#This Row],[Product Name]],Table265[#All],5,0)</f>
        <v>1260</v>
      </c>
      <c r="I79" s="28">
        <f>IF(Table34[[#This Row],[Year]]=2021,Table34[[#This Row],[Year 2021]],Table34[[#This Row],[Year 2022]])</f>
        <v>1050</v>
      </c>
      <c r="J79" s="28">
        <f>Table34[[#This Row],[Units]]*Table34[[#This Row],[Final Price]]</f>
        <v>8333850</v>
      </c>
      <c r="K79" s="28" t="str">
        <f>VLOOKUP(Table34[[#This Row],[Product Name]],Table265[#All],6)</f>
        <v>Garnel &amp; Co</v>
      </c>
      <c r="L79" s="28">
        <f>VLOOKUP(Table34[[#This Row],[Product Name]],Table265[#All],3,0)</f>
        <v>500</v>
      </c>
    </row>
    <row r="80" spans="1:12" x14ac:dyDescent="0.35">
      <c r="A80" s="16">
        <v>2021</v>
      </c>
      <c r="B80" s="17" t="s">
        <v>40</v>
      </c>
      <c r="C80" s="18">
        <v>44378</v>
      </c>
      <c r="D80" s="19" t="s">
        <v>59</v>
      </c>
      <c r="E80" s="20">
        <v>4967</v>
      </c>
      <c r="F80" s="26">
        <f>IF(Table34[[#This Row],[Year]]=2021,VLOOKUP(Table34[[#This Row],[Product Name]],Table265[#All],4,0),VLOOKUP(Table34[[#This Row],[Product Name]],Table265[#All],5,0))</f>
        <v>1050</v>
      </c>
      <c r="G80" s="26">
        <f>VLOOKUP(Table34[[#This Row],[Product Name]],Table265[#All],4,0)</f>
        <v>1050</v>
      </c>
      <c r="H80" s="26">
        <f>VLOOKUP(Table34[[#This Row],[Product Name]],Table265[#All],5,0)</f>
        <v>1260</v>
      </c>
      <c r="I80" s="28">
        <f>IF(Table34[[#This Row],[Year]]=2021,Table34[[#This Row],[Year 2021]],Table34[[#This Row],[Year 2022]])</f>
        <v>1050</v>
      </c>
      <c r="J80" s="28">
        <f>Table34[[#This Row],[Units]]*Table34[[#This Row],[Final Price]]</f>
        <v>5215350</v>
      </c>
      <c r="K80" s="28" t="str">
        <f>VLOOKUP(Table34[[#This Row],[Product Name]],Table265[#All],6)</f>
        <v>Garnel &amp; Co</v>
      </c>
      <c r="L80" s="28">
        <f>VLOOKUP(Table34[[#This Row],[Product Name]],Table265[#All],3,0)</f>
        <v>500</v>
      </c>
    </row>
    <row r="81" spans="1:12" x14ac:dyDescent="0.35">
      <c r="A81" s="16">
        <v>2021</v>
      </c>
      <c r="B81" s="17" t="s">
        <v>41</v>
      </c>
      <c r="C81" s="18">
        <v>44409</v>
      </c>
      <c r="D81" s="19" t="s">
        <v>59</v>
      </c>
      <c r="E81" s="20">
        <v>4251</v>
      </c>
      <c r="F81" s="26">
        <f>IF(Table34[[#This Row],[Year]]=2021,VLOOKUP(Table34[[#This Row],[Product Name]],Table265[#All],4,0),VLOOKUP(Table34[[#This Row],[Product Name]],Table265[#All],5,0))</f>
        <v>1050</v>
      </c>
      <c r="G81" s="26">
        <f>VLOOKUP(Table34[[#This Row],[Product Name]],Table265[#All],4,0)</f>
        <v>1050</v>
      </c>
      <c r="H81" s="26">
        <f>VLOOKUP(Table34[[#This Row],[Product Name]],Table265[#All],5,0)</f>
        <v>1260</v>
      </c>
      <c r="I81" s="28">
        <f>IF(Table34[[#This Row],[Year]]=2021,Table34[[#This Row],[Year 2021]],Table34[[#This Row],[Year 2022]])</f>
        <v>1050</v>
      </c>
      <c r="J81" s="28">
        <f>Table34[[#This Row],[Units]]*Table34[[#This Row],[Final Price]]</f>
        <v>4463550</v>
      </c>
      <c r="K81" s="28" t="str">
        <f>VLOOKUP(Table34[[#This Row],[Product Name]],Table265[#All],6)</f>
        <v>Garnel &amp; Co</v>
      </c>
      <c r="L81" s="28">
        <f>VLOOKUP(Table34[[#This Row],[Product Name]],Table265[#All],3,0)</f>
        <v>500</v>
      </c>
    </row>
    <row r="82" spans="1:12" x14ac:dyDescent="0.35">
      <c r="A82" s="16">
        <v>2021</v>
      </c>
      <c r="B82" s="17" t="s">
        <v>42</v>
      </c>
      <c r="C82" s="18">
        <v>44440</v>
      </c>
      <c r="D82" s="19" t="s">
        <v>59</v>
      </c>
      <c r="E82" s="20">
        <v>15600</v>
      </c>
      <c r="F82" s="26">
        <f>IF(Table34[[#This Row],[Year]]=2021,VLOOKUP(Table34[[#This Row],[Product Name]],Table265[#All],4,0),VLOOKUP(Table34[[#This Row],[Product Name]],Table265[#All],5,0))</f>
        <v>1050</v>
      </c>
      <c r="G82" s="26">
        <f>VLOOKUP(Table34[[#This Row],[Product Name]],Table265[#All],4,0)</f>
        <v>1050</v>
      </c>
      <c r="H82" s="26">
        <f>VLOOKUP(Table34[[#This Row],[Product Name]],Table265[#All],5,0)</f>
        <v>1260</v>
      </c>
      <c r="I82" s="28">
        <f>IF(Table34[[#This Row],[Year]]=2021,Table34[[#This Row],[Year 2021]],Table34[[#This Row],[Year 2022]])</f>
        <v>1050</v>
      </c>
      <c r="J82" s="28">
        <f>Table34[[#This Row],[Units]]*Table34[[#This Row],[Final Price]]</f>
        <v>16380000</v>
      </c>
      <c r="K82" s="28" t="str">
        <f>VLOOKUP(Table34[[#This Row],[Product Name]],Table265[#All],6)</f>
        <v>Garnel &amp; Co</v>
      </c>
      <c r="L82" s="28">
        <f>VLOOKUP(Table34[[#This Row],[Product Name]],Table265[#All],3,0)</f>
        <v>500</v>
      </c>
    </row>
    <row r="83" spans="1:12" x14ac:dyDescent="0.35">
      <c r="A83" s="16">
        <v>2021</v>
      </c>
      <c r="B83" s="17" t="s">
        <v>43</v>
      </c>
      <c r="C83" s="18">
        <v>44470</v>
      </c>
      <c r="D83" s="19" t="s">
        <v>59</v>
      </c>
      <c r="E83" s="20">
        <v>2711</v>
      </c>
      <c r="F83" s="26">
        <f>IF(Table34[[#This Row],[Year]]=2021,VLOOKUP(Table34[[#This Row],[Product Name]],Table265[#All],4,0),VLOOKUP(Table34[[#This Row],[Product Name]],Table265[#All],5,0))</f>
        <v>1050</v>
      </c>
      <c r="G83" s="26">
        <f>VLOOKUP(Table34[[#This Row],[Product Name]],Table265[#All],4,0)</f>
        <v>1050</v>
      </c>
      <c r="H83" s="26">
        <f>VLOOKUP(Table34[[#This Row],[Product Name]],Table265[#All],5,0)</f>
        <v>1260</v>
      </c>
      <c r="I83" s="28">
        <f>IF(Table34[[#This Row],[Year]]=2021,Table34[[#This Row],[Year 2021]],Table34[[#This Row],[Year 2022]])</f>
        <v>1050</v>
      </c>
      <c r="J83" s="28">
        <f>Table34[[#This Row],[Units]]*Table34[[#This Row],[Final Price]]</f>
        <v>2846550</v>
      </c>
      <c r="K83" s="28" t="str">
        <f>VLOOKUP(Table34[[#This Row],[Product Name]],Table265[#All],6)</f>
        <v>Garnel &amp; Co</v>
      </c>
      <c r="L83" s="28">
        <f>VLOOKUP(Table34[[#This Row],[Product Name]],Table265[#All],3,0)</f>
        <v>500</v>
      </c>
    </row>
    <row r="84" spans="1:12" x14ac:dyDescent="0.35">
      <c r="A84" s="16">
        <v>2021</v>
      </c>
      <c r="B84" s="17" t="s">
        <v>44</v>
      </c>
      <c r="C84" s="18">
        <v>44501</v>
      </c>
      <c r="D84" s="19" t="s">
        <v>59</v>
      </c>
      <c r="E84" s="20">
        <v>1909</v>
      </c>
      <c r="F84" s="26">
        <f>IF(Table34[[#This Row],[Year]]=2021,VLOOKUP(Table34[[#This Row],[Product Name]],Table265[#All],4,0),VLOOKUP(Table34[[#This Row],[Product Name]],Table265[#All],5,0))</f>
        <v>1050</v>
      </c>
      <c r="G84" s="26">
        <f>VLOOKUP(Table34[[#This Row],[Product Name]],Table265[#All],4,0)</f>
        <v>1050</v>
      </c>
      <c r="H84" s="26">
        <f>VLOOKUP(Table34[[#This Row],[Product Name]],Table265[#All],5,0)</f>
        <v>1260</v>
      </c>
      <c r="I84" s="28">
        <f>IF(Table34[[#This Row],[Year]]=2021,Table34[[#This Row],[Year 2021]],Table34[[#This Row],[Year 2022]])</f>
        <v>1050</v>
      </c>
      <c r="J84" s="28">
        <f>Table34[[#This Row],[Units]]*Table34[[#This Row],[Final Price]]</f>
        <v>2004450</v>
      </c>
      <c r="K84" s="28" t="str">
        <f>VLOOKUP(Table34[[#This Row],[Product Name]],Table265[#All],6)</f>
        <v>Garnel &amp; Co</v>
      </c>
      <c r="L84" s="28">
        <f>VLOOKUP(Table34[[#This Row],[Product Name]],Table265[#All],3,0)</f>
        <v>500</v>
      </c>
    </row>
    <row r="85" spans="1:12" x14ac:dyDescent="0.35">
      <c r="A85" s="16">
        <v>2021</v>
      </c>
      <c r="B85" s="17" t="s">
        <v>45</v>
      </c>
      <c r="C85" s="18">
        <v>44531</v>
      </c>
      <c r="D85" s="19" t="s">
        <v>59</v>
      </c>
      <c r="E85" s="20">
        <v>4797</v>
      </c>
      <c r="F85" s="26">
        <f>IF(Table34[[#This Row],[Year]]=2021,VLOOKUP(Table34[[#This Row],[Product Name]],Table265[#All],4,0),VLOOKUP(Table34[[#This Row],[Product Name]],Table265[#All],5,0))</f>
        <v>1050</v>
      </c>
      <c r="G85" s="26">
        <f>VLOOKUP(Table34[[#This Row],[Product Name]],Table265[#All],4,0)</f>
        <v>1050</v>
      </c>
      <c r="H85" s="26">
        <f>VLOOKUP(Table34[[#This Row],[Product Name]],Table265[#All],5,0)</f>
        <v>1260</v>
      </c>
      <c r="I85" s="28">
        <f>IF(Table34[[#This Row],[Year]]=2021,Table34[[#This Row],[Year 2021]],Table34[[#This Row],[Year 2022]])</f>
        <v>1050</v>
      </c>
      <c r="J85" s="28">
        <f>Table34[[#This Row],[Units]]*Table34[[#This Row],[Final Price]]</f>
        <v>5036850</v>
      </c>
      <c r="K85" s="28" t="str">
        <f>VLOOKUP(Table34[[#This Row],[Product Name]],Table265[#All],6)</f>
        <v>Garnel &amp; Co</v>
      </c>
      <c r="L85" s="28">
        <f>VLOOKUP(Table34[[#This Row],[Product Name]],Table265[#All],3,0)</f>
        <v>500</v>
      </c>
    </row>
    <row r="86" spans="1:12" x14ac:dyDescent="0.35">
      <c r="A86" s="16">
        <v>2022</v>
      </c>
      <c r="B86" s="17" t="s">
        <v>34</v>
      </c>
      <c r="C86" s="18">
        <v>44562</v>
      </c>
      <c r="D86" s="19" t="s">
        <v>59</v>
      </c>
      <c r="E86" s="20">
        <v>4000</v>
      </c>
      <c r="F86" s="26">
        <f>IF(Table34[[#This Row],[Year]]=2021,VLOOKUP(Table34[[#This Row],[Product Name]],Table265[#All],4,0),VLOOKUP(Table34[[#This Row],[Product Name]],Table265[#All],5,0))</f>
        <v>1260</v>
      </c>
      <c r="G86" s="26">
        <f>VLOOKUP(Table34[[#This Row],[Product Name]],Table265[#All],4,0)</f>
        <v>1050</v>
      </c>
      <c r="H86" s="26">
        <f>VLOOKUP(Table34[[#This Row],[Product Name]],Table265[#All],5,0)</f>
        <v>1260</v>
      </c>
      <c r="I86" s="28">
        <f>IF(Table34[[#This Row],[Year]]=2021,Table34[[#This Row],[Year 2021]],Table34[[#This Row],[Year 2022]])</f>
        <v>1260</v>
      </c>
      <c r="J86" s="28">
        <f>Table34[[#This Row],[Units]]*Table34[[#This Row],[Final Price]]</f>
        <v>5040000</v>
      </c>
      <c r="K86" s="28" t="str">
        <f>VLOOKUP(Table34[[#This Row],[Product Name]],Table265[#All],6)</f>
        <v>Garnel &amp; Co</v>
      </c>
      <c r="L86" s="28">
        <f>VLOOKUP(Table34[[#This Row],[Product Name]],Table265[#All],3,0)</f>
        <v>500</v>
      </c>
    </row>
    <row r="87" spans="1:12" x14ac:dyDescent="0.35">
      <c r="A87" s="16">
        <v>2022</v>
      </c>
      <c r="B87" s="17" t="s">
        <v>35</v>
      </c>
      <c r="C87" s="18">
        <v>44593</v>
      </c>
      <c r="D87" s="19" t="s">
        <v>59</v>
      </c>
      <c r="E87" s="20">
        <v>4256</v>
      </c>
      <c r="F87" s="26">
        <f>IF(Table34[[#This Row],[Year]]=2021,VLOOKUP(Table34[[#This Row],[Product Name]],Table265[#All],4,0),VLOOKUP(Table34[[#This Row],[Product Name]],Table265[#All],5,0))</f>
        <v>1260</v>
      </c>
      <c r="G87" s="26">
        <f>VLOOKUP(Table34[[#This Row],[Product Name]],Table265[#All],4,0)</f>
        <v>1050</v>
      </c>
      <c r="H87" s="26">
        <f>VLOOKUP(Table34[[#This Row],[Product Name]],Table265[#All],5,0)</f>
        <v>1260</v>
      </c>
      <c r="I87" s="28">
        <f>IF(Table34[[#This Row],[Year]]=2021,Table34[[#This Row],[Year 2021]],Table34[[#This Row],[Year 2022]])</f>
        <v>1260</v>
      </c>
      <c r="J87" s="28">
        <f>Table34[[#This Row],[Units]]*Table34[[#This Row],[Final Price]]</f>
        <v>5362560</v>
      </c>
      <c r="K87" s="28" t="str">
        <f>VLOOKUP(Table34[[#This Row],[Product Name]],Table265[#All],6)</f>
        <v>Garnel &amp; Co</v>
      </c>
      <c r="L87" s="28">
        <f>VLOOKUP(Table34[[#This Row],[Product Name]],Table265[#All],3,0)</f>
        <v>500</v>
      </c>
    </row>
    <row r="88" spans="1:12" x14ac:dyDescent="0.35">
      <c r="A88" s="16">
        <v>2022</v>
      </c>
      <c r="B88" s="17" t="s">
        <v>36</v>
      </c>
      <c r="C88" s="18">
        <v>44621</v>
      </c>
      <c r="D88" s="19" t="s">
        <v>59</v>
      </c>
      <c r="E88" s="20">
        <v>3787</v>
      </c>
      <c r="F88" s="26">
        <f>IF(Table34[[#This Row],[Year]]=2021,VLOOKUP(Table34[[#This Row],[Product Name]],Table265[#All],4,0),VLOOKUP(Table34[[#This Row],[Product Name]],Table265[#All],5,0))</f>
        <v>1260</v>
      </c>
      <c r="G88" s="26">
        <f>VLOOKUP(Table34[[#This Row],[Product Name]],Table265[#All],4,0)</f>
        <v>1050</v>
      </c>
      <c r="H88" s="26">
        <f>VLOOKUP(Table34[[#This Row],[Product Name]],Table265[#All],5,0)</f>
        <v>1260</v>
      </c>
      <c r="I88" s="28">
        <f>IF(Table34[[#This Row],[Year]]=2021,Table34[[#This Row],[Year 2021]],Table34[[#This Row],[Year 2022]])</f>
        <v>1260</v>
      </c>
      <c r="J88" s="28">
        <f>Table34[[#This Row],[Units]]*Table34[[#This Row],[Final Price]]</f>
        <v>4771620</v>
      </c>
      <c r="K88" s="28" t="str">
        <f>VLOOKUP(Table34[[#This Row],[Product Name]],Table265[#All],6)</f>
        <v>Garnel &amp; Co</v>
      </c>
      <c r="L88" s="28">
        <f>VLOOKUP(Table34[[#This Row],[Product Name]],Table265[#All],3,0)</f>
        <v>500</v>
      </c>
    </row>
    <row r="89" spans="1:12" x14ac:dyDescent="0.35">
      <c r="A89" s="16">
        <v>2022</v>
      </c>
      <c r="B89" s="17" t="s">
        <v>37</v>
      </c>
      <c r="C89" s="18">
        <v>44652</v>
      </c>
      <c r="D89" s="19" t="s">
        <v>59</v>
      </c>
      <c r="E89" s="20">
        <v>5090</v>
      </c>
      <c r="F89" s="26">
        <f>IF(Table34[[#This Row],[Year]]=2021,VLOOKUP(Table34[[#This Row],[Product Name]],Table265[#All],4,0),VLOOKUP(Table34[[#This Row],[Product Name]],Table265[#All],5,0))</f>
        <v>1260</v>
      </c>
      <c r="G89" s="26">
        <f>VLOOKUP(Table34[[#This Row],[Product Name]],Table265[#All],4,0)</f>
        <v>1050</v>
      </c>
      <c r="H89" s="26">
        <f>VLOOKUP(Table34[[#This Row],[Product Name]],Table265[#All],5,0)</f>
        <v>1260</v>
      </c>
      <c r="I89" s="28">
        <f>IF(Table34[[#This Row],[Year]]=2021,Table34[[#This Row],[Year 2021]],Table34[[#This Row],[Year 2022]])</f>
        <v>1260</v>
      </c>
      <c r="J89" s="28">
        <f>Table34[[#This Row],[Units]]*Table34[[#This Row],[Final Price]]</f>
        <v>6413400</v>
      </c>
      <c r="K89" s="28" t="str">
        <f>VLOOKUP(Table34[[#This Row],[Product Name]],Table265[#All],6)</f>
        <v>Garnel &amp; Co</v>
      </c>
      <c r="L89" s="28">
        <f>VLOOKUP(Table34[[#This Row],[Product Name]],Table265[#All],3,0)</f>
        <v>500</v>
      </c>
    </row>
    <row r="90" spans="1:12" x14ac:dyDescent="0.35">
      <c r="A90" s="16">
        <v>2022</v>
      </c>
      <c r="B90" s="17" t="s">
        <v>38</v>
      </c>
      <c r="C90" s="18">
        <v>44682</v>
      </c>
      <c r="D90" s="19" t="s">
        <v>59</v>
      </c>
      <c r="E90" s="20">
        <v>5555</v>
      </c>
      <c r="F90" s="26">
        <f>IF(Table34[[#This Row],[Year]]=2021,VLOOKUP(Table34[[#This Row],[Product Name]],Table265[#All],4,0),VLOOKUP(Table34[[#This Row],[Product Name]],Table265[#All],5,0))</f>
        <v>1260</v>
      </c>
      <c r="G90" s="26">
        <f>VLOOKUP(Table34[[#This Row],[Product Name]],Table265[#All],4,0)</f>
        <v>1050</v>
      </c>
      <c r="H90" s="26">
        <f>VLOOKUP(Table34[[#This Row],[Product Name]],Table265[#All],5,0)</f>
        <v>1260</v>
      </c>
      <c r="I90" s="28">
        <f>IF(Table34[[#This Row],[Year]]=2021,Table34[[#This Row],[Year 2021]],Table34[[#This Row],[Year 2022]])</f>
        <v>1260</v>
      </c>
      <c r="J90" s="28">
        <f>Table34[[#This Row],[Units]]*Table34[[#This Row],[Final Price]]</f>
        <v>6999300</v>
      </c>
      <c r="K90" s="28" t="str">
        <f>VLOOKUP(Table34[[#This Row],[Product Name]],Table265[#All],6)</f>
        <v>Garnel &amp; Co</v>
      </c>
      <c r="L90" s="28">
        <f>VLOOKUP(Table34[[#This Row],[Product Name]],Table265[#All],3,0)</f>
        <v>500</v>
      </c>
    </row>
    <row r="91" spans="1:12" x14ac:dyDescent="0.35">
      <c r="A91" s="16">
        <v>2022</v>
      </c>
      <c r="B91" s="17" t="s">
        <v>39</v>
      </c>
      <c r="C91" s="18">
        <v>44713</v>
      </c>
      <c r="D91" s="19" t="s">
        <v>59</v>
      </c>
      <c r="E91" s="20">
        <v>5567</v>
      </c>
      <c r="F91" s="26">
        <f>IF(Table34[[#This Row],[Year]]=2021,VLOOKUP(Table34[[#This Row],[Product Name]],Table265[#All],4,0),VLOOKUP(Table34[[#This Row],[Product Name]],Table265[#All],5,0))</f>
        <v>1260</v>
      </c>
      <c r="G91" s="26">
        <f>VLOOKUP(Table34[[#This Row],[Product Name]],Table265[#All],4,0)</f>
        <v>1050</v>
      </c>
      <c r="H91" s="26">
        <f>VLOOKUP(Table34[[#This Row],[Product Name]],Table265[#All],5,0)</f>
        <v>1260</v>
      </c>
      <c r="I91" s="28">
        <f>IF(Table34[[#This Row],[Year]]=2021,Table34[[#This Row],[Year 2021]],Table34[[#This Row],[Year 2022]])</f>
        <v>1260</v>
      </c>
      <c r="J91" s="28">
        <f>Table34[[#This Row],[Units]]*Table34[[#This Row],[Final Price]]</f>
        <v>7014420</v>
      </c>
      <c r="K91" s="28" t="str">
        <f>VLOOKUP(Table34[[#This Row],[Product Name]],Table265[#All],6)</f>
        <v>Garnel &amp; Co</v>
      </c>
      <c r="L91" s="28">
        <f>VLOOKUP(Table34[[#This Row],[Product Name]],Table265[#All],3,0)</f>
        <v>500</v>
      </c>
    </row>
    <row r="92" spans="1:12" x14ac:dyDescent="0.35">
      <c r="A92" s="16">
        <v>2022</v>
      </c>
      <c r="B92" s="17" t="s">
        <v>40</v>
      </c>
      <c r="C92" s="18">
        <v>44743</v>
      </c>
      <c r="D92" s="19" t="s">
        <v>59</v>
      </c>
      <c r="E92" s="20">
        <v>8999</v>
      </c>
      <c r="F92" s="26">
        <f>IF(Table34[[#This Row],[Year]]=2021,VLOOKUP(Table34[[#This Row],[Product Name]],Table265[#All],4,0),VLOOKUP(Table34[[#This Row],[Product Name]],Table265[#All],5,0))</f>
        <v>1260</v>
      </c>
      <c r="G92" s="26">
        <f>VLOOKUP(Table34[[#This Row],[Product Name]],Table265[#All],4,0)</f>
        <v>1050</v>
      </c>
      <c r="H92" s="26">
        <f>VLOOKUP(Table34[[#This Row],[Product Name]],Table265[#All],5,0)</f>
        <v>1260</v>
      </c>
      <c r="I92" s="28">
        <f>IF(Table34[[#This Row],[Year]]=2021,Table34[[#This Row],[Year 2021]],Table34[[#This Row],[Year 2022]])</f>
        <v>1260</v>
      </c>
      <c r="J92" s="28">
        <f>Table34[[#This Row],[Units]]*Table34[[#This Row],[Final Price]]</f>
        <v>11338740</v>
      </c>
      <c r="K92" s="28" t="str">
        <f>VLOOKUP(Table34[[#This Row],[Product Name]],Table265[#All],6)</f>
        <v>Garnel &amp; Co</v>
      </c>
      <c r="L92" s="28">
        <f>VLOOKUP(Table34[[#This Row],[Product Name]],Table265[#All],3,0)</f>
        <v>500</v>
      </c>
    </row>
    <row r="93" spans="1:12" x14ac:dyDescent="0.35">
      <c r="A93" s="16">
        <v>2022</v>
      </c>
      <c r="B93" s="17" t="s">
        <v>41</v>
      </c>
      <c r="C93" s="18">
        <v>44774</v>
      </c>
      <c r="D93" s="19" t="s">
        <v>59</v>
      </c>
      <c r="E93" s="20">
        <v>6777</v>
      </c>
      <c r="F93" s="26">
        <f>IF(Table34[[#This Row],[Year]]=2021,VLOOKUP(Table34[[#This Row],[Product Name]],Table265[#All],4,0),VLOOKUP(Table34[[#This Row],[Product Name]],Table265[#All],5,0))</f>
        <v>1260</v>
      </c>
      <c r="G93" s="26">
        <f>VLOOKUP(Table34[[#This Row],[Product Name]],Table265[#All],4,0)</f>
        <v>1050</v>
      </c>
      <c r="H93" s="26">
        <f>VLOOKUP(Table34[[#This Row],[Product Name]],Table265[#All],5,0)</f>
        <v>1260</v>
      </c>
      <c r="I93" s="28">
        <f>IF(Table34[[#This Row],[Year]]=2021,Table34[[#This Row],[Year 2021]],Table34[[#This Row],[Year 2022]])</f>
        <v>1260</v>
      </c>
      <c r="J93" s="28">
        <f>Table34[[#This Row],[Units]]*Table34[[#This Row],[Final Price]]</f>
        <v>8539020</v>
      </c>
      <c r="K93" s="28" t="str">
        <f>VLOOKUP(Table34[[#This Row],[Product Name]],Table265[#All],6)</f>
        <v>Garnel &amp; Co</v>
      </c>
      <c r="L93" s="28">
        <f>VLOOKUP(Table34[[#This Row],[Product Name]],Table265[#All],3,0)</f>
        <v>500</v>
      </c>
    </row>
    <row r="94" spans="1:12" x14ac:dyDescent="0.35">
      <c r="A94" s="16">
        <v>2022</v>
      </c>
      <c r="B94" s="17" t="s">
        <v>42</v>
      </c>
      <c r="C94" s="18">
        <v>44805</v>
      </c>
      <c r="D94" s="19" t="s">
        <v>59</v>
      </c>
      <c r="E94" s="20">
        <v>4222</v>
      </c>
      <c r="F94" s="26">
        <f>IF(Table34[[#This Row],[Year]]=2021,VLOOKUP(Table34[[#This Row],[Product Name]],Table265[#All],4,0),VLOOKUP(Table34[[#This Row],[Product Name]],Table265[#All],5,0))</f>
        <v>1260</v>
      </c>
      <c r="G94" s="26">
        <f>VLOOKUP(Table34[[#This Row],[Product Name]],Table265[#All],4,0)</f>
        <v>1050</v>
      </c>
      <c r="H94" s="26">
        <f>VLOOKUP(Table34[[#This Row],[Product Name]],Table265[#All],5,0)</f>
        <v>1260</v>
      </c>
      <c r="I94" s="28">
        <f>IF(Table34[[#This Row],[Year]]=2021,Table34[[#This Row],[Year 2021]],Table34[[#This Row],[Year 2022]])</f>
        <v>1260</v>
      </c>
      <c r="J94" s="28">
        <f>Table34[[#This Row],[Units]]*Table34[[#This Row],[Final Price]]</f>
        <v>5319720</v>
      </c>
      <c r="K94" s="28" t="str">
        <f>VLOOKUP(Table34[[#This Row],[Product Name]],Table265[#All],6)</f>
        <v>Garnel &amp; Co</v>
      </c>
      <c r="L94" s="28">
        <f>VLOOKUP(Table34[[#This Row],[Product Name]],Table265[#All],3,0)</f>
        <v>500</v>
      </c>
    </row>
    <row r="95" spans="1:12" x14ac:dyDescent="0.35">
      <c r="A95" s="16">
        <v>2022</v>
      </c>
      <c r="B95" s="17" t="s">
        <v>43</v>
      </c>
      <c r="C95" s="18">
        <v>44835</v>
      </c>
      <c r="D95" s="19" t="s">
        <v>59</v>
      </c>
      <c r="E95" s="20">
        <v>4321</v>
      </c>
      <c r="F95" s="26">
        <f>IF(Table34[[#This Row],[Year]]=2021,VLOOKUP(Table34[[#This Row],[Product Name]],Table265[#All],4,0),VLOOKUP(Table34[[#This Row],[Product Name]],Table265[#All],5,0))</f>
        <v>1260</v>
      </c>
      <c r="G95" s="26">
        <f>VLOOKUP(Table34[[#This Row],[Product Name]],Table265[#All],4,0)</f>
        <v>1050</v>
      </c>
      <c r="H95" s="26">
        <f>VLOOKUP(Table34[[#This Row],[Product Name]],Table265[#All],5,0)</f>
        <v>1260</v>
      </c>
      <c r="I95" s="28">
        <f>IF(Table34[[#This Row],[Year]]=2021,Table34[[#This Row],[Year 2021]],Table34[[#This Row],[Year 2022]])</f>
        <v>1260</v>
      </c>
      <c r="J95" s="28">
        <f>Table34[[#This Row],[Units]]*Table34[[#This Row],[Final Price]]</f>
        <v>5444460</v>
      </c>
      <c r="K95" s="28" t="str">
        <f>VLOOKUP(Table34[[#This Row],[Product Name]],Table265[#All],6)</f>
        <v>Garnel &amp; Co</v>
      </c>
      <c r="L95" s="28">
        <f>VLOOKUP(Table34[[#This Row],[Product Name]],Table265[#All],3,0)</f>
        <v>500</v>
      </c>
    </row>
    <row r="96" spans="1:12" x14ac:dyDescent="0.35">
      <c r="A96" s="16">
        <v>2022</v>
      </c>
      <c r="B96" s="17" t="s">
        <v>44</v>
      </c>
      <c r="C96" s="18">
        <v>44866</v>
      </c>
      <c r="D96" s="19" t="s">
        <v>59</v>
      </c>
      <c r="E96" s="20">
        <v>4314</v>
      </c>
      <c r="F96" s="26">
        <f>IF(Table34[[#This Row],[Year]]=2021,VLOOKUP(Table34[[#This Row],[Product Name]],Table265[#All],4,0),VLOOKUP(Table34[[#This Row],[Product Name]],Table265[#All],5,0))</f>
        <v>1260</v>
      </c>
      <c r="G96" s="26">
        <f>VLOOKUP(Table34[[#This Row],[Product Name]],Table265[#All],4,0)</f>
        <v>1050</v>
      </c>
      <c r="H96" s="26">
        <f>VLOOKUP(Table34[[#This Row],[Product Name]],Table265[#All],5,0)</f>
        <v>1260</v>
      </c>
      <c r="I96" s="28">
        <f>IF(Table34[[#This Row],[Year]]=2021,Table34[[#This Row],[Year 2021]],Table34[[#This Row],[Year 2022]])</f>
        <v>1260</v>
      </c>
      <c r="J96" s="28">
        <f>Table34[[#This Row],[Units]]*Table34[[#This Row],[Final Price]]</f>
        <v>5435640</v>
      </c>
      <c r="K96" s="28" t="str">
        <f>VLOOKUP(Table34[[#This Row],[Product Name]],Table265[#All],6)</f>
        <v>Garnel &amp; Co</v>
      </c>
      <c r="L96" s="28">
        <f>VLOOKUP(Table34[[#This Row],[Product Name]],Table265[#All],3,0)</f>
        <v>500</v>
      </c>
    </row>
    <row r="97" spans="1:12" x14ac:dyDescent="0.35">
      <c r="A97" s="16">
        <v>2022</v>
      </c>
      <c r="B97" s="17" t="s">
        <v>45</v>
      </c>
      <c r="C97" s="18">
        <v>44896</v>
      </c>
      <c r="D97" s="19" t="s">
        <v>59</v>
      </c>
      <c r="E97" s="20">
        <v>2890</v>
      </c>
      <c r="F97" s="26">
        <f>IF(Table34[[#This Row],[Year]]=2021,VLOOKUP(Table34[[#This Row],[Product Name]],Table265[#All],4,0),VLOOKUP(Table34[[#This Row],[Product Name]],Table265[#All],5,0))</f>
        <v>1260</v>
      </c>
      <c r="G97" s="26">
        <f>VLOOKUP(Table34[[#This Row],[Product Name]],Table265[#All],4,0)</f>
        <v>1050</v>
      </c>
      <c r="H97" s="26">
        <f>VLOOKUP(Table34[[#This Row],[Product Name]],Table265[#All],5,0)</f>
        <v>1260</v>
      </c>
      <c r="I97" s="28">
        <f>IF(Table34[[#This Row],[Year]]=2021,Table34[[#This Row],[Year 2021]],Table34[[#This Row],[Year 2022]])</f>
        <v>1260</v>
      </c>
      <c r="J97" s="28">
        <f>Table34[[#This Row],[Units]]*Table34[[#This Row],[Final Price]]</f>
        <v>3641400</v>
      </c>
      <c r="K97" s="28" t="str">
        <f>VLOOKUP(Table34[[#This Row],[Product Name]],Table265[#All],6)</f>
        <v>Garnel &amp; Co</v>
      </c>
      <c r="L97" s="28">
        <f>VLOOKUP(Table34[[#This Row],[Product Name]],Table265[#All],3,0)</f>
        <v>500</v>
      </c>
    </row>
    <row r="98" spans="1:12" x14ac:dyDescent="0.35">
      <c r="A98" s="16">
        <v>2021</v>
      </c>
      <c r="B98" s="17" t="s">
        <v>34</v>
      </c>
      <c r="C98" s="18">
        <v>44197</v>
      </c>
      <c r="D98" s="19" t="s">
        <v>60</v>
      </c>
      <c r="E98" s="20">
        <v>2652</v>
      </c>
      <c r="F98" s="26">
        <f>IF(Table34[[#This Row],[Year]]=2021,VLOOKUP(Table34[[#This Row],[Product Name]],Table265[#All],4,0),VLOOKUP(Table34[[#This Row],[Product Name]],Table265[#All],5,0))</f>
        <v>1200</v>
      </c>
      <c r="G98" s="26">
        <f>VLOOKUP(Table34[[#This Row],[Product Name]],Table265[#All],4,0)</f>
        <v>1200</v>
      </c>
      <c r="H98" s="26">
        <f>VLOOKUP(Table34[[#This Row],[Product Name]],Table265[#All],5,0)</f>
        <v>1440</v>
      </c>
      <c r="I98" s="28">
        <f>IF(Table34[[#This Row],[Year]]=2021,Table34[[#This Row],[Year 2021]],Table34[[#This Row],[Year 2022]])</f>
        <v>1200</v>
      </c>
      <c r="J98" s="28">
        <f>Table34[[#This Row],[Units]]*Table34[[#This Row],[Final Price]]</f>
        <v>3182400</v>
      </c>
      <c r="K98" s="28" t="str">
        <f>VLOOKUP(Table34[[#This Row],[Product Name]],Table265[#All],6)</f>
        <v>Herbals</v>
      </c>
      <c r="L98" s="28">
        <f>VLOOKUP(Table34[[#This Row],[Product Name]],Table265[#All],3,0)</f>
        <v>510</v>
      </c>
    </row>
    <row r="99" spans="1:12" x14ac:dyDescent="0.35">
      <c r="A99" s="16">
        <v>2021</v>
      </c>
      <c r="B99" s="17" t="s">
        <v>35</v>
      </c>
      <c r="C99" s="18">
        <v>44228</v>
      </c>
      <c r="D99" s="19" t="s">
        <v>60</v>
      </c>
      <c r="E99" s="20">
        <v>3144</v>
      </c>
      <c r="F99" s="26">
        <f>IF(Table34[[#This Row],[Year]]=2021,VLOOKUP(Table34[[#This Row],[Product Name]],Table265[#All],4,0),VLOOKUP(Table34[[#This Row],[Product Name]],Table265[#All],5,0))</f>
        <v>1200</v>
      </c>
      <c r="G99" s="26">
        <f>VLOOKUP(Table34[[#This Row],[Product Name]],Table265[#All],4,0)</f>
        <v>1200</v>
      </c>
      <c r="H99" s="26">
        <f>VLOOKUP(Table34[[#This Row],[Product Name]],Table265[#All],5,0)</f>
        <v>1440</v>
      </c>
      <c r="I99" s="28">
        <f>IF(Table34[[#This Row],[Year]]=2021,Table34[[#This Row],[Year 2021]],Table34[[#This Row],[Year 2022]])</f>
        <v>1200</v>
      </c>
      <c r="J99" s="28">
        <f>Table34[[#This Row],[Units]]*Table34[[#This Row],[Final Price]]</f>
        <v>3772800</v>
      </c>
      <c r="K99" s="28" t="str">
        <f>VLOOKUP(Table34[[#This Row],[Product Name]],Table265[#All],6)</f>
        <v>Herbals</v>
      </c>
      <c r="L99" s="28">
        <f>VLOOKUP(Table34[[#This Row],[Product Name]],Table265[#All],3,0)</f>
        <v>510</v>
      </c>
    </row>
    <row r="100" spans="1:12" x14ac:dyDescent="0.35">
      <c r="A100" s="16">
        <v>2021</v>
      </c>
      <c r="B100" s="17" t="s">
        <v>36</v>
      </c>
      <c r="C100" s="18">
        <v>44256</v>
      </c>
      <c r="D100" s="19" t="s">
        <v>60</v>
      </c>
      <c r="E100" s="20">
        <v>2836</v>
      </c>
      <c r="F100" s="26">
        <f>IF(Table34[[#This Row],[Year]]=2021,VLOOKUP(Table34[[#This Row],[Product Name]],Table265[#All],4,0),VLOOKUP(Table34[[#This Row],[Product Name]],Table265[#All],5,0))</f>
        <v>1200</v>
      </c>
      <c r="G100" s="26">
        <f>VLOOKUP(Table34[[#This Row],[Product Name]],Table265[#All],4,0)</f>
        <v>1200</v>
      </c>
      <c r="H100" s="26">
        <f>VLOOKUP(Table34[[#This Row],[Product Name]],Table265[#All],5,0)</f>
        <v>1440</v>
      </c>
      <c r="I100" s="28">
        <f>IF(Table34[[#This Row],[Year]]=2021,Table34[[#This Row],[Year 2021]],Table34[[#This Row],[Year 2022]])</f>
        <v>1200</v>
      </c>
      <c r="J100" s="28">
        <f>Table34[[#This Row],[Units]]*Table34[[#This Row],[Final Price]]</f>
        <v>3403200</v>
      </c>
      <c r="K100" s="28" t="str">
        <f>VLOOKUP(Table34[[#This Row],[Product Name]],Table265[#All],6)</f>
        <v>Herbals</v>
      </c>
      <c r="L100" s="28">
        <f>VLOOKUP(Table34[[#This Row],[Product Name]],Table265[#All],3,0)</f>
        <v>510</v>
      </c>
    </row>
    <row r="101" spans="1:12" x14ac:dyDescent="0.35">
      <c r="A101" s="16">
        <v>2021</v>
      </c>
      <c r="B101" s="17" t="s">
        <v>37</v>
      </c>
      <c r="C101" s="18">
        <v>44287</v>
      </c>
      <c r="D101" s="19" t="s">
        <v>60</v>
      </c>
      <c r="E101" s="20">
        <v>2312</v>
      </c>
      <c r="F101" s="26">
        <f>IF(Table34[[#This Row],[Year]]=2021,VLOOKUP(Table34[[#This Row],[Product Name]],Table265[#All],4,0),VLOOKUP(Table34[[#This Row],[Product Name]],Table265[#All],5,0))</f>
        <v>1200</v>
      </c>
      <c r="G101" s="26">
        <f>VLOOKUP(Table34[[#This Row],[Product Name]],Table265[#All],4,0)</f>
        <v>1200</v>
      </c>
      <c r="H101" s="26">
        <f>VLOOKUP(Table34[[#This Row],[Product Name]],Table265[#All],5,0)</f>
        <v>1440</v>
      </c>
      <c r="I101" s="28">
        <f>IF(Table34[[#This Row],[Year]]=2021,Table34[[#This Row],[Year 2021]],Table34[[#This Row],[Year 2022]])</f>
        <v>1200</v>
      </c>
      <c r="J101" s="28">
        <f>Table34[[#This Row],[Units]]*Table34[[#This Row],[Final Price]]</f>
        <v>2774400</v>
      </c>
      <c r="K101" s="28" t="str">
        <f>VLOOKUP(Table34[[#This Row],[Product Name]],Table265[#All],6)</f>
        <v>Herbals</v>
      </c>
      <c r="L101" s="28">
        <f>VLOOKUP(Table34[[#This Row],[Product Name]],Table265[#All],3,0)</f>
        <v>510</v>
      </c>
    </row>
    <row r="102" spans="1:12" x14ac:dyDescent="0.35">
      <c r="A102" s="16">
        <v>2021</v>
      </c>
      <c r="B102" s="17" t="s">
        <v>38</v>
      </c>
      <c r="C102" s="18">
        <v>44317</v>
      </c>
      <c r="D102" s="19" t="s">
        <v>60</v>
      </c>
      <c r="E102" s="20">
        <v>4221</v>
      </c>
      <c r="F102" s="26">
        <f>IF(Table34[[#This Row],[Year]]=2021,VLOOKUP(Table34[[#This Row],[Product Name]],Table265[#All],4,0),VLOOKUP(Table34[[#This Row],[Product Name]],Table265[#All],5,0))</f>
        <v>1200</v>
      </c>
      <c r="G102" s="26">
        <f>VLOOKUP(Table34[[#This Row],[Product Name]],Table265[#All],4,0)</f>
        <v>1200</v>
      </c>
      <c r="H102" s="26">
        <f>VLOOKUP(Table34[[#This Row],[Product Name]],Table265[#All],5,0)</f>
        <v>1440</v>
      </c>
      <c r="I102" s="28">
        <f>IF(Table34[[#This Row],[Year]]=2021,Table34[[#This Row],[Year 2021]],Table34[[#This Row],[Year 2022]])</f>
        <v>1200</v>
      </c>
      <c r="J102" s="28">
        <f>Table34[[#This Row],[Units]]*Table34[[#This Row],[Final Price]]</f>
        <v>5065200</v>
      </c>
      <c r="K102" s="28" t="str">
        <f>VLOOKUP(Table34[[#This Row],[Product Name]],Table265[#All],6)</f>
        <v>Herbals</v>
      </c>
      <c r="L102" s="28">
        <f>VLOOKUP(Table34[[#This Row],[Product Name]],Table265[#All],3,0)</f>
        <v>510</v>
      </c>
    </row>
    <row r="103" spans="1:12" x14ac:dyDescent="0.35">
      <c r="A103" s="16">
        <v>2021</v>
      </c>
      <c r="B103" s="17" t="s">
        <v>39</v>
      </c>
      <c r="C103" s="18">
        <v>44348</v>
      </c>
      <c r="D103" s="19" t="s">
        <v>60</v>
      </c>
      <c r="E103" s="20">
        <v>4744</v>
      </c>
      <c r="F103" s="26">
        <f>IF(Table34[[#This Row],[Year]]=2021,VLOOKUP(Table34[[#This Row],[Product Name]],Table265[#All],4,0),VLOOKUP(Table34[[#This Row],[Product Name]],Table265[#All],5,0))</f>
        <v>1200</v>
      </c>
      <c r="G103" s="26">
        <f>VLOOKUP(Table34[[#This Row],[Product Name]],Table265[#All],4,0)</f>
        <v>1200</v>
      </c>
      <c r="H103" s="26">
        <f>VLOOKUP(Table34[[#This Row],[Product Name]],Table265[#All],5,0)</f>
        <v>1440</v>
      </c>
      <c r="I103" s="28">
        <f>IF(Table34[[#This Row],[Year]]=2021,Table34[[#This Row],[Year 2021]],Table34[[#This Row],[Year 2022]])</f>
        <v>1200</v>
      </c>
      <c r="J103" s="28">
        <f>Table34[[#This Row],[Units]]*Table34[[#This Row],[Final Price]]</f>
        <v>5692800</v>
      </c>
      <c r="K103" s="28" t="str">
        <f>VLOOKUP(Table34[[#This Row],[Product Name]],Table265[#All],6)</f>
        <v>Herbals</v>
      </c>
      <c r="L103" s="28">
        <f>VLOOKUP(Table34[[#This Row],[Product Name]],Table265[#All],3,0)</f>
        <v>510</v>
      </c>
    </row>
    <row r="104" spans="1:12" x14ac:dyDescent="0.35">
      <c r="A104" s="16">
        <v>2021</v>
      </c>
      <c r="B104" s="17" t="s">
        <v>40</v>
      </c>
      <c r="C104" s="18">
        <v>44378</v>
      </c>
      <c r="D104" s="19" t="s">
        <v>60</v>
      </c>
      <c r="E104" s="20">
        <v>2238</v>
      </c>
      <c r="F104" s="26">
        <f>IF(Table34[[#This Row],[Year]]=2021,VLOOKUP(Table34[[#This Row],[Product Name]],Table265[#All],4,0),VLOOKUP(Table34[[#This Row],[Product Name]],Table265[#All],5,0))</f>
        <v>1200</v>
      </c>
      <c r="G104" s="26">
        <f>VLOOKUP(Table34[[#This Row],[Product Name]],Table265[#All],4,0)</f>
        <v>1200</v>
      </c>
      <c r="H104" s="26">
        <f>VLOOKUP(Table34[[#This Row],[Product Name]],Table265[#All],5,0)</f>
        <v>1440</v>
      </c>
      <c r="I104" s="28">
        <f>IF(Table34[[#This Row],[Year]]=2021,Table34[[#This Row],[Year 2021]],Table34[[#This Row],[Year 2022]])</f>
        <v>1200</v>
      </c>
      <c r="J104" s="28">
        <f>Table34[[#This Row],[Units]]*Table34[[#This Row],[Final Price]]</f>
        <v>2685600</v>
      </c>
      <c r="K104" s="28" t="str">
        <f>VLOOKUP(Table34[[#This Row],[Product Name]],Table265[#All],6)</f>
        <v>Herbals</v>
      </c>
      <c r="L104" s="28">
        <f>VLOOKUP(Table34[[#This Row],[Product Name]],Table265[#All],3,0)</f>
        <v>510</v>
      </c>
    </row>
    <row r="105" spans="1:12" x14ac:dyDescent="0.35">
      <c r="A105" s="16">
        <v>2021</v>
      </c>
      <c r="B105" s="17" t="s">
        <v>41</v>
      </c>
      <c r="C105" s="18">
        <v>44409</v>
      </c>
      <c r="D105" s="19" t="s">
        <v>60</v>
      </c>
      <c r="E105" s="20">
        <v>2252</v>
      </c>
      <c r="F105" s="26">
        <f>IF(Table34[[#This Row],[Year]]=2021,VLOOKUP(Table34[[#This Row],[Product Name]],Table265[#All],4,0),VLOOKUP(Table34[[#This Row],[Product Name]],Table265[#All],5,0))</f>
        <v>1200</v>
      </c>
      <c r="G105" s="26">
        <f>VLOOKUP(Table34[[#This Row],[Product Name]],Table265[#All],4,0)</f>
        <v>1200</v>
      </c>
      <c r="H105" s="26">
        <f>VLOOKUP(Table34[[#This Row],[Product Name]],Table265[#All],5,0)</f>
        <v>1440</v>
      </c>
      <c r="I105" s="28">
        <f>IF(Table34[[#This Row],[Year]]=2021,Table34[[#This Row],[Year 2021]],Table34[[#This Row],[Year 2022]])</f>
        <v>1200</v>
      </c>
      <c r="J105" s="28">
        <f>Table34[[#This Row],[Units]]*Table34[[#This Row],[Final Price]]</f>
        <v>2702400</v>
      </c>
      <c r="K105" s="28" t="str">
        <f>VLOOKUP(Table34[[#This Row],[Product Name]],Table265[#All],6)</f>
        <v>Herbals</v>
      </c>
      <c r="L105" s="28">
        <f>VLOOKUP(Table34[[#This Row],[Product Name]],Table265[#All],3,0)</f>
        <v>510</v>
      </c>
    </row>
    <row r="106" spans="1:12" x14ac:dyDescent="0.35">
      <c r="A106" s="16">
        <v>2021</v>
      </c>
      <c r="B106" s="17" t="s">
        <v>42</v>
      </c>
      <c r="C106" s="18">
        <v>44440</v>
      </c>
      <c r="D106" s="19" t="s">
        <v>60</v>
      </c>
      <c r="E106" s="20">
        <v>4994</v>
      </c>
      <c r="F106" s="26">
        <f>IF(Table34[[#This Row],[Year]]=2021,VLOOKUP(Table34[[#This Row],[Product Name]],Table265[#All],4,0),VLOOKUP(Table34[[#This Row],[Product Name]],Table265[#All],5,0))</f>
        <v>1200</v>
      </c>
      <c r="G106" s="26">
        <f>VLOOKUP(Table34[[#This Row],[Product Name]],Table265[#All],4,0)</f>
        <v>1200</v>
      </c>
      <c r="H106" s="26">
        <f>VLOOKUP(Table34[[#This Row],[Product Name]],Table265[#All],5,0)</f>
        <v>1440</v>
      </c>
      <c r="I106" s="28">
        <f>IF(Table34[[#This Row],[Year]]=2021,Table34[[#This Row],[Year 2021]],Table34[[#This Row],[Year 2022]])</f>
        <v>1200</v>
      </c>
      <c r="J106" s="28">
        <f>Table34[[#This Row],[Units]]*Table34[[#This Row],[Final Price]]</f>
        <v>5992800</v>
      </c>
      <c r="K106" s="28" t="str">
        <f>VLOOKUP(Table34[[#This Row],[Product Name]],Table265[#All],6)</f>
        <v>Herbals</v>
      </c>
      <c r="L106" s="28">
        <f>VLOOKUP(Table34[[#This Row],[Product Name]],Table265[#All],3,0)</f>
        <v>510</v>
      </c>
    </row>
    <row r="107" spans="1:12" x14ac:dyDescent="0.35">
      <c r="A107" s="16">
        <v>2021</v>
      </c>
      <c r="B107" s="17" t="s">
        <v>43</v>
      </c>
      <c r="C107" s="18">
        <v>44470</v>
      </c>
      <c r="D107" s="19" t="s">
        <v>60</v>
      </c>
      <c r="E107" s="20">
        <v>4891</v>
      </c>
      <c r="F107" s="26">
        <f>IF(Table34[[#This Row],[Year]]=2021,VLOOKUP(Table34[[#This Row],[Product Name]],Table265[#All],4,0),VLOOKUP(Table34[[#This Row],[Product Name]],Table265[#All],5,0))</f>
        <v>1200</v>
      </c>
      <c r="G107" s="26">
        <f>VLOOKUP(Table34[[#This Row],[Product Name]],Table265[#All],4,0)</f>
        <v>1200</v>
      </c>
      <c r="H107" s="26">
        <f>VLOOKUP(Table34[[#This Row],[Product Name]],Table265[#All],5,0)</f>
        <v>1440</v>
      </c>
      <c r="I107" s="28">
        <f>IF(Table34[[#This Row],[Year]]=2021,Table34[[#This Row],[Year 2021]],Table34[[#This Row],[Year 2022]])</f>
        <v>1200</v>
      </c>
      <c r="J107" s="28">
        <f>Table34[[#This Row],[Units]]*Table34[[#This Row],[Final Price]]</f>
        <v>5869200</v>
      </c>
      <c r="K107" s="28" t="str">
        <f>VLOOKUP(Table34[[#This Row],[Product Name]],Table265[#All],6)</f>
        <v>Herbals</v>
      </c>
      <c r="L107" s="28">
        <f>VLOOKUP(Table34[[#This Row],[Product Name]],Table265[#All],3,0)</f>
        <v>510</v>
      </c>
    </row>
    <row r="108" spans="1:12" x14ac:dyDescent="0.35">
      <c r="A108" s="16">
        <v>2021</v>
      </c>
      <c r="B108" s="17" t="s">
        <v>44</v>
      </c>
      <c r="C108" s="18">
        <v>44501</v>
      </c>
      <c r="D108" s="19" t="s">
        <v>60</v>
      </c>
      <c r="E108" s="20">
        <v>1380</v>
      </c>
      <c r="F108" s="26">
        <f>IF(Table34[[#This Row],[Year]]=2021,VLOOKUP(Table34[[#This Row],[Product Name]],Table265[#All],4,0),VLOOKUP(Table34[[#This Row],[Product Name]],Table265[#All],5,0))</f>
        <v>1200</v>
      </c>
      <c r="G108" s="26">
        <f>VLOOKUP(Table34[[#This Row],[Product Name]],Table265[#All],4,0)</f>
        <v>1200</v>
      </c>
      <c r="H108" s="26">
        <f>VLOOKUP(Table34[[#This Row],[Product Name]],Table265[#All],5,0)</f>
        <v>1440</v>
      </c>
      <c r="I108" s="28">
        <f>IF(Table34[[#This Row],[Year]]=2021,Table34[[#This Row],[Year 2021]],Table34[[#This Row],[Year 2022]])</f>
        <v>1200</v>
      </c>
      <c r="J108" s="28">
        <f>Table34[[#This Row],[Units]]*Table34[[#This Row],[Final Price]]</f>
        <v>1656000</v>
      </c>
      <c r="K108" s="28" t="str">
        <f>VLOOKUP(Table34[[#This Row],[Product Name]],Table265[#All],6)</f>
        <v>Herbals</v>
      </c>
      <c r="L108" s="28">
        <f>VLOOKUP(Table34[[#This Row],[Product Name]],Table265[#All],3,0)</f>
        <v>510</v>
      </c>
    </row>
    <row r="109" spans="1:12" x14ac:dyDescent="0.35">
      <c r="A109" s="16">
        <v>2021</v>
      </c>
      <c r="B109" s="17" t="s">
        <v>45</v>
      </c>
      <c r="C109" s="18">
        <v>44531</v>
      </c>
      <c r="D109" s="19" t="s">
        <v>60</v>
      </c>
      <c r="E109" s="20">
        <v>2131</v>
      </c>
      <c r="F109" s="26">
        <f>IF(Table34[[#This Row],[Year]]=2021,VLOOKUP(Table34[[#This Row],[Product Name]],Table265[#All],4,0),VLOOKUP(Table34[[#This Row],[Product Name]],Table265[#All],5,0))</f>
        <v>1200</v>
      </c>
      <c r="G109" s="26">
        <f>VLOOKUP(Table34[[#This Row],[Product Name]],Table265[#All],4,0)</f>
        <v>1200</v>
      </c>
      <c r="H109" s="26">
        <f>VLOOKUP(Table34[[#This Row],[Product Name]],Table265[#All],5,0)</f>
        <v>1440</v>
      </c>
      <c r="I109" s="28">
        <f>IF(Table34[[#This Row],[Year]]=2021,Table34[[#This Row],[Year 2021]],Table34[[#This Row],[Year 2022]])</f>
        <v>1200</v>
      </c>
      <c r="J109" s="28">
        <f>Table34[[#This Row],[Units]]*Table34[[#This Row],[Final Price]]</f>
        <v>2557200</v>
      </c>
      <c r="K109" s="28" t="str">
        <f>VLOOKUP(Table34[[#This Row],[Product Name]],Table265[#All],6)</f>
        <v>Herbals</v>
      </c>
      <c r="L109" s="28">
        <f>VLOOKUP(Table34[[#This Row],[Product Name]],Table265[#All],3,0)</f>
        <v>510</v>
      </c>
    </row>
    <row r="110" spans="1:12" x14ac:dyDescent="0.35">
      <c r="A110" s="16">
        <v>2022</v>
      </c>
      <c r="B110" s="17" t="s">
        <v>34</v>
      </c>
      <c r="C110" s="18">
        <v>44562</v>
      </c>
      <c r="D110" s="19" t="s">
        <v>60</v>
      </c>
      <c r="E110" s="20">
        <v>1000</v>
      </c>
      <c r="F110" s="26">
        <f>IF(Table34[[#This Row],[Year]]=2021,VLOOKUP(Table34[[#This Row],[Product Name]],Table265[#All],4,0),VLOOKUP(Table34[[#This Row],[Product Name]],Table265[#All],5,0))</f>
        <v>1440</v>
      </c>
      <c r="G110" s="26">
        <f>VLOOKUP(Table34[[#This Row],[Product Name]],Table265[#All],4,0)</f>
        <v>1200</v>
      </c>
      <c r="H110" s="26">
        <f>VLOOKUP(Table34[[#This Row],[Product Name]],Table265[#All],5,0)</f>
        <v>1440</v>
      </c>
      <c r="I110" s="28">
        <f>IF(Table34[[#This Row],[Year]]=2021,Table34[[#This Row],[Year 2021]],Table34[[#This Row],[Year 2022]])</f>
        <v>1440</v>
      </c>
      <c r="J110" s="28">
        <f>Table34[[#This Row],[Units]]*Table34[[#This Row],[Final Price]]</f>
        <v>1440000</v>
      </c>
      <c r="K110" s="28" t="str">
        <f>VLOOKUP(Table34[[#This Row],[Product Name]],Table265[#All],6)</f>
        <v>Herbals</v>
      </c>
      <c r="L110" s="28">
        <f>VLOOKUP(Table34[[#This Row],[Product Name]],Table265[#All],3,0)</f>
        <v>510</v>
      </c>
    </row>
    <row r="111" spans="1:12" x14ac:dyDescent="0.35">
      <c r="A111" s="16">
        <v>2022</v>
      </c>
      <c r="B111" s="17" t="s">
        <v>35</v>
      </c>
      <c r="C111" s="18">
        <v>44593</v>
      </c>
      <c r="D111" s="19" t="s">
        <v>60</v>
      </c>
      <c r="E111" s="20">
        <v>900</v>
      </c>
      <c r="F111" s="26">
        <f>IF(Table34[[#This Row],[Year]]=2021,VLOOKUP(Table34[[#This Row],[Product Name]],Table265[#All],4,0),VLOOKUP(Table34[[#This Row],[Product Name]],Table265[#All],5,0))</f>
        <v>1440</v>
      </c>
      <c r="G111" s="26">
        <f>VLOOKUP(Table34[[#This Row],[Product Name]],Table265[#All],4,0)</f>
        <v>1200</v>
      </c>
      <c r="H111" s="26">
        <f>VLOOKUP(Table34[[#This Row],[Product Name]],Table265[#All],5,0)</f>
        <v>1440</v>
      </c>
      <c r="I111" s="28">
        <f>IF(Table34[[#This Row],[Year]]=2021,Table34[[#This Row],[Year 2021]],Table34[[#This Row],[Year 2022]])</f>
        <v>1440</v>
      </c>
      <c r="J111" s="28">
        <f>Table34[[#This Row],[Units]]*Table34[[#This Row],[Final Price]]</f>
        <v>1296000</v>
      </c>
      <c r="K111" s="28" t="str">
        <f>VLOOKUP(Table34[[#This Row],[Product Name]],Table265[#All],6)</f>
        <v>Herbals</v>
      </c>
      <c r="L111" s="28">
        <f>VLOOKUP(Table34[[#This Row],[Product Name]],Table265[#All],3,0)</f>
        <v>510</v>
      </c>
    </row>
    <row r="112" spans="1:12" x14ac:dyDescent="0.35">
      <c r="A112" s="16">
        <v>2022</v>
      </c>
      <c r="B112" s="17" t="s">
        <v>36</v>
      </c>
      <c r="C112" s="18">
        <v>44621</v>
      </c>
      <c r="D112" s="19" t="s">
        <v>60</v>
      </c>
      <c r="E112" s="20">
        <v>991</v>
      </c>
      <c r="F112" s="26">
        <f>IF(Table34[[#This Row],[Year]]=2021,VLOOKUP(Table34[[#This Row],[Product Name]],Table265[#All],4,0),VLOOKUP(Table34[[#This Row],[Product Name]],Table265[#All],5,0))</f>
        <v>1440</v>
      </c>
      <c r="G112" s="26">
        <f>VLOOKUP(Table34[[#This Row],[Product Name]],Table265[#All],4,0)</f>
        <v>1200</v>
      </c>
      <c r="H112" s="26">
        <f>VLOOKUP(Table34[[#This Row],[Product Name]],Table265[#All],5,0)</f>
        <v>1440</v>
      </c>
      <c r="I112" s="28">
        <f>IF(Table34[[#This Row],[Year]]=2021,Table34[[#This Row],[Year 2021]],Table34[[#This Row],[Year 2022]])</f>
        <v>1440</v>
      </c>
      <c r="J112" s="28">
        <f>Table34[[#This Row],[Units]]*Table34[[#This Row],[Final Price]]</f>
        <v>1427040</v>
      </c>
      <c r="K112" s="28" t="str">
        <f>VLOOKUP(Table34[[#This Row],[Product Name]],Table265[#All],6)</f>
        <v>Herbals</v>
      </c>
      <c r="L112" s="28">
        <f>VLOOKUP(Table34[[#This Row],[Product Name]],Table265[#All],3,0)</f>
        <v>510</v>
      </c>
    </row>
    <row r="113" spans="1:12" x14ac:dyDescent="0.35">
      <c r="A113" s="16">
        <v>2022</v>
      </c>
      <c r="B113" s="17" t="s">
        <v>37</v>
      </c>
      <c r="C113" s="18">
        <v>44652</v>
      </c>
      <c r="D113" s="19" t="s">
        <v>60</v>
      </c>
      <c r="E113" s="20">
        <v>988</v>
      </c>
      <c r="F113" s="26">
        <f>IF(Table34[[#This Row],[Year]]=2021,VLOOKUP(Table34[[#This Row],[Product Name]],Table265[#All],4,0),VLOOKUP(Table34[[#This Row],[Product Name]],Table265[#All],5,0))</f>
        <v>1440</v>
      </c>
      <c r="G113" s="26">
        <f>VLOOKUP(Table34[[#This Row],[Product Name]],Table265[#All],4,0)</f>
        <v>1200</v>
      </c>
      <c r="H113" s="26">
        <f>VLOOKUP(Table34[[#This Row],[Product Name]],Table265[#All],5,0)</f>
        <v>1440</v>
      </c>
      <c r="I113" s="28">
        <f>IF(Table34[[#This Row],[Year]]=2021,Table34[[#This Row],[Year 2021]],Table34[[#This Row],[Year 2022]])</f>
        <v>1440</v>
      </c>
      <c r="J113" s="28">
        <f>Table34[[#This Row],[Units]]*Table34[[#This Row],[Final Price]]</f>
        <v>1422720</v>
      </c>
      <c r="K113" s="28" t="str">
        <f>VLOOKUP(Table34[[#This Row],[Product Name]],Table265[#All],6)</f>
        <v>Herbals</v>
      </c>
      <c r="L113" s="28">
        <f>VLOOKUP(Table34[[#This Row],[Product Name]],Table265[#All],3,0)</f>
        <v>510</v>
      </c>
    </row>
    <row r="114" spans="1:12" x14ac:dyDescent="0.35">
      <c r="A114" s="16">
        <v>2022</v>
      </c>
      <c r="B114" s="17" t="s">
        <v>38</v>
      </c>
      <c r="C114" s="18">
        <v>44682</v>
      </c>
      <c r="D114" s="19" t="s">
        <v>60</v>
      </c>
      <c r="E114" s="20">
        <v>976</v>
      </c>
      <c r="F114" s="26">
        <f>IF(Table34[[#This Row],[Year]]=2021,VLOOKUP(Table34[[#This Row],[Product Name]],Table265[#All],4,0),VLOOKUP(Table34[[#This Row],[Product Name]],Table265[#All],5,0))</f>
        <v>1440</v>
      </c>
      <c r="G114" s="26">
        <f>VLOOKUP(Table34[[#This Row],[Product Name]],Table265[#All],4,0)</f>
        <v>1200</v>
      </c>
      <c r="H114" s="26">
        <f>VLOOKUP(Table34[[#This Row],[Product Name]],Table265[#All],5,0)</f>
        <v>1440</v>
      </c>
      <c r="I114" s="28">
        <f>IF(Table34[[#This Row],[Year]]=2021,Table34[[#This Row],[Year 2021]],Table34[[#This Row],[Year 2022]])</f>
        <v>1440</v>
      </c>
      <c r="J114" s="28">
        <f>Table34[[#This Row],[Units]]*Table34[[#This Row],[Final Price]]</f>
        <v>1405440</v>
      </c>
      <c r="K114" s="28" t="str">
        <f>VLOOKUP(Table34[[#This Row],[Product Name]],Table265[#All],6)</f>
        <v>Herbals</v>
      </c>
      <c r="L114" s="28">
        <f>VLOOKUP(Table34[[#This Row],[Product Name]],Table265[#All],3,0)</f>
        <v>510</v>
      </c>
    </row>
    <row r="115" spans="1:12" x14ac:dyDescent="0.35">
      <c r="A115" s="16">
        <v>2022</v>
      </c>
      <c r="B115" s="17" t="s">
        <v>39</v>
      </c>
      <c r="C115" s="18">
        <v>44713</v>
      </c>
      <c r="D115" s="19" t="s">
        <v>60</v>
      </c>
      <c r="E115" s="20">
        <v>999</v>
      </c>
      <c r="F115" s="26">
        <f>IF(Table34[[#This Row],[Year]]=2021,VLOOKUP(Table34[[#This Row],[Product Name]],Table265[#All],4,0),VLOOKUP(Table34[[#This Row],[Product Name]],Table265[#All],5,0))</f>
        <v>1440</v>
      </c>
      <c r="G115" s="26">
        <f>VLOOKUP(Table34[[#This Row],[Product Name]],Table265[#All],4,0)</f>
        <v>1200</v>
      </c>
      <c r="H115" s="26">
        <f>VLOOKUP(Table34[[#This Row],[Product Name]],Table265[#All],5,0)</f>
        <v>1440</v>
      </c>
      <c r="I115" s="28">
        <f>IF(Table34[[#This Row],[Year]]=2021,Table34[[#This Row],[Year 2021]],Table34[[#This Row],[Year 2022]])</f>
        <v>1440</v>
      </c>
      <c r="J115" s="28">
        <f>Table34[[#This Row],[Units]]*Table34[[#This Row],[Final Price]]</f>
        <v>1438560</v>
      </c>
      <c r="K115" s="28" t="str">
        <f>VLOOKUP(Table34[[#This Row],[Product Name]],Table265[#All],6)</f>
        <v>Herbals</v>
      </c>
      <c r="L115" s="28">
        <f>VLOOKUP(Table34[[#This Row],[Product Name]],Table265[#All],3,0)</f>
        <v>510</v>
      </c>
    </row>
    <row r="116" spans="1:12" x14ac:dyDescent="0.35">
      <c r="A116" s="16">
        <v>2022</v>
      </c>
      <c r="B116" s="17" t="s">
        <v>40</v>
      </c>
      <c r="C116" s="18">
        <v>44743</v>
      </c>
      <c r="D116" s="19" t="s">
        <v>60</v>
      </c>
      <c r="E116" s="20">
        <v>700</v>
      </c>
      <c r="F116" s="26">
        <f>IF(Table34[[#This Row],[Year]]=2021,VLOOKUP(Table34[[#This Row],[Product Name]],Table265[#All],4,0),VLOOKUP(Table34[[#This Row],[Product Name]],Table265[#All],5,0))</f>
        <v>1440</v>
      </c>
      <c r="G116" s="26">
        <f>VLOOKUP(Table34[[#This Row],[Product Name]],Table265[#All],4,0)</f>
        <v>1200</v>
      </c>
      <c r="H116" s="26">
        <f>VLOOKUP(Table34[[#This Row],[Product Name]],Table265[#All],5,0)</f>
        <v>1440</v>
      </c>
      <c r="I116" s="28">
        <f>IF(Table34[[#This Row],[Year]]=2021,Table34[[#This Row],[Year 2021]],Table34[[#This Row],[Year 2022]])</f>
        <v>1440</v>
      </c>
      <c r="J116" s="28">
        <f>Table34[[#This Row],[Units]]*Table34[[#This Row],[Final Price]]</f>
        <v>1008000</v>
      </c>
      <c r="K116" s="28" t="str">
        <f>VLOOKUP(Table34[[#This Row],[Product Name]],Table265[#All],6)</f>
        <v>Herbals</v>
      </c>
      <c r="L116" s="28">
        <f>VLOOKUP(Table34[[#This Row],[Product Name]],Table265[#All],3,0)</f>
        <v>510</v>
      </c>
    </row>
    <row r="117" spans="1:12" x14ac:dyDescent="0.35">
      <c r="A117" s="16">
        <v>2022</v>
      </c>
      <c r="B117" s="17" t="s">
        <v>41</v>
      </c>
      <c r="C117" s="18">
        <v>44774</v>
      </c>
      <c r="D117" s="19" t="s">
        <v>60</v>
      </c>
      <c r="E117" s="20">
        <v>992</v>
      </c>
      <c r="F117" s="26">
        <f>IF(Table34[[#This Row],[Year]]=2021,VLOOKUP(Table34[[#This Row],[Product Name]],Table265[#All],4,0),VLOOKUP(Table34[[#This Row],[Product Name]],Table265[#All],5,0))</f>
        <v>1440</v>
      </c>
      <c r="G117" s="26">
        <f>VLOOKUP(Table34[[#This Row],[Product Name]],Table265[#All],4,0)</f>
        <v>1200</v>
      </c>
      <c r="H117" s="26">
        <f>VLOOKUP(Table34[[#This Row],[Product Name]],Table265[#All],5,0)</f>
        <v>1440</v>
      </c>
      <c r="I117" s="28">
        <f>IF(Table34[[#This Row],[Year]]=2021,Table34[[#This Row],[Year 2021]],Table34[[#This Row],[Year 2022]])</f>
        <v>1440</v>
      </c>
      <c r="J117" s="28">
        <f>Table34[[#This Row],[Units]]*Table34[[#This Row],[Final Price]]</f>
        <v>1428480</v>
      </c>
      <c r="K117" s="28" t="str">
        <f>VLOOKUP(Table34[[#This Row],[Product Name]],Table265[#All],6)</f>
        <v>Herbals</v>
      </c>
      <c r="L117" s="28">
        <f>VLOOKUP(Table34[[#This Row],[Product Name]],Table265[#All],3,0)</f>
        <v>510</v>
      </c>
    </row>
    <row r="118" spans="1:12" x14ac:dyDescent="0.35">
      <c r="A118" s="16">
        <v>2022</v>
      </c>
      <c r="B118" s="17" t="s">
        <v>42</v>
      </c>
      <c r="C118" s="18">
        <v>44805</v>
      </c>
      <c r="D118" s="19" t="s">
        <v>60</v>
      </c>
      <c r="E118" s="20">
        <v>768</v>
      </c>
      <c r="F118" s="26">
        <f>IF(Table34[[#This Row],[Year]]=2021,VLOOKUP(Table34[[#This Row],[Product Name]],Table265[#All],4,0),VLOOKUP(Table34[[#This Row],[Product Name]],Table265[#All],5,0))</f>
        <v>1440</v>
      </c>
      <c r="G118" s="26">
        <f>VLOOKUP(Table34[[#This Row],[Product Name]],Table265[#All],4,0)</f>
        <v>1200</v>
      </c>
      <c r="H118" s="26">
        <f>VLOOKUP(Table34[[#This Row],[Product Name]],Table265[#All],5,0)</f>
        <v>1440</v>
      </c>
      <c r="I118" s="28">
        <f>IF(Table34[[#This Row],[Year]]=2021,Table34[[#This Row],[Year 2021]],Table34[[#This Row],[Year 2022]])</f>
        <v>1440</v>
      </c>
      <c r="J118" s="28">
        <f>Table34[[#This Row],[Units]]*Table34[[#This Row],[Final Price]]</f>
        <v>1105920</v>
      </c>
      <c r="K118" s="28" t="str">
        <f>VLOOKUP(Table34[[#This Row],[Product Name]],Table265[#All],6)</f>
        <v>Herbals</v>
      </c>
      <c r="L118" s="28">
        <f>VLOOKUP(Table34[[#This Row],[Product Name]],Table265[#All],3,0)</f>
        <v>510</v>
      </c>
    </row>
    <row r="119" spans="1:12" x14ac:dyDescent="0.35">
      <c r="A119" s="16">
        <v>2022</v>
      </c>
      <c r="B119" s="17" t="s">
        <v>43</v>
      </c>
      <c r="C119" s="18">
        <v>44835</v>
      </c>
      <c r="D119" s="19" t="s">
        <v>60</v>
      </c>
      <c r="E119" s="20">
        <v>790</v>
      </c>
      <c r="F119" s="26">
        <f>IF(Table34[[#This Row],[Year]]=2021,VLOOKUP(Table34[[#This Row],[Product Name]],Table265[#All],4,0),VLOOKUP(Table34[[#This Row],[Product Name]],Table265[#All],5,0))</f>
        <v>1440</v>
      </c>
      <c r="G119" s="26">
        <f>VLOOKUP(Table34[[#This Row],[Product Name]],Table265[#All],4,0)</f>
        <v>1200</v>
      </c>
      <c r="H119" s="26">
        <f>VLOOKUP(Table34[[#This Row],[Product Name]],Table265[#All],5,0)</f>
        <v>1440</v>
      </c>
      <c r="I119" s="28">
        <f>IF(Table34[[#This Row],[Year]]=2021,Table34[[#This Row],[Year 2021]],Table34[[#This Row],[Year 2022]])</f>
        <v>1440</v>
      </c>
      <c r="J119" s="28">
        <f>Table34[[#This Row],[Units]]*Table34[[#This Row],[Final Price]]</f>
        <v>1137600</v>
      </c>
      <c r="K119" s="28" t="str">
        <f>VLOOKUP(Table34[[#This Row],[Product Name]],Table265[#All],6)</f>
        <v>Herbals</v>
      </c>
      <c r="L119" s="28">
        <f>VLOOKUP(Table34[[#This Row],[Product Name]],Table265[#All],3,0)</f>
        <v>510</v>
      </c>
    </row>
    <row r="120" spans="1:12" x14ac:dyDescent="0.35">
      <c r="A120" s="16">
        <v>2022</v>
      </c>
      <c r="B120" s="17" t="s">
        <v>44</v>
      </c>
      <c r="C120" s="18">
        <v>44866</v>
      </c>
      <c r="D120" s="19" t="s">
        <v>60</v>
      </c>
      <c r="E120" s="20">
        <v>890</v>
      </c>
      <c r="F120" s="26">
        <f>IF(Table34[[#This Row],[Year]]=2021,VLOOKUP(Table34[[#This Row],[Product Name]],Table265[#All],4,0),VLOOKUP(Table34[[#This Row],[Product Name]],Table265[#All],5,0))</f>
        <v>1440</v>
      </c>
      <c r="G120" s="26">
        <f>VLOOKUP(Table34[[#This Row],[Product Name]],Table265[#All],4,0)</f>
        <v>1200</v>
      </c>
      <c r="H120" s="26">
        <f>VLOOKUP(Table34[[#This Row],[Product Name]],Table265[#All],5,0)</f>
        <v>1440</v>
      </c>
      <c r="I120" s="28">
        <f>IF(Table34[[#This Row],[Year]]=2021,Table34[[#This Row],[Year 2021]],Table34[[#This Row],[Year 2022]])</f>
        <v>1440</v>
      </c>
      <c r="J120" s="28">
        <f>Table34[[#This Row],[Units]]*Table34[[#This Row],[Final Price]]</f>
        <v>1281600</v>
      </c>
      <c r="K120" s="28" t="str">
        <f>VLOOKUP(Table34[[#This Row],[Product Name]],Table265[#All],6)</f>
        <v>Herbals</v>
      </c>
      <c r="L120" s="28">
        <f>VLOOKUP(Table34[[#This Row],[Product Name]],Table265[#All],3,0)</f>
        <v>510</v>
      </c>
    </row>
    <row r="121" spans="1:12" x14ac:dyDescent="0.35">
      <c r="A121" s="16">
        <v>2022</v>
      </c>
      <c r="B121" s="17" t="s">
        <v>45</v>
      </c>
      <c r="C121" s="18">
        <v>44896</v>
      </c>
      <c r="D121" s="19" t="s">
        <v>60</v>
      </c>
      <c r="E121" s="20">
        <v>690</v>
      </c>
      <c r="F121" s="26">
        <f>IF(Table34[[#This Row],[Year]]=2021,VLOOKUP(Table34[[#This Row],[Product Name]],Table265[#All],4,0),VLOOKUP(Table34[[#This Row],[Product Name]],Table265[#All],5,0))</f>
        <v>1440</v>
      </c>
      <c r="G121" s="26">
        <f>VLOOKUP(Table34[[#This Row],[Product Name]],Table265[#All],4,0)</f>
        <v>1200</v>
      </c>
      <c r="H121" s="26">
        <f>VLOOKUP(Table34[[#This Row],[Product Name]],Table265[#All],5,0)</f>
        <v>1440</v>
      </c>
      <c r="I121" s="28">
        <f>IF(Table34[[#This Row],[Year]]=2021,Table34[[#This Row],[Year 2021]],Table34[[#This Row],[Year 2022]])</f>
        <v>1440</v>
      </c>
      <c r="J121" s="28">
        <f>Table34[[#This Row],[Units]]*Table34[[#This Row],[Final Price]]</f>
        <v>993600</v>
      </c>
      <c r="K121" s="28" t="str">
        <f>VLOOKUP(Table34[[#This Row],[Product Name]],Table265[#All],6)</f>
        <v>Herbals</v>
      </c>
      <c r="L121" s="28">
        <f>VLOOKUP(Table34[[#This Row],[Product Name]],Table265[#All],3,0)</f>
        <v>510</v>
      </c>
    </row>
    <row r="122" spans="1:12" x14ac:dyDescent="0.35">
      <c r="A122" s="16">
        <v>2021</v>
      </c>
      <c r="B122" s="17" t="s">
        <v>34</v>
      </c>
      <c r="C122" s="18">
        <v>44197</v>
      </c>
      <c r="D122" s="19" t="s">
        <v>61</v>
      </c>
      <c r="E122" s="20">
        <v>6660</v>
      </c>
      <c r="F122" s="26">
        <f>IF(Table34[[#This Row],[Year]]=2021,VLOOKUP(Table34[[#This Row],[Product Name]],Table265[#All],4,0),VLOOKUP(Table34[[#This Row],[Product Name]],Table265[#All],5,0))</f>
        <v>450</v>
      </c>
      <c r="G122" s="26">
        <f>VLOOKUP(Table34[[#This Row],[Product Name]],Table265[#All],4,0)</f>
        <v>450</v>
      </c>
      <c r="H122" s="26">
        <f>VLOOKUP(Table34[[#This Row],[Product Name]],Table265[#All],5,0)</f>
        <v>540</v>
      </c>
      <c r="I122" s="28">
        <f>IF(Table34[[#This Row],[Year]]=2021,Table34[[#This Row],[Year 2021]],Table34[[#This Row],[Year 2022]])</f>
        <v>450</v>
      </c>
      <c r="J122" s="28">
        <f>Table34[[#This Row],[Units]]*Table34[[#This Row],[Final Price]]</f>
        <v>2997000</v>
      </c>
      <c r="K122" s="28" t="str">
        <f>VLOOKUP(Table34[[#This Row],[Product Name]],Table265[#All],6)</f>
        <v>UniProc</v>
      </c>
      <c r="L122" s="28">
        <f>VLOOKUP(Table34[[#This Row],[Product Name]],Table265[#All],3,0)</f>
        <v>200</v>
      </c>
    </row>
    <row r="123" spans="1:12" x14ac:dyDescent="0.35">
      <c r="A123" s="16">
        <v>2021</v>
      </c>
      <c r="B123" s="17" t="s">
        <v>35</v>
      </c>
      <c r="C123" s="18">
        <v>44228</v>
      </c>
      <c r="D123" s="19" t="s">
        <v>61</v>
      </c>
      <c r="E123" s="20">
        <v>6475</v>
      </c>
      <c r="F123" s="26">
        <f>IF(Table34[[#This Row],[Year]]=2021,VLOOKUP(Table34[[#This Row],[Product Name]],Table265[#All],4,0),VLOOKUP(Table34[[#This Row],[Product Name]],Table265[#All],5,0))</f>
        <v>450</v>
      </c>
      <c r="G123" s="26">
        <f>VLOOKUP(Table34[[#This Row],[Product Name]],Table265[#All],4,0)</f>
        <v>450</v>
      </c>
      <c r="H123" s="26">
        <f>VLOOKUP(Table34[[#This Row],[Product Name]],Table265[#All],5,0)</f>
        <v>540</v>
      </c>
      <c r="I123" s="28">
        <f>IF(Table34[[#This Row],[Year]]=2021,Table34[[#This Row],[Year 2021]],Table34[[#This Row],[Year 2022]])</f>
        <v>450</v>
      </c>
      <c r="J123" s="28">
        <f>Table34[[#This Row],[Units]]*Table34[[#This Row],[Final Price]]</f>
        <v>2913750</v>
      </c>
      <c r="K123" s="28" t="str">
        <f>VLOOKUP(Table34[[#This Row],[Product Name]],Table265[#All],6)</f>
        <v>UniProc</v>
      </c>
      <c r="L123" s="28">
        <f>VLOOKUP(Table34[[#This Row],[Product Name]],Table265[#All],3,0)</f>
        <v>200</v>
      </c>
    </row>
    <row r="124" spans="1:12" x14ac:dyDescent="0.35">
      <c r="A124" s="16">
        <v>2021</v>
      </c>
      <c r="B124" s="17" t="s">
        <v>36</v>
      </c>
      <c r="C124" s="18">
        <v>44256</v>
      </c>
      <c r="D124" s="19" t="s">
        <v>61</v>
      </c>
      <c r="E124" s="20">
        <v>7400</v>
      </c>
      <c r="F124" s="26">
        <f>IF(Table34[[#This Row],[Year]]=2021,VLOOKUP(Table34[[#This Row],[Product Name]],Table265[#All],4,0),VLOOKUP(Table34[[#This Row],[Product Name]],Table265[#All],5,0))</f>
        <v>450</v>
      </c>
      <c r="G124" s="26">
        <f>VLOOKUP(Table34[[#This Row],[Product Name]],Table265[#All],4,0)</f>
        <v>450</v>
      </c>
      <c r="H124" s="26">
        <f>VLOOKUP(Table34[[#This Row],[Product Name]],Table265[#All],5,0)</f>
        <v>540</v>
      </c>
      <c r="I124" s="28">
        <f>IF(Table34[[#This Row],[Year]]=2021,Table34[[#This Row],[Year 2021]],Table34[[#This Row],[Year 2022]])</f>
        <v>450</v>
      </c>
      <c r="J124" s="28">
        <f>Table34[[#This Row],[Units]]*Table34[[#This Row],[Final Price]]</f>
        <v>3330000</v>
      </c>
      <c r="K124" s="28" t="str">
        <f>VLOOKUP(Table34[[#This Row],[Product Name]],Table265[#All],6)</f>
        <v>UniProc</v>
      </c>
      <c r="L124" s="28">
        <f>VLOOKUP(Table34[[#This Row],[Product Name]],Table265[#All],3,0)</f>
        <v>200</v>
      </c>
    </row>
    <row r="125" spans="1:12" x14ac:dyDescent="0.35">
      <c r="A125" s="16">
        <v>2021</v>
      </c>
      <c r="B125" s="17" t="s">
        <v>37</v>
      </c>
      <c r="C125" s="18">
        <v>44287</v>
      </c>
      <c r="D125" s="19" t="s">
        <v>61</v>
      </c>
      <c r="E125" s="20">
        <v>7770</v>
      </c>
      <c r="F125" s="26">
        <f>IF(Table34[[#This Row],[Year]]=2021,VLOOKUP(Table34[[#This Row],[Product Name]],Table265[#All],4,0),VLOOKUP(Table34[[#This Row],[Product Name]],Table265[#All],5,0))</f>
        <v>450</v>
      </c>
      <c r="G125" s="26">
        <f>VLOOKUP(Table34[[#This Row],[Product Name]],Table265[#All],4,0)</f>
        <v>450</v>
      </c>
      <c r="H125" s="26">
        <f>VLOOKUP(Table34[[#This Row],[Product Name]],Table265[#All],5,0)</f>
        <v>540</v>
      </c>
      <c r="I125" s="28">
        <f>IF(Table34[[#This Row],[Year]]=2021,Table34[[#This Row],[Year 2021]],Table34[[#This Row],[Year 2022]])</f>
        <v>450</v>
      </c>
      <c r="J125" s="28">
        <f>Table34[[#This Row],[Units]]*Table34[[#This Row],[Final Price]]</f>
        <v>3496500</v>
      </c>
      <c r="K125" s="28" t="str">
        <f>VLOOKUP(Table34[[#This Row],[Product Name]],Table265[#All],6)</f>
        <v>UniProc</v>
      </c>
      <c r="L125" s="28">
        <f>VLOOKUP(Table34[[#This Row],[Product Name]],Table265[#All],3,0)</f>
        <v>200</v>
      </c>
    </row>
    <row r="126" spans="1:12" x14ac:dyDescent="0.35">
      <c r="A126" s="16">
        <v>2021</v>
      </c>
      <c r="B126" s="17" t="s">
        <v>38</v>
      </c>
      <c r="C126" s="18">
        <v>44317</v>
      </c>
      <c r="D126" s="19" t="s">
        <v>61</v>
      </c>
      <c r="E126" s="20">
        <v>8140</v>
      </c>
      <c r="F126" s="26">
        <f>IF(Table34[[#This Row],[Year]]=2021,VLOOKUP(Table34[[#This Row],[Product Name]],Table265[#All],4,0),VLOOKUP(Table34[[#This Row],[Product Name]],Table265[#All],5,0))</f>
        <v>450</v>
      </c>
      <c r="G126" s="26">
        <f>VLOOKUP(Table34[[#This Row],[Product Name]],Table265[#All],4,0)</f>
        <v>450</v>
      </c>
      <c r="H126" s="26">
        <f>VLOOKUP(Table34[[#This Row],[Product Name]],Table265[#All],5,0)</f>
        <v>540</v>
      </c>
      <c r="I126" s="28">
        <f>IF(Table34[[#This Row],[Year]]=2021,Table34[[#This Row],[Year 2021]],Table34[[#This Row],[Year 2022]])</f>
        <v>450</v>
      </c>
      <c r="J126" s="28">
        <f>Table34[[#This Row],[Units]]*Table34[[#This Row],[Final Price]]</f>
        <v>3663000</v>
      </c>
      <c r="K126" s="28" t="str">
        <f>VLOOKUP(Table34[[#This Row],[Product Name]],Table265[#All],6)</f>
        <v>UniProc</v>
      </c>
      <c r="L126" s="28">
        <f>VLOOKUP(Table34[[#This Row],[Product Name]],Table265[#All],3,0)</f>
        <v>200</v>
      </c>
    </row>
    <row r="127" spans="1:12" x14ac:dyDescent="0.35">
      <c r="A127" s="16">
        <v>2021</v>
      </c>
      <c r="B127" s="17" t="s">
        <v>39</v>
      </c>
      <c r="C127" s="18">
        <v>44348</v>
      </c>
      <c r="D127" s="19" t="s">
        <v>61</v>
      </c>
      <c r="E127" s="20">
        <v>9620</v>
      </c>
      <c r="F127" s="26">
        <f>IF(Table34[[#This Row],[Year]]=2021,VLOOKUP(Table34[[#This Row],[Product Name]],Table265[#All],4,0),VLOOKUP(Table34[[#This Row],[Product Name]],Table265[#All],5,0))</f>
        <v>450</v>
      </c>
      <c r="G127" s="26">
        <f>VLOOKUP(Table34[[#This Row],[Product Name]],Table265[#All],4,0)</f>
        <v>450</v>
      </c>
      <c r="H127" s="26">
        <f>VLOOKUP(Table34[[#This Row],[Product Name]],Table265[#All],5,0)</f>
        <v>540</v>
      </c>
      <c r="I127" s="28">
        <f>IF(Table34[[#This Row],[Year]]=2021,Table34[[#This Row],[Year 2021]],Table34[[#This Row],[Year 2022]])</f>
        <v>450</v>
      </c>
      <c r="J127" s="28">
        <f>Table34[[#This Row],[Units]]*Table34[[#This Row],[Final Price]]</f>
        <v>4329000</v>
      </c>
      <c r="K127" s="28" t="str">
        <f>VLOOKUP(Table34[[#This Row],[Product Name]],Table265[#All],6)</f>
        <v>UniProc</v>
      </c>
      <c r="L127" s="28">
        <f>VLOOKUP(Table34[[#This Row],[Product Name]],Table265[#All],3,0)</f>
        <v>200</v>
      </c>
    </row>
    <row r="128" spans="1:12" x14ac:dyDescent="0.35">
      <c r="A128" s="16">
        <v>2021</v>
      </c>
      <c r="B128" s="17" t="s">
        <v>40</v>
      </c>
      <c r="C128" s="18">
        <v>44378</v>
      </c>
      <c r="D128" s="19" t="s">
        <v>61</v>
      </c>
      <c r="E128" s="20">
        <v>9990</v>
      </c>
      <c r="F128" s="26">
        <f>IF(Table34[[#This Row],[Year]]=2021,VLOOKUP(Table34[[#This Row],[Product Name]],Table265[#All],4,0),VLOOKUP(Table34[[#This Row],[Product Name]],Table265[#All],5,0))</f>
        <v>450</v>
      </c>
      <c r="G128" s="26">
        <f>VLOOKUP(Table34[[#This Row],[Product Name]],Table265[#All],4,0)</f>
        <v>450</v>
      </c>
      <c r="H128" s="26">
        <f>VLOOKUP(Table34[[#This Row],[Product Name]],Table265[#All],5,0)</f>
        <v>540</v>
      </c>
      <c r="I128" s="28">
        <f>IF(Table34[[#This Row],[Year]]=2021,Table34[[#This Row],[Year 2021]],Table34[[#This Row],[Year 2022]])</f>
        <v>450</v>
      </c>
      <c r="J128" s="28">
        <f>Table34[[#This Row],[Units]]*Table34[[#This Row],[Final Price]]</f>
        <v>4495500</v>
      </c>
      <c r="K128" s="28" t="str">
        <f>VLOOKUP(Table34[[#This Row],[Product Name]],Table265[#All],6)</f>
        <v>UniProc</v>
      </c>
      <c r="L128" s="28">
        <f>VLOOKUP(Table34[[#This Row],[Product Name]],Table265[#All],3,0)</f>
        <v>200</v>
      </c>
    </row>
    <row r="129" spans="1:12" x14ac:dyDescent="0.35">
      <c r="A129" s="16">
        <v>2021</v>
      </c>
      <c r="B129" s="17" t="s">
        <v>41</v>
      </c>
      <c r="C129" s="18">
        <v>44409</v>
      </c>
      <c r="D129" s="19" t="s">
        <v>61</v>
      </c>
      <c r="E129" s="20">
        <v>9805</v>
      </c>
      <c r="F129" s="26">
        <f>IF(Table34[[#This Row],[Year]]=2021,VLOOKUP(Table34[[#This Row],[Product Name]],Table265[#All],4,0),VLOOKUP(Table34[[#This Row],[Product Name]],Table265[#All],5,0))</f>
        <v>450</v>
      </c>
      <c r="G129" s="26">
        <f>VLOOKUP(Table34[[#This Row],[Product Name]],Table265[#All],4,0)</f>
        <v>450</v>
      </c>
      <c r="H129" s="26">
        <f>VLOOKUP(Table34[[#This Row],[Product Name]],Table265[#All],5,0)</f>
        <v>540</v>
      </c>
      <c r="I129" s="28">
        <f>IF(Table34[[#This Row],[Year]]=2021,Table34[[#This Row],[Year 2021]],Table34[[#This Row],[Year 2022]])</f>
        <v>450</v>
      </c>
      <c r="J129" s="28">
        <f>Table34[[#This Row],[Units]]*Table34[[#This Row],[Final Price]]</f>
        <v>4412250</v>
      </c>
      <c r="K129" s="28" t="str">
        <f>VLOOKUP(Table34[[#This Row],[Product Name]],Table265[#All],6)</f>
        <v>UniProc</v>
      </c>
      <c r="L129" s="28">
        <f>VLOOKUP(Table34[[#This Row],[Product Name]],Table265[#All],3,0)</f>
        <v>200</v>
      </c>
    </row>
    <row r="130" spans="1:12" x14ac:dyDescent="0.35">
      <c r="A130" s="16">
        <v>2021</v>
      </c>
      <c r="B130" s="17" t="s">
        <v>42</v>
      </c>
      <c r="C130" s="18">
        <v>44440</v>
      </c>
      <c r="D130" s="19" t="s">
        <v>61</v>
      </c>
      <c r="E130" s="20">
        <v>8880</v>
      </c>
      <c r="F130" s="26">
        <f>IF(Table34[[#This Row],[Year]]=2021,VLOOKUP(Table34[[#This Row],[Product Name]],Table265[#All],4,0),VLOOKUP(Table34[[#This Row],[Product Name]],Table265[#All],5,0))</f>
        <v>450</v>
      </c>
      <c r="G130" s="26">
        <f>VLOOKUP(Table34[[#This Row],[Product Name]],Table265[#All],4,0)</f>
        <v>450</v>
      </c>
      <c r="H130" s="26">
        <f>VLOOKUP(Table34[[#This Row],[Product Name]],Table265[#All],5,0)</f>
        <v>540</v>
      </c>
      <c r="I130" s="28">
        <f>IF(Table34[[#This Row],[Year]]=2021,Table34[[#This Row],[Year 2021]],Table34[[#This Row],[Year 2022]])</f>
        <v>450</v>
      </c>
      <c r="J130" s="28">
        <f>Table34[[#This Row],[Units]]*Table34[[#This Row],[Final Price]]</f>
        <v>3996000</v>
      </c>
      <c r="K130" s="28" t="str">
        <f>VLOOKUP(Table34[[#This Row],[Product Name]],Table265[#All],6)</f>
        <v>UniProc</v>
      </c>
      <c r="L130" s="28">
        <f>VLOOKUP(Table34[[#This Row],[Product Name]],Table265[#All],3,0)</f>
        <v>200</v>
      </c>
    </row>
    <row r="131" spans="1:12" x14ac:dyDescent="0.35">
      <c r="A131" s="16">
        <v>2021</v>
      </c>
      <c r="B131" s="17" t="s">
        <v>43</v>
      </c>
      <c r="C131" s="18">
        <v>44470</v>
      </c>
      <c r="D131" s="19" t="s">
        <v>61</v>
      </c>
      <c r="E131" s="20">
        <v>8510</v>
      </c>
      <c r="F131" s="26">
        <f>IF(Table34[[#This Row],[Year]]=2021,VLOOKUP(Table34[[#This Row],[Product Name]],Table265[#All],4,0),VLOOKUP(Table34[[#This Row],[Product Name]],Table265[#All],5,0))</f>
        <v>450</v>
      </c>
      <c r="G131" s="26">
        <f>VLOOKUP(Table34[[#This Row],[Product Name]],Table265[#All],4,0)</f>
        <v>450</v>
      </c>
      <c r="H131" s="26">
        <f>VLOOKUP(Table34[[#This Row],[Product Name]],Table265[#All],5,0)</f>
        <v>540</v>
      </c>
      <c r="I131" s="28">
        <f>IF(Table34[[#This Row],[Year]]=2021,Table34[[#This Row],[Year 2021]],Table34[[#This Row],[Year 2022]])</f>
        <v>450</v>
      </c>
      <c r="J131" s="28">
        <f>Table34[[#This Row],[Units]]*Table34[[#This Row],[Final Price]]</f>
        <v>3829500</v>
      </c>
      <c r="K131" s="28" t="str">
        <f>VLOOKUP(Table34[[#This Row],[Product Name]],Table265[#All],6)</f>
        <v>UniProc</v>
      </c>
      <c r="L131" s="28">
        <f>VLOOKUP(Table34[[#This Row],[Product Name]],Table265[#All],3,0)</f>
        <v>200</v>
      </c>
    </row>
    <row r="132" spans="1:12" x14ac:dyDescent="0.35">
      <c r="A132" s="16">
        <v>2021</v>
      </c>
      <c r="B132" s="17" t="s">
        <v>44</v>
      </c>
      <c r="C132" s="18">
        <v>44501</v>
      </c>
      <c r="D132" s="19" t="s">
        <v>61</v>
      </c>
      <c r="E132" s="20">
        <v>8325</v>
      </c>
      <c r="F132" s="26">
        <f>IF(Table34[[#This Row],[Year]]=2021,VLOOKUP(Table34[[#This Row],[Product Name]],Table265[#All],4,0),VLOOKUP(Table34[[#This Row],[Product Name]],Table265[#All],5,0))</f>
        <v>450</v>
      </c>
      <c r="G132" s="26">
        <f>VLOOKUP(Table34[[#This Row],[Product Name]],Table265[#All],4,0)</f>
        <v>450</v>
      </c>
      <c r="H132" s="26">
        <f>VLOOKUP(Table34[[#This Row],[Product Name]],Table265[#All],5,0)</f>
        <v>540</v>
      </c>
      <c r="I132" s="28">
        <f>IF(Table34[[#This Row],[Year]]=2021,Table34[[#This Row],[Year 2021]],Table34[[#This Row],[Year 2022]])</f>
        <v>450</v>
      </c>
      <c r="J132" s="28">
        <f>Table34[[#This Row],[Units]]*Table34[[#This Row],[Final Price]]</f>
        <v>3746250</v>
      </c>
      <c r="K132" s="28" t="str">
        <f>VLOOKUP(Table34[[#This Row],[Product Name]],Table265[#All],6)</f>
        <v>UniProc</v>
      </c>
      <c r="L132" s="28">
        <f>VLOOKUP(Table34[[#This Row],[Product Name]],Table265[#All],3,0)</f>
        <v>200</v>
      </c>
    </row>
    <row r="133" spans="1:12" x14ac:dyDescent="0.35">
      <c r="A133" s="16">
        <v>2021</v>
      </c>
      <c r="B133" s="17" t="s">
        <v>45</v>
      </c>
      <c r="C133" s="18">
        <v>44531</v>
      </c>
      <c r="D133" s="19" t="s">
        <v>61</v>
      </c>
      <c r="E133" s="20">
        <v>6845</v>
      </c>
      <c r="F133" s="26">
        <f>IF(Table34[[#This Row],[Year]]=2021,VLOOKUP(Table34[[#This Row],[Product Name]],Table265[#All],4,0),VLOOKUP(Table34[[#This Row],[Product Name]],Table265[#All],5,0))</f>
        <v>450</v>
      </c>
      <c r="G133" s="26">
        <f>VLOOKUP(Table34[[#This Row],[Product Name]],Table265[#All],4,0)</f>
        <v>450</v>
      </c>
      <c r="H133" s="26">
        <f>VLOOKUP(Table34[[#This Row],[Product Name]],Table265[#All],5,0)</f>
        <v>540</v>
      </c>
      <c r="I133" s="28">
        <f>IF(Table34[[#This Row],[Year]]=2021,Table34[[#This Row],[Year 2021]],Table34[[#This Row],[Year 2022]])</f>
        <v>450</v>
      </c>
      <c r="J133" s="28">
        <f>Table34[[#This Row],[Units]]*Table34[[#This Row],[Final Price]]</f>
        <v>3080250</v>
      </c>
      <c r="K133" s="28" t="str">
        <f>VLOOKUP(Table34[[#This Row],[Product Name]],Table265[#All],6)</f>
        <v>UniProc</v>
      </c>
      <c r="L133" s="28">
        <f>VLOOKUP(Table34[[#This Row],[Product Name]],Table265[#All],3,0)</f>
        <v>200</v>
      </c>
    </row>
    <row r="134" spans="1:12" x14ac:dyDescent="0.35">
      <c r="A134" s="16">
        <v>2022</v>
      </c>
      <c r="B134" s="17" t="s">
        <v>34</v>
      </c>
      <c r="C134" s="18">
        <v>44562</v>
      </c>
      <c r="D134" s="19" t="s">
        <v>61</v>
      </c>
      <c r="E134" s="20">
        <v>6586</v>
      </c>
      <c r="F134" s="26">
        <f>IF(Table34[[#This Row],[Year]]=2021,VLOOKUP(Table34[[#This Row],[Product Name]],Table265[#All],4,0),VLOOKUP(Table34[[#This Row],[Product Name]],Table265[#All],5,0))</f>
        <v>540</v>
      </c>
      <c r="G134" s="26">
        <f>VLOOKUP(Table34[[#This Row],[Product Name]],Table265[#All],4,0)</f>
        <v>450</v>
      </c>
      <c r="H134" s="26">
        <f>VLOOKUP(Table34[[#This Row],[Product Name]],Table265[#All],5,0)</f>
        <v>540</v>
      </c>
      <c r="I134" s="28">
        <f>IF(Table34[[#This Row],[Year]]=2021,Table34[[#This Row],[Year 2021]],Table34[[#This Row],[Year 2022]])</f>
        <v>540</v>
      </c>
      <c r="J134" s="28">
        <f>Table34[[#This Row],[Units]]*Table34[[#This Row],[Final Price]]</f>
        <v>3556440</v>
      </c>
      <c r="K134" s="28" t="str">
        <f>VLOOKUP(Table34[[#This Row],[Product Name]],Table265[#All],6)</f>
        <v>UniProc</v>
      </c>
      <c r="L134" s="28">
        <f>VLOOKUP(Table34[[#This Row],[Product Name]],Table265[#All],3,0)</f>
        <v>200</v>
      </c>
    </row>
    <row r="135" spans="1:12" x14ac:dyDescent="0.35">
      <c r="A135" s="16">
        <v>2022</v>
      </c>
      <c r="B135" s="17" t="s">
        <v>35</v>
      </c>
      <c r="C135" s="18">
        <v>44593</v>
      </c>
      <c r="D135" s="19" t="s">
        <v>61</v>
      </c>
      <c r="E135" s="20">
        <v>6401</v>
      </c>
      <c r="F135" s="26">
        <f>IF(Table34[[#This Row],[Year]]=2021,VLOOKUP(Table34[[#This Row],[Product Name]],Table265[#All],4,0),VLOOKUP(Table34[[#This Row],[Product Name]],Table265[#All],5,0))</f>
        <v>540</v>
      </c>
      <c r="G135" s="26">
        <f>VLOOKUP(Table34[[#This Row],[Product Name]],Table265[#All],4,0)</f>
        <v>450</v>
      </c>
      <c r="H135" s="26">
        <f>VLOOKUP(Table34[[#This Row],[Product Name]],Table265[#All],5,0)</f>
        <v>540</v>
      </c>
      <c r="I135" s="28">
        <f>IF(Table34[[#This Row],[Year]]=2021,Table34[[#This Row],[Year 2021]],Table34[[#This Row],[Year 2022]])</f>
        <v>540</v>
      </c>
      <c r="J135" s="28">
        <f>Table34[[#This Row],[Units]]*Table34[[#This Row],[Final Price]]</f>
        <v>3456540</v>
      </c>
      <c r="K135" s="28" t="str">
        <f>VLOOKUP(Table34[[#This Row],[Product Name]],Table265[#All],6)</f>
        <v>UniProc</v>
      </c>
      <c r="L135" s="28">
        <f>VLOOKUP(Table34[[#This Row],[Product Name]],Table265[#All],3,0)</f>
        <v>200</v>
      </c>
    </row>
    <row r="136" spans="1:12" x14ac:dyDescent="0.35">
      <c r="A136" s="16">
        <v>2022</v>
      </c>
      <c r="B136" s="17" t="s">
        <v>36</v>
      </c>
      <c r="C136" s="18">
        <v>44621</v>
      </c>
      <c r="D136" s="19" t="s">
        <v>61</v>
      </c>
      <c r="E136" s="20">
        <v>7474</v>
      </c>
      <c r="F136" s="26">
        <f>IF(Table34[[#This Row],[Year]]=2021,VLOOKUP(Table34[[#This Row],[Product Name]],Table265[#All],4,0),VLOOKUP(Table34[[#This Row],[Product Name]],Table265[#All],5,0))</f>
        <v>540</v>
      </c>
      <c r="G136" s="26">
        <f>VLOOKUP(Table34[[#This Row],[Product Name]],Table265[#All],4,0)</f>
        <v>450</v>
      </c>
      <c r="H136" s="26">
        <f>VLOOKUP(Table34[[#This Row],[Product Name]],Table265[#All],5,0)</f>
        <v>540</v>
      </c>
      <c r="I136" s="28">
        <f>IF(Table34[[#This Row],[Year]]=2021,Table34[[#This Row],[Year 2021]],Table34[[#This Row],[Year 2022]])</f>
        <v>540</v>
      </c>
      <c r="J136" s="28">
        <f>Table34[[#This Row],[Units]]*Table34[[#This Row],[Final Price]]</f>
        <v>4035960</v>
      </c>
      <c r="K136" s="28" t="str">
        <f>VLOOKUP(Table34[[#This Row],[Product Name]],Table265[#All],6)</f>
        <v>UniProc</v>
      </c>
      <c r="L136" s="28">
        <f>VLOOKUP(Table34[[#This Row],[Product Name]],Table265[#All],3,0)</f>
        <v>200</v>
      </c>
    </row>
    <row r="137" spans="1:12" x14ac:dyDescent="0.35">
      <c r="A137" s="16">
        <v>2022</v>
      </c>
      <c r="B137" s="17" t="s">
        <v>37</v>
      </c>
      <c r="C137" s="18">
        <v>44652</v>
      </c>
      <c r="D137" s="19" t="s">
        <v>61</v>
      </c>
      <c r="E137" s="20">
        <v>7844</v>
      </c>
      <c r="F137" s="26">
        <f>IF(Table34[[#This Row],[Year]]=2021,VLOOKUP(Table34[[#This Row],[Product Name]],Table265[#All],4,0),VLOOKUP(Table34[[#This Row],[Product Name]],Table265[#All],5,0))</f>
        <v>540</v>
      </c>
      <c r="G137" s="26">
        <f>VLOOKUP(Table34[[#This Row],[Product Name]],Table265[#All],4,0)</f>
        <v>450</v>
      </c>
      <c r="H137" s="26">
        <f>VLOOKUP(Table34[[#This Row],[Product Name]],Table265[#All],5,0)</f>
        <v>540</v>
      </c>
      <c r="I137" s="28">
        <f>IF(Table34[[#This Row],[Year]]=2021,Table34[[#This Row],[Year 2021]],Table34[[#This Row],[Year 2022]])</f>
        <v>540</v>
      </c>
      <c r="J137" s="28">
        <f>Table34[[#This Row],[Units]]*Table34[[#This Row],[Final Price]]</f>
        <v>4235760</v>
      </c>
      <c r="K137" s="28" t="str">
        <f>VLOOKUP(Table34[[#This Row],[Product Name]],Table265[#All],6)</f>
        <v>UniProc</v>
      </c>
      <c r="L137" s="28">
        <f>VLOOKUP(Table34[[#This Row],[Product Name]],Table265[#All],3,0)</f>
        <v>200</v>
      </c>
    </row>
    <row r="138" spans="1:12" x14ac:dyDescent="0.35">
      <c r="A138" s="16">
        <v>2022</v>
      </c>
      <c r="B138" s="17" t="s">
        <v>38</v>
      </c>
      <c r="C138" s="18">
        <v>44682</v>
      </c>
      <c r="D138" s="19" t="s">
        <v>61</v>
      </c>
      <c r="E138" s="20">
        <v>8251</v>
      </c>
      <c r="F138" s="26">
        <f>IF(Table34[[#This Row],[Year]]=2021,VLOOKUP(Table34[[#This Row],[Product Name]],Table265[#All],4,0),VLOOKUP(Table34[[#This Row],[Product Name]],Table265[#All],5,0))</f>
        <v>540</v>
      </c>
      <c r="G138" s="26">
        <f>VLOOKUP(Table34[[#This Row],[Product Name]],Table265[#All],4,0)</f>
        <v>450</v>
      </c>
      <c r="H138" s="26">
        <f>VLOOKUP(Table34[[#This Row],[Product Name]],Table265[#All],5,0)</f>
        <v>540</v>
      </c>
      <c r="I138" s="28">
        <f>IF(Table34[[#This Row],[Year]]=2021,Table34[[#This Row],[Year 2021]],Table34[[#This Row],[Year 2022]])</f>
        <v>540</v>
      </c>
      <c r="J138" s="28">
        <f>Table34[[#This Row],[Units]]*Table34[[#This Row],[Final Price]]</f>
        <v>4455540</v>
      </c>
      <c r="K138" s="28" t="str">
        <f>VLOOKUP(Table34[[#This Row],[Product Name]],Table265[#All],6)</f>
        <v>UniProc</v>
      </c>
      <c r="L138" s="28">
        <f>VLOOKUP(Table34[[#This Row],[Product Name]],Table265[#All],3,0)</f>
        <v>200</v>
      </c>
    </row>
    <row r="139" spans="1:12" x14ac:dyDescent="0.35">
      <c r="A139" s="16">
        <v>2022</v>
      </c>
      <c r="B139" s="17" t="s">
        <v>39</v>
      </c>
      <c r="C139" s="18">
        <v>44713</v>
      </c>
      <c r="D139" s="19" t="s">
        <v>61</v>
      </c>
      <c r="E139" s="20">
        <v>9731</v>
      </c>
      <c r="F139" s="26">
        <f>IF(Table34[[#This Row],[Year]]=2021,VLOOKUP(Table34[[#This Row],[Product Name]],Table265[#All],4,0),VLOOKUP(Table34[[#This Row],[Product Name]],Table265[#All],5,0))</f>
        <v>540</v>
      </c>
      <c r="G139" s="26">
        <f>VLOOKUP(Table34[[#This Row],[Product Name]],Table265[#All],4,0)</f>
        <v>450</v>
      </c>
      <c r="H139" s="26">
        <f>VLOOKUP(Table34[[#This Row],[Product Name]],Table265[#All],5,0)</f>
        <v>540</v>
      </c>
      <c r="I139" s="28">
        <f>IF(Table34[[#This Row],[Year]]=2021,Table34[[#This Row],[Year 2021]],Table34[[#This Row],[Year 2022]])</f>
        <v>540</v>
      </c>
      <c r="J139" s="28">
        <f>Table34[[#This Row],[Units]]*Table34[[#This Row],[Final Price]]</f>
        <v>5254740</v>
      </c>
      <c r="K139" s="28" t="str">
        <f>VLOOKUP(Table34[[#This Row],[Product Name]],Table265[#All],6)</f>
        <v>UniProc</v>
      </c>
      <c r="L139" s="28">
        <f>VLOOKUP(Table34[[#This Row],[Product Name]],Table265[#All],3,0)</f>
        <v>200</v>
      </c>
    </row>
    <row r="140" spans="1:12" x14ac:dyDescent="0.35">
      <c r="A140" s="16">
        <v>2022</v>
      </c>
      <c r="B140" s="17" t="s">
        <v>40</v>
      </c>
      <c r="C140" s="18">
        <v>44743</v>
      </c>
      <c r="D140" s="19" t="s">
        <v>61</v>
      </c>
      <c r="E140" s="20">
        <v>10101</v>
      </c>
      <c r="F140" s="26">
        <f>IF(Table34[[#This Row],[Year]]=2021,VLOOKUP(Table34[[#This Row],[Product Name]],Table265[#All],4,0),VLOOKUP(Table34[[#This Row],[Product Name]],Table265[#All],5,0))</f>
        <v>540</v>
      </c>
      <c r="G140" s="26">
        <f>VLOOKUP(Table34[[#This Row],[Product Name]],Table265[#All],4,0)</f>
        <v>450</v>
      </c>
      <c r="H140" s="26">
        <f>VLOOKUP(Table34[[#This Row],[Product Name]],Table265[#All],5,0)</f>
        <v>540</v>
      </c>
      <c r="I140" s="28">
        <f>IF(Table34[[#This Row],[Year]]=2021,Table34[[#This Row],[Year 2021]],Table34[[#This Row],[Year 2022]])</f>
        <v>540</v>
      </c>
      <c r="J140" s="28">
        <f>Table34[[#This Row],[Units]]*Table34[[#This Row],[Final Price]]</f>
        <v>5454540</v>
      </c>
      <c r="K140" s="28" t="str">
        <f>VLOOKUP(Table34[[#This Row],[Product Name]],Table265[#All],6)</f>
        <v>UniProc</v>
      </c>
      <c r="L140" s="28">
        <f>VLOOKUP(Table34[[#This Row],[Product Name]],Table265[#All],3,0)</f>
        <v>200</v>
      </c>
    </row>
    <row r="141" spans="1:12" x14ac:dyDescent="0.35">
      <c r="A141" s="16">
        <v>2022</v>
      </c>
      <c r="B141" s="17" t="s">
        <v>41</v>
      </c>
      <c r="C141" s="18">
        <v>44774</v>
      </c>
      <c r="D141" s="19" t="s">
        <v>61</v>
      </c>
      <c r="E141" s="20">
        <v>9916</v>
      </c>
      <c r="F141" s="26">
        <f>IF(Table34[[#This Row],[Year]]=2021,VLOOKUP(Table34[[#This Row],[Product Name]],Table265[#All],4,0),VLOOKUP(Table34[[#This Row],[Product Name]],Table265[#All],5,0))</f>
        <v>540</v>
      </c>
      <c r="G141" s="26">
        <f>VLOOKUP(Table34[[#This Row],[Product Name]],Table265[#All],4,0)</f>
        <v>450</v>
      </c>
      <c r="H141" s="26">
        <f>VLOOKUP(Table34[[#This Row],[Product Name]],Table265[#All],5,0)</f>
        <v>540</v>
      </c>
      <c r="I141" s="28">
        <f>IF(Table34[[#This Row],[Year]]=2021,Table34[[#This Row],[Year 2021]],Table34[[#This Row],[Year 2022]])</f>
        <v>540</v>
      </c>
      <c r="J141" s="28">
        <f>Table34[[#This Row],[Units]]*Table34[[#This Row],[Final Price]]</f>
        <v>5354640</v>
      </c>
      <c r="K141" s="28" t="str">
        <f>VLOOKUP(Table34[[#This Row],[Product Name]],Table265[#All],6)</f>
        <v>UniProc</v>
      </c>
      <c r="L141" s="28">
        <f>VLOOKUP(Table34[[#This Row],[Product Name]],Table265[#All],3,0)</f>
        <v>200</v>
      </c>
    </row>
    <row r="142" spans="1:12" x14ac:dyDescent="0.35">
      <c r="A142" s="16">
        <v>2022</v>
      </c>
      <c r="B142" s="17" t="s">
        <v>42</v>
      </c>
      <c r="C142" s="18">
        <v>44805</v>
      </c>
      <c r="D142" s="19" t="s">
        <v>61</v>
      </c>
      <c r="E142" s="20">
        <v>8991</v>
      </c>
      <c r="F142" s="26">
        <f>IF(Table34[[#This Row],[Year]]=2021,VLOOKUP(Table34[[#This Row],[Product Name]],Table265[#All],4,0),VLOOKUP(Table34[[#This Row],[Product Name]],Table265[#All],5,0))</f>
        <v>540</v>
      </c>
      <c r="G142" s="26">
        <f>VLOOKUP(Table34[[#This Row],[Product Name]],Table265[#All],4,0)</f>
        <v>450</v>
      </c>
      <c r="H142" s="26">
        <f>VLOOKUP(Table34[[#This Row],[Product Name]],Table265[#All],5,0)</f>
        <v>540</v>
      </c>
      <c r="I142" s="28">
        <f>IF(Table34[[#This Row],[Year]]=2021,Table34[[#This Row],[Year 2021]],Table34[[#This Row],[Year 2022]])</f>
        <v>540</v>
      </c>
      <c r="J142" s="28">
        <f>Table34[[#This Row],[Units]]*Table34[[#This Row],[Final Price]]</f>
        <v>4855140</v>
      </c>
      <c r="K142" s="28" t="str">
        <f>VLOOKUP(Table34[[#This Row],[Product Name]],Table265[#All],6)</f>
        <v>UniProc</v>
      </c>
      <c r="L142" s="28">
        <f>VLOOKUP(Table34[[#This Row],[Product Name]],Table265[#All],3,0)</f>
        <v>200</v>
      </c>
    </row>
    <row r="143" spans="1:12" x14ac:dyDescent="0.35">
      <c r="A143" s="16">
        <v>2022</v>
      </c>
      <c r="B143" s="17" t="s">
        <v>43</v>
      </c>
      <c r="C143" s="18">
        <v>44835</v>
      </c>
      <c r="D143" s="19" t="s">
        <v>61</v>
      </c>
      <c r="E143" s="20">
        <v>8584</v>
      </c>
      <c r="F143" s="26">
        <f>IF(Table34[[#This Row],[Year]]=2021,VLOOKUP(Table34[[#This Row],[Product Name]],Table265[#All],4,0),VLOOKUP(Table34[[#This Row],[Product Name]],Table265[#All],5,0))</f>
        <v>540</v>
      </c>
      <c r="G143" s="26">
        <f>VLOOKUP(Table34[[#This Row],[Product Name]],Table265[#All],4,0)</f>
        <v>450</v>
      </c>
      <c r="H143" s="26">
        <f>VLOOKUP(Table34[[#This Row],[Product Name]],Table265[#All],5,0)</f>
        <v>540</v>
      </c>
      <c r="I143" s="28">
        <f>IF(Table34[[#This Row],[Year]]=2021,Table34[[#This Row],[Year 2021]],Table34[[#This Row],[Year 2022]])</f>
        <v>540</v>
      </c>
      <c r="J143" s="28">
        <f>Table34[[#This Row],[Units]]*Table34[[#This Row],[Final Price]]</f>
        <v>4635360</v>
      </c>
      <c r="K143" s="28" t="str">
        <f>VLOOKUP(Table34[[#This Row],[Product Name]],Table265[#All],6)</f>
        <v>UniProc</v>
      </c>
      <c r="L143" s="28">
        <f>VLOOKUP(Table34[[#This Row],[Product Name]],Table265[#All],3,0)</f>
        <v>200</v>
      </c>
    </row>
    <row r="144" spans="1:12" x14ac:dyDescent="0.35">
      <c r="A144" s="16">
        <v>2022</v>
      </c>
      <c r="B144" s="17" t="s">
        <v>44</v>
      </c>
      <c r="C144" s="18">
        <v>44866</v>
      </c>
      <c r="D144" s="19" t="s">
        <v>61</v>
      </c>
      <c r="E144" s="20">
        <v>8399</v>
      </c>
      <c r="F144" s="26">
        <f>IF(Table34[[#This Row],[Year]]=2021,VLOOKUP(Table34[[#This Row],[Product Name]],Table265[#All],4,0),VLOOKUP(Table34[[#This Row],[Product Name]],Table265[#All],5,0))</f>
        <v>540</v>
      </c>
      <c r="G144" s="26">
        <f>VLOOKUP(Table34[[#This Row],[Product Name]],Table265[#All],4,0)</f>
        <v>450</v>
      </c>
      <c r="H144" s="26">
        <f>VLOOKUP(Table34[[#This Row],[Product Name]],Table265[#All],5,0)</f>
        <v>540</v>
      </c>
      <c r="I144" s="28">
        <f>IF(Table34[[#This Row],[Year]]=2021,Table34[[#This Row],[Year 2021]],Table34[[#This Row],[Year 2022]])</f>
        <v>540</v>
      </c>
      <c r="J144" s="28">
        <f>Table34[[#This Row],[Units]]*Table34[[#This Row],[Final Price]]</f>
        <v>4535460</v>
      </c>
      <c r="K144" s="28" t="str">
        <f>VLOOKUP(Table34[[#This Row],[Product Name]],Table265[#All],6)</f>
        <v>UniProc</v>
      </c>
      <c r="L144" s="28">
        <f>VLOOKUP(Table34[[#This Row],[Product Name]],Table265[#All],3,0)</f>
        <v>200</v>
      </c>
    </row>
    <row r="145" spans="1:12" x14ac:dyDescent="0.35">
      <c r="A145" s="16">
        <v>2022</v>
      </c>
      <c r="B145" s="17" t="s">
        <v>45</v>
      </c>
      <c r="C145" s="18">
        <v>44896</v>
      </c>
      <c r="D145" s="19" t="s">
        <v>61</v>
      </c>
      <c r="E145" s="20">
        <v>6919</v>
      </c>
      <c r="F145" s="26">
        <f>IF(Table34[[#This Row],[Year]]=2021,VLOOKUP(Table34[[#This Row],[Product Name]],Table265[#All],4,0),VLOOKUP(Table34[[#This Row],[Product Name]],Table265[#All],5,0))</f>
        <v>540</v>
      </c>
      <c r="G145" s="26">
        <f>VLOOKUP(Table34[[#This Row],[Product Name]],Table265[#All],4,0)</f>
        <v>450</v>
      </c>
      <c r="H145" s="26">
        <f>VLOOKUP(Table34[[#This Row],[Product Name]],Table265[#All],5,0)</f>
        <v>540</v>
      </c>
      <c r="I145" s="28">
        <f>IF(Table34[[#This Row],[Year]]=2021,Table34[[#This Row],[Year 2021]],Table34[[#This Row],[Year 2022]])</f>
        <v>540</v>
      </c>
      <c r="J145" s="28">
        <f>Table34[[#This Row],[Units]]*Table34[[#This Row],[Final Price]]</f>
        <v>3736260</v>
      </c>
      <c r="K145" s="28" t="str">
        <f>VLOOKUP(Table34[[#This Row],[Product Name]],Table265[#All],6)</f>
        <v>UniProc</v>
      </c>
      <c r="L145" s="28">
        <f>VLOOKUP(Table34[[#This Row],[Product Name]],Table265[#All],3,0)</f>
        <v>200</v>
      </c>
    </row>
    <row r="146" spans="1:12" x14ac:dyDescent="0.35">
      <c r="A146" s="16">
        <v>2021</v>
      </c>
      <c r="B146" s="17" t="s">
        <v>34</v>
      </c>
      <c r="C146" s="18">
        <v>44197</v>
      </c>
      <c r="D146" s="19" t="s">
        <v>62</v>
      </c>
      <c r="E146" s="20">
        <v>8510</v>
      </c>
      <c r="F146" s="26">
        <f>IF(Table34[[#This Row],[Year]]=2021,VLOOKUP(Table34[[#This Row],[Product Name]],Table265[#All],4,0),VLOOKUP(Table34[[#This Row],[Product Name]],Table265[#All],5,0))</f>
        <v>500</v>
      </c>
      <c r="G146" s="26">
        <f>VLOOKUP(Table34[[#This Row],[Product Name]],Table265[#All],4,0)</f>
        <v>500</v>
      </c>
      <c r="H146" s="26">
        <f>VLOOKUP(Table34[[#This Row],[Product Name]],Table265[#All],5,0)</f>
        <v>600</v>
      </c>
      <c r="I146" s="28">
        <f>IF(Table34[[#This Row],[Year]]=2021,Table34[[#This Row],[Year 2021]],Table34[[#This Row],[Year 2022]])</f>
        <v>500</v>
      </c>
      <c r="J146" s="28">
        <f>Table34[[#This Row],[Units]]*Table34[[#This Row],[Final Price]]</f>
        <v>4255000</v>
      </c>
      <c r="K146" s="28" t="str">
        <f>VLOOKUP(Table34[[#This Row],[Product Name]],Table265[#All],6)</f>
        <v>UniProc</v>
      </c>
      <c r="L146" s="28">
        <f>VLOOKUP(Table34[[#This Row],[Product Name]],Table265[#All],3,0)</f>
        <v>175</v>
      </c>
    </row>
    <row r="147" spans="1:12" x14ac:dyDescent="0.35">
      <c r="A147" s="16">
        <v>2021</v>
      </c>
      <c r="B147" s="17" t="s">
        <v>35</v>
      </c>
      <c r="C147" s="18">
        <v>44228</v>
      </c>
      <c r="D147" s="19" t="s">
        <v>62</v>
      </c>
      <c r="E147" s="20">
        <v>8325</v>
      </c>
      <c r="F147" s="26">
        <f>IF(Table34[[#This Row],[Year]]=2021,VLOOKUP(Table34[[#This Row],[Product Name]],Table265[#All],4,0),VLOOKUP(Table34[[#This Row],[Product Name]],Table265[#All],5,0))</f>
        <v>500</v>
      </c>
      <c r="G147" s="26">
        <f>VLOOKUP(Table34[[#This Row],[Product Name]],Table265[#All],4,0)</f>
        <v>500</v>
      </c>
      <c r="H147" s="26">
        <f>VLOOKUP(Table34[[#This Row],[Product Name]],Table265[#All],5,0)</f>
        <v>600</v>
      </c>
      <c r="I147" s="28">
        <f>IF(Table34[[#This Row],[Year]]=2021,Table34[[#This Row],[Year 2021]],Table34[[#This Row],[Year 2022]])</f>
        <v>500</v>
      </c>
      <c r="J147" s="28">
        <f>Table34[[#This Row],[Units]]*Table34[[#This Row],[Final Price]]</f>
        <v>4162500</v>
      </c>
      <c r="K147" s="28" t="str">
        <f>VLOOKUP(Table34[[#This Row],[Product Name]],Table265[#All],6)</f>
        <v>UniProc</v>
      </c>
      <c r="L147" s="28">
        <f>VLOOKUP(Table34[[#This Row],[Product Name]],Table265[#All],3,0)</f>
        <v>175</v>
      </c>
    </row>
    <row r="148" spans="1:12" x14ac:dyDescent="0.35">
      <c r="A148" s="16">
        <v>2021</v>
      </c>
      <c r="B148" s="17" t="s">
        <v>36</v>
      </c>
      <c r="C148" s="18">
        <v>44256</v>
      </c>
      <c r="D148" s="19" t="s">
        <v>62</v>
      </c>
      <c r="E148" s="20">
        <v>9250</v>
      </c>
      <c r="F148" s="26">
        <f>IF(Table34[[#This Row],[Year]]=2021,VLOOKUP(Table34[[#This Row],[Product Name]],Table265[#All],4,0),VLOOKUP(Table34[[#This Row],[Product Name]],Table265[#All],5,0))</f>
        <v>500</v>
      </c>
      <c r="G148" s="26">
        <f>VLOOKUP(Table34[[#This Row],[Product Name]],Table265[#All],4,0)</f>
        <v>500</v>
      </c>
      <c r="H148" s="26">
        <f>VLOOKUP(Table34[[#This Row],[Product Name]],Table265[#All],5,0)</f>
        <v>600</v>
      </c>
      <c r="I148" s="28">
        <f>IF(Table34[[#This Row],[Year]]=2021,Table34[[#This Row],[Year 2021]],Table34[[#This Row],[Year 2022]])</f>
        <v>500</v>
      </c>
      <c r="J148" s="28">
        <f>Table34[[#This Row],[Units]]*Table34[[#This Row],[Final Price]]</f>
        <v>4625000</v>
      </c>
      <c r="K148" s="28" t="str">
        <f>VLOOKUP(Table34[[#This Row],[Product Name]],Table265[#All],6)</f>
        <v>UniProc</v>
      </c>
      <c r="L148" s="28">
        <f>VLOOKUP(Table34[[#This Row],[Product Name]],Table265[#All],3,0)</f>
        <v>175</v>
      </c>
    </row>
    <row r="149" spans="1:12" x14ac:dyDescent="0.35">
      <c r="A149" s="16">
        <v>2021</v>
      </c>
      <c r="B149" s="17" t="s">
        <v>37</v>
      </c>
      <c r="C149" s="18">
        <v>44287</v>
      </c>
      <c r="D149" s="19" t="s">
        <v>62</v>
      </c>
      <c r="E149" s="20">
        <v>9620</v>
      </c>
      <c r="F149" s="26">
        <f>IF(Table34[[#This Row],[Year]]=2021,VLOOKUP(Table34[[#This Row],[Product Name]],Table265[#All],4,0),VLOOKUP(Table34[[#This Row],[Product Name]],Table265[#All],5,0))</f>
        <v>500</v>
      </c>
      <c r="G149" s="26">
        <f>VLOOKUP(Table34[[#This Row],[Product Name]],Table265[#All],4,0)</f>
        <v>500</v>
      </c>
      <c r="H149" s="26">
        <f>VLOOKUP(Table34[[#This Row],[Product Name]],Table265[#All],5,0)</f>
        <v>600</v>
      </c>
      <c r="I149" s="28">
        <f>IF(Table34[[#This Row],[Year]]=2021,Table34[[#This Row],[Year 2021]],Table34[[#This Row],[Year 2022]])</f>
        <v>500</v>
      </c>
      <c r="J149" s="28">
        <f>Table34[[#This Row],[Units]]*Table34[[#This Row],[Final Price]]</f>
        <v>4810000</v>
      </c>
      <c r="K149" s="28" t="str">
        <f>VLOOKUP(Table34[[#This Row],[Product Name]],Table265[#All],6)</f>
        <v>UniProc</v>
      </c>
      <c r="L149" s="28">
        <f>VLOOKUP(Table34[[#This Row],[Product Name]],Table265[#All],3,0)</f>
        <v>175</v>
      </c>
    </row>
    <row r="150" spans="1:12" x14ac:dyDescent="0.35">
      <c r="A150" s="16">
        <v>2021</v>
      </c>
      <c r="B150" s="17" t="s">
        <v>38</v>
      </c>
      <c r="C150" s="18">
        <v>44317</v>
      </c>
      <c r="D150" s="19" t="s">
        <v>62</v>
      </c>
      <c r="E150" s="20">
        <v>9990</v>
      </c>
      <c r="F150" s="26">
        <f>IF(Table34[[#This Row],[Year]]=2021,VLOOKUP(Table34[[#This Row],[Product Name]],Table265[#All],4,0),VLOOKUP(Table34[[#This Row],[Product Name]],Table265[#All],5,0))</f>
        <v>500</v>
      </c>
      <c r="G150" s="26">
        <f>VLOOKUP(Table34[[#This Row],[Product Name]],Table265[#All],4,0)</f>
        <v>500</v>
      </c>
      <c r="H150" s="26">
        <f>VLOOKUP(Table34[[#This Row],[Product Name]],Table265[#All],5,0)</f>
        <v>600</v>
      </c>
      <c r="I150" s="28">
        <f>IF(Table34[[#This Row],[Year]]=2021,Table34[[#This Row],[Year 2021]],Table34[[#This Row],[Year 2022]])</f>
        <v>500</v>
      </c>
      <c r="J150" s="28">
        <f>Table34[[#This Row],[Units]]*Table34[[#This Row],[Final Price]]</f>
        <v>4995000</v>
      </c>
      <c r="K150" s="28" t="str">
        <f>VLOOKUP(Table34[[#This Row],[Product Name]],Table265[#All],6)</f>
        <v>UniProc</v>
      </c>
      <c r="L150" s="28">
        <f>VLOOKUP(Table34[[#This Row],[Product Name]],Table265[#All],3,0)</f>
        <v>175</v>
      </c>
    </row>
    <row r="151" spans="1:12" x14ac:dyDescent="0.35">
      <c r="A151" s="16">
        <v>2021</v>
      </c>
      <c r="B151" s="17" t="s">
        <v>39</v>
      </c>
      <c r="C151" s="18">
        <v>44348</v>
      </c>
      <c r="D151" s="19" t="s">
        <v>62</v>
      </c>
      <c r="E151" s="20">
        <v>11470</v>
      </c>
      <c r="F151" s="26">
        <f>IF(Table34[[#This Row],[Year]]=2021,VLOOKUP(Table34[[#This Row],[Product Name]],Table265[#All],4,0),VLOOKUP(Table34[[#This Row],[Product Name]],Table265[#All],5,0))</f>
        <v>500</v>
      </c>
      <c r="G151" s="26">
        <f>VLOOKUP(Table34[[#This Row],[Product Name]],Table265[#All],4,0)</f>
        <v>500</v>
      </c>
      <c r="H151" s="26">
        <f>VLOOKUP(Table34[[#This Row],[Product Name]],Table265[#All],5,0)</f>
        <v>600</v>
      </c>
      <c r="I151" s="28">
        <f>IF(Table34[[#This Row],[Year]]=2021,Table34[[#This Row],[Year 2021]],Table34[[#This Row],[Year 2022]])</f>
        <v>500</v>
      </c>
      <c r="J151" s="28">
        <f>Table34[[#This Row],[Units]]*Table34[[#This Row],[Final Price]]</f>
        <v>5735000</v>
      </c>
      <c r="K151" s="28" t="str">
        <f>VLOOKUP(Table34[[#This Row],[Product Name]],Table265[#All],6)</f>
        <v>UniProc</v>
      </c>
      <c r="L151" s="28">
        <f>VLOOKUP(Table34[[#This Row],[Product Name]],Table265[#All],3,0)</f>
        <v>175</v>
      </c>
    </row>
    <row r="152" spans="1:12" x14ac:dyDescent="0.35">
      <c r="A152" s="16">
        <v>2021</v>
      </c>
      <c r="B152" s="17" t="s">
        <v>40</v>
      </c>
      <c r="C152" s="18">
        <v>44378</v>
      </c>
      <c r="D152" s="19" t="s">
        <v>62</v>
      </c>
      <c r="E152" s="20">
        <v>11840</v>
      </c>
      <c r="F152" s="26">
        <f>IF(Table34[[#This Row],[Year]]=2021,VLOOKUP(Table34[[#This Row],[Product Name]],Table265[#All],4,0),VLOOKUP(Table34[[#This Row],[Product Name]],Table265[#All],5,0))</f>
        <v>500</v>
      </c>
      <c r="G152" s="26">
        <f>VLOOKUP(Table34[[#This Row],[Product Name]],Table265[#All],4,0)</f>
        <v>500</v>
      </c>
      <c r="H152" s="26">
        <f>VLOOKUP(Table34[[#This Row],[Product Name]],Table265[#All],5,0)</f>
        <v>600</v>
      </c>
      <c r="I152" s="28">
        <f>IF(Table34[[#This Row],[Year]]=2021,Table34[[#This Row],[Year 2021]],Table34[[#This Row],[Year 2022]])</f>
        <v>500</v>
      </c>
      <c r="J152" s="28">
        <f>Table34[[#This Row],[Units]]*Table34[[#This Row],[Final Price]]</f>
        <v>5920000</v>
      </c>
      <c r="K152" s="28" t="str">
        <f>VLOOKUP(Table34[[#This Row],[Product Name]],Table265[#All],6)</f>
        <v>UniProc</v>
      </c>
      <c r="L152" s="28">
        <f>VLOOKUP(Table34[[#This Row],[Product Name]],Table265[#All],3,0)</f>
        <v>175</v>
      </c>
    </row>
    <row r="153" spans="1:12" x14ac:dyDescent="0.35">
      <c r="A153" s="16">
        <v>2021</v>
      </c>
      <c r="B153" s="17" t="s">
        <v>41</v>
      </c>
      <c r="C153" s="18">
        <v>44409</v>
      </c>
      <c r="D153" s="19" t="s">
        <v>62</v>
      </c>
      <c r="E153" s="20">
        <v>11655</v>
      </c>
      <c r="F153" s="26">
        <f>IF(Table34[[#This Row],[Year]]=2021,VLOOKUP(Table34[[#This Row],[Product Name]],Table265[#All],4,0),VLOOKUP(Table34[[#This Row],[Product Name]],Table265[#All],5,0))</f>
        <v>500</v>
      </c>
      <c r="G153" s="26">
        <f>VLOOKUP(Table34[[#This Row],[Product Name]],Table265[#All],4,0)</f>
        <v>500</v>
      </c>
      <c r="H153" s="26">
        <f>VLOOKUP(Table34[[#This Row],[Product Name]],Table265[#All],5,0)</f>
        <v>600</v>
      </c>
      <c r="I153" s="28">
        <f>IF(Table34[[#This Row],[Year]]=2021,Table34[[#This Row],[Year 2021]],Table34[[#This Row],[Year 2022]])</f>
        <v>500</v>
      </c>
      <c r="J153" s="28">
        <f>Table34[[#This Row],[Units]]*Table34[[#This Row],[Final Price]]</f>
        <v>5827500</v>
      </c>
      <c r="K153" s="28" t="str">
        <f>VLOOKUP(Table34[[#This Row],[Product Name]],Table265[#All],6)</f>
        <v>UniProc</v>
      </c>
      <c r="L153" s="28">
        <f>VLOOKUP(Table34[[#This Row],[Product Name]],Table265[#All],3,0)</f>
        <v>175</v>
      </c>
    </row>
    <row r="154" spans="1:12" x14ac:dyDescent="0.35">
      <c r="A154" s="16">
        <v>2021</v>
      </c>
      <c r="B154" s="17" t="s">
        <v>42</v>
      </c>
      <c r="C154" s="18">
        <v>44440</v>
      </c>
      <c r="D154" s="19" t="s">
        <v>62</v>
      </c>
      <c r="E154" s="20">
        <v>10730</v>
      </c>
      <c r="F154" s="26">
        <f>IF(Table34[[#This Row],[Year]]=2021,VLOOKUP(Table34[[#This Row],[Product Name]],Table265[#All],4,0),VLOOKUP(Table34[[#This Row],[Product Name]],Table265[#All],5,0))</f>
        <v>500</v>
      </c>
      <c r="G154" s="26">
        <f>VLOOKUP(Table34[[#This Row],[Product Name]],Table265[#All],4,0)</f>
        <v>500</v>
      </c>
      <c r="H154" s="26">
        <f>VLOOKUP(Table34[[#This Row],[Product Name]],Table265[#All],5,0)</f>
        <v>600</v>
      </c>
      <c r="I154" s="28">
        <f>IF(Table34[[#This Row],[Year]]=2021,Table34[[#This Row],[Year 2021]],Table34[[#This Row],[Year 2022]])</f>
        <v>500</v>
      </c>
      <c r="J154" s="28">
        <f>Table34[[#This Row],[Units]]*Table34[[#This Row],[Final Price]]</f>
        <v>5365000</v>
      </c>
      <c r="K154" s="28" t="str">
        <f>VLOOKUP(Table34[[#This Row],[Product Name]],Table265[#All],6)</f>
        <v>UniProc</v>
      </c>
      <c r="L154" s="28">
        <f>VLOOKUP(Table34[[#This Row],[Product Name]],Table265[#All],3,0)</f>
        <v>175</v>
      </c>
    </row>
    <row r="155" spans="1:12" x14ac:dyDescent="0.35">
      <c r="A155" s="16">
        <v>2021</v>
      </c>
      <c r="B155" s="17" t="s">
        <v>43</v>
      </c>
      <c r="C155" s="18">
        <v>44470</v>
      </c>
      <c r="D155" s="19" t="s">
        <v>62</v>
      </c>
      <c r="E155" s="20">
        <v>10360</v>
      </c>
      <c r="F155" s="26">
        <f>IF(Table34[[#This Row],[Year]]=2021,VLOOKUP(Table34[[#This Row],[Product Name]],Table265[#All],4,0),VLOOKUP(Table34[[#This Row],[Product Name]],Table265[#All],5,0))</f>
        <v>500</v>
      </c>
      <c r="G155" s="26">
        <f>VLOOKUP(Table34[[#This Row],[Product Name]],Table265[#All],4,0)</f>
        <v>500</v>
      </c>
      <c r="H155" s="26">
        <f>VLOOKUP(Table34[[#This Row],[Product Name]],Table265[#All],5,0)</f>
        <v>600</v>
      </c>
      <c r="I155" s="28">
        <f>IF(Table34[[#This Row],[Year]]=2021,Table34[[#This Row],[Year 2021]],Table34[[#This Row],[Year 2022]])</f>
        <v>500</v>
      </c>
      <c r="J155" s="28">
        <f>Table34[[#This Row],[Units]]*Table34[[#This Row],[Final Price]]</f>
        <v>5180000</v>
      </c>
      <c r="K155" s="28" t="str">
        <f>VLOOKUP(Table34[[#This Row],[Product Name]],Table265[#All],6)</f>
        <v>UniProc</v>
      </c>
      <c r="L155" s="28">
        <f>VLOOKUP(Table34[[#This Row],[Product Name]],Table265[#All],3,0)</f>
        <v>175</v>
      </c>
    </row>
    <row r="156" spans="1:12" x14ac:dyDescent="0.35">
      <c r="A156" s="16">
        <v>2021</v>
      </c>
      <c r="B156" s="17" t="s">
        <v>44</v>
      </c>
      <c r="C156" s="18">
        <v>44501</v>
      </c>
      <c r="D156" s="19" t="s">
        <v>62</v>
      </c>
      <c r="E156" s="20">
        <v>10175</v>
      </c>
      <c r="F156" s="26">
        <f>IF(Table34[[#This Row],[Year]]=2021,VLOOKUP(Table34[[#This Row],[Product Name]],Table265[#All],4,0),VLOOKUP(Table34[[#This Row],[Product Name]],Table265[#All],5,0))</f>
        <v>500</v>
      </c>
      <c r="G156" s="26">
        <f>VLOOKUP(Table34[[#This Row],[Product Name]],Table265[#All],4,0)</f>
        <v>500</v>
      </c>
      <c r="H156" s="26">
        <f>VLOOKUP(Table34[[#This Row],[Product Name]],Table265[#All],5,0)</f>
        <v>600</v>
      </c>
      <c r="I156" s="28">
        <f>IF(Table34[[#This Row],[Year]]=2021,Table34[[#This Row],[Year 2021]],Table34[[#This Row],[Year 2022]])</f>
        <v>500</v>
      </c>
      <c r="J156" s="28">
        <f>Table34[[#This Row],[Units]]*Table34[[#This Row],[Final Price]]</f>
        <v>5087500</v>
      </c>
      <c r="K156" s="28" t="str">
        <f>VLOOKUP(Table34[[#This Row],[Product Name]],Table265[#All],6)</f>
        <v>UniProc</v>
      </c>
      <c r="L156" s="28">
        <f>VLOOKUP(Table34[[#This Row],[Product Name]],Table265[#All],3,0)</f>
        <v>175</v>
      </c>
    </row>
    <row r="157" spans="1:12" x14ac:dyDescent="0.35">
      <c r="A157" s="16">
        <v>2021</v>
      </c>
      <c r="B157" s="17" t="s">
        <v>45</v>
      </c>
      <c r="C157" s="18">
        <v>44531</v>
      </c>
      <c r="D157" s="19" t="s">
        <v>62</v>
      </c>
      <c r="E157" s="20">
        <v>8695</v>
      </c>
      <c r="F157" s="26">
        <f>IF(Table34[[#This Row],[Year]]=2021,VLOOKUP(Table34[[#This Row],[Product Name]],Table265[#All],4,0),VLOOKUP(Table34[[#This Row],[Product Name]],Table265[#All],5,0))</f>
        <v>500</v>
      </c>
      <c r="G157" s="26">
        <f>VLOOKUP(Table34[[#This Row],[Product Name]],Table265[#All],4,0)</f>
        <v>500</v>
      </c>
      <c r="H157" s="26">
        <f>VLOOKUP(Table34[[#This Row],[Product Name]],Table265[#All],5,0)</f>
        <v>600</v>
      </c>
      <c r="I157" s="28">
        <f>IF(Table34[[#This Row],[Year]]=2021,Table34[[#This Row],[Year 2021]],Table34[[#This Row],[Year 2022]])</f>
        <v>500</v>
      </c>
      <c r="J157" s="28">
        <f>Table34[[#This Row],[Units]]*Table34[[#This Row],[Final Price]]</f>
        <v>4347500</v>
      </c>
      <c r="K157" s="28" t="str">
        <f>VLOOKUP(Table34[[#This Row],[Product Name]],Table265[#All],6)</f>
        <v>UniProc</v>
      </c>
      <c r="L157" s="28">
        <f>VLOOKUP(Table34[[#This Row],[Product Name]],Table265[#All],3,0)</f>
        <v>175</v>
      </c>
    </row>
    <row r="158" spans="1:12" x14ac:dyDescent="0.35">
      <c r="A158" s="16">
        <v>2022</v>
      </c>
      <c r="B158" s="17" t="s">
        <v>34</v>
      </c>
      <c r="C158" s="18">
        <v>44562</v>
      </c>
      <c r="D158" s="19" t="s">
        <v>62</v>
      </c>
      <c r="E158" s="20">
        <v>8436</v>
      </c>
      <c r="F158" s="26">
        <f>IF(Table34[[#This Row],[Year]]=2021,VLOOKUP(Table34[[#This Row],[Product Name]],Table265[#All],4,0),VLOOKUP(Table34[[#This Row],[Product Name]],Table265[#All],5,0))</f>
        <v>600</v>
      </c>
      <c r="G158" s="26">
        <f>VLOOKUP(Table34[[#This Row],[Product Name]],Table265[#All],4,0)</f>
        <v>500</v>
      </c>
      <c r="H158" s="26">
        <f>VLOOKUP(Table34[[#This Row],[Product Name]],Table265[#All],5,0)</f>
        <v>600</v>
      </c>
      <c r="I158" s="28">
        <f>IF(Table34[[#This Row],[Year]]=2021,Table34[[#This Row],[Year 2021]],Table34[[#This Row],[Year 2022]])</f>
        <v>600</v>
      </c>
      <c r="J158" s="28">
        <f>Table34[[#This Row],[Units]]*Table34[[#This Row],[Final Price]]</f>
        <v>5061600</v>
      </c>
      <c r="K158" s="28" t="str">
        <f>VLOOKUP(Table34[[#This Row],[Product Name]],Table265[#All],6)</f>
        <v>UniProc</v>
      </c>
      <c r="L158" s="28">
        <f>VLOOKUP(Table34[[#This Row],[Product Name]],Table265[#All],3,0)</f>
        <v>175</v>
      </c>
    </row>
    <row r="159" spans="1:12" x14ac:dyDescent="0.35">
      <c r="A159" s="16">
        <v>2022</v>
      </c>
      <c r="B159" s="17" t="s">
        <v>35</v>
      </c>
      <c r="C159" s="18">
        <v>44593</v>
      </c>
      <c r="D159" s="19" t="s">
        <v>62</v>
      </c>
      <c r="E159" s="20">
        <v>8251</v>
      </c>
      <c r="F159" s="26">
        <f>IF(Table34[[#This Row],[Year]]=2021,VLOOKUP(Table34[[#This Row],[Product Name]],Table265[#All],4,0),VLOOKUP(Table34[[#This Row],[Product Name]],Table265[#All],5,0))</f>
        <v>600</v>
      </c>
      <c r="G159" s="26">
        <f>VLOOKUP(Table34[[#This Row],[Product Name]],Table265[#All],4,0)</f>
        <v>500</v>
      </c>
      <c r="H159" s="26">
        <f>VLOOKUP(Table34[[#This Row],[Product Name]],Table265[#All],5,0)</f>
        <v>600</v>
      </c>
      <c r="I159" s="28">
        <f>IF(Table34[[#This Row],[Year]]=2021,Table34[[#This Row],[Year 2021]],Table34[[#This Row],[Year 2022]])</f>
        <v>600</v>
      </c>
      <c r="J159" s="28">
        <f>Table34[[#This Row],[Units]]*Table34[[#This Row],[Final Price]]</f>
        <v>4950600</v>
      </c>
      <c r="K159" s="28" t="str">
        <f>VLOOKUP(Table34[[#This Row],[Product Name]],Table265[#All],6)</f>
        <v>UniProc</v>
      </c>
      <c r="L159" s="28">
        <f>VLOOKUP(Table34[[#This Row],[Product Name]],Table265[#All],3,0)</f>
        <v>175</v>
      </c>
    </row>
    <row r="160" spans="1:12" x14ac:dyDescent="0.35">
      <c r="A160" s="16">
        <v>2022</v>
      </c>
      <c r="B160" s="17" t="s">
        <v>36</v>
      </c>
      <c r="C160" s="18">
        <v>44621</v>
      </c>
      <c r="D160" s="19" t="s">
        <v>62</v>
      </c>
      <c r="E160" s="20">
        <v>9324</v>
      </c>
      <c r="F160" s="26">
        <f>IF(Table34[[#This Row],[Year]]=2021,VLOOKUP(Table34[[#This Row],[Product Name]],Table265[#All],4,0),VLOOKUP(Table34[[#This Row],[Product Name]],Table265[#All],5,0))</f>
        <v>600</v>
      </c>
      <c r="G160" s="26">
        <f>VLOOKUP(Table34[[#This Row],[Product Name]],Table265[#All],4,0)</f>
        <v>500</v>
      </c>
      <c r="H160" s="26">
        <f>VLOOKUP(Table34[[#This Row],[Product Name]],Table265[#All],5,0)</f>
        <v>600</v>
      </c>
      <c r="I160" s="28">
        <f>IF(Table34[[#This Row],[Year]]=2021,Table34[[#This Row],[Year 2021]],Table34[[#This Row],[Year 2022]])</f>
        <v>600</v>
      </c>
      <c r="J160" s="28">
        <f>Table34[[#This Row],[Units]]*Table34[[#This Row],[Final Price]]</f>
        <v>5594400</v>
      </c>
      <c r="K160" s="28" t="str">
        <f>VLOOKUP(Table34[[#This Row],[Product Name]],Table265[#All],6)</f>
        <v>UniProc</v>
      </c>
      <c r="L160" s="28">
        <f>VLOOKUP(Table34[[#This Row],[Product Name]],Table265[#All],3,0)</f>
        <v>175</v>
      </c>
    </row>
    <row r="161" spans="1:12" x14ac:dyDescent="0.35">
      <c r="A161" s="16">
        <v>2022</v>
      </c>
      <c r="B161" s="17" t="s">
        <v>37</v>
      </c>
      <c r="C161" s="18">
        <v>44652</v>
      </c>
      <c r="D161" s="19" t="s">
        <v>62</v>
      </c>
      <c r="E161" s="20">
        <v>9694</v>
      </c>
      <c r="F161" s="26">
        <f>IF(Table34[[#This Row],[Year]]=2021,VLOOKUP(Table34[[#This Row],[Product Name]],Table265[#All],4,0),VLOOKUP(Table34[[#This Row],[Product Name]],Table265[#All],5,0))</f>
        <v>600</v>
      </c>
      <c r="G161" s="26">
        <f>VLOOKUP(Table34[[#This Row],[Product Name]],Table265[#All],4,0)</f>
        <v>500</v>
      </c>
      <c r="H161" s="26">
        <f>VLOOKUP(Table34[[#This Row],[Product Name]],Table265[#All],5,0)</f>
        <v>600</v>
      </c>
      <c r="I161" s="28">
        <f>IF(Table34[[#This Row],[Year]]=2021,Table34[[#This Row],[Year 2021]],Table34[[#This Row],[Year 2022]])</f>
        <v>600</v>
      </c>
      <c r="J161" s="28">
        <f>Table34[[#This Row],[Units]]*Table34[[#This Row],[Final Price]]</f>
        <v>5816400</v>
      </c>
      <c r="K161" s="28" t="str">
        <f>VLOOKUP(Table34[[#This Row],[Product Name]],Table265[#All],6)</f>
        <v>UniProc</v>
      </c>
      <c r="L161" s="28">
        <f>VLOOKUP(Table34[[#This Row],[Product Name]],Table265[#All],3,0)</f>
        <v>175</v>
      </c>
    </row>
    <row r="162" spans="1:12" x14ac:dyDescent="0.35">
      <c r="A162" s="16">
        <v>2022</v>
      </c>
      <c r="B162" s="17" t="s">
        <v>38</v>
      </c>
      <c r="C162" s="18">
        <v>44682</v>
      </c>
      <c r="D162" s="19" t="s">
        <v>62</v>
      </c>
      <c r="E162" s="20">
        <v>10101</v>
      </c>
      <c r="F162" s="26">
        <f>IF(Table34[[#This Row],[Year]]=2021,VLOOKUP(Table34[[#This Row],[Product Name]],Table265[#All],4,0),VLOOKUP(Table34[[#This Row],[Product Name]],Table265[#All],5,0))</f>
        <v>600</v>
      </c>
      <c r="G162" s="26">
        <f>VLOOKUP(Table34[[#This Row],[Product Name]],Table265[#All],4,0)</f>
        <v>500</v>
      </c>
      <c r="H162" s="26">
        <f>VLOOKUP(Table34[[#This Row],[Product Name]],Table265[#All],5,0)</f>
        <v>600</v>
      </c>
      <c r="I162" s="28">
        <f>IF(Table34[[#This Row],[Year]]=2021,Table34[[#This Row],[Year 2021]],Table34[[#This Row],[Year 2022]])</f>
        <v>600</v>
      </c>
      <c r="J162" s="28">
        <f>Table34[[#This Row],[Units]]*Table34[[#This Row],[Final Price]]</f>
        <v>6060600</v>
      </c>
      <c r="K162" s="28" t="str">
        <f>VLOOKUP(Table34[[#This Row],[Product Name]],Table265[#All],6)</f>
        <v>UniProc</v>
      </c>
      <c r="L162" s="28">
        <f>VLOOKUP(Table34[[#This Row],[Product Name]],Table265[#All],3,0)</f>
        <v>175</v>
      </c>
    </row>
    <row r="163" spans="1:12" x14ac:dyDescent="0.35">
      <c r="A163" s="16">
        <v>2022</v>
      </c>
      <c r="B163" s="17" t="s">
        <v>39</v>
      </c>
      <c r="C163" s="18">
        <v>44713</v>
      </c>
      <c r="D163" s="19" t="s">
        <v>62</v>
      </c>
      <c r="E163" s="20">
        <v>11581</v>
      </c>
      <c r="F163" s="26">
        <f>IF(Table34[[#This Row],[Year]]=2021,VLOOKUP(Table34[[#This Row],[Product Name]],Table265[#All],4,0),VLOOKUP(Table34[[#This Row],[Product Name]],Table265[#All],5,0))</f>
        <v>600</v>
      </c>
      <c r="G163" s="26">
        <f>VLOOKUP(Table34[[#This Row],[Product Name]],Table265[#All],4,0)</f>
        <v>500</v>
      </c>
      <c r="H163" s="26">
        <f>VLOOKUP(Table34[[#This Row],[Product Name]],Table265[#All],5,0)</f>
        <v>600</v>
      </c>
      <c r="I163" s="28">
        <f>IF(Table34[[#This Row],[Year]]=2021,Table34[[#This Row],[Year 2021]],Table34[[#This Row],[Year 2022]])</f>
        <v>600</v>
      </c>
      <c r="J163" s="28">
        <f>Table34[[#This Row],[Units]]*Table34[[#This Row],[Final Price]]</f>
        <v>6948600</v>
      </c>
      <c r="K163" s="28" t="str">
        <f>VLOOKUP(Table34[[#This Row],[Product Name]],Table265[#All],6)</f>
        <v>UniProc</v>
      </c>
      <c r="L163" s="28">
        <f>VLOOKUP(Table34[[#This Row],[Product Name]],Table265[#All],3,0)</f>
        <v>175</v>
      </c>
    </row>
    <row r="164" spans="1:12" x14ac:dyDescent="0.35">
      <c r="A164" s="16">
        <v>2022</v>
      </c>
      <c r="B164" s="17" t="s">
        <v>40</v>
      </c>
      <c r="C164" s="18">
        <v>44743</v>
      </c>
      <c r="D164" s="19" t="s">
        <v>62</v>
      </c>
      <c r="E164" s="20">
        <v>11951</v>
      </c>
      <c r="F164" s="26">
        <f>IF(Table34[[#This Row],[Year]]=2021,VLOOKUP(Table34[[#This Row],[Product Name]],Table265[#All],4,0),VLOOKUP(Table34[[#This Row],[Product Name]],Table265[#All],5,0))</f>
        <v>600</v>
      </c>
      <c r="G164" s="26">
        <f>VLOOKUP(Table34[[#This Row],[Product Name]],Table265[#All],4,0)</f>
        <v>500</v>
      </c>
      <c r="H164" s="26">
        <f>VLOOKUP(Table34[[#This Row],[Product Name]],Table265[#All],5,0)</f>
        <v>600</v>
      </c>
      <c r="I164" s="28">
        <f>IF(Table34[[#This Row],[Year]]=2021,Table34[[#This Row],[Year 2021]],Table34[[#This Row],[Year 2022]])</f>
        <v>600</v>
      </c>
      <c r="J164" s="28">
        <f>Table34[[#This Row],[Units]]*Table34[[#This Row],[Final Price]]</f>
        <v>7170600</v>
      </c>
      <c r="K164" s="28" t="str">
        <f>VLOOKUP(Table34[[#This Row],[Product Name]],Table265[#All],6)</f>
        <v>UniProc</v>
      </c>
      <c r="L164" s="28">
        <f>VLOOKUP(Table34[[#This Row],[Product Name]],Table265[#All],3,0)</f>
        <v>175</v>
      </c>
    </row>
    <row r="165" spans="1:12" x14ac:dyDescent="0.35">
      <c r="A165" s="16">
        <v>2022</v>
      </c>
      <c r="B165" s="17" t="s">
        <v>41</v>
      </c>
      <c r="C165" s="18">
        <v>44774</v>
      </c>
      <c r="D165" s="19" t="s">
        <v>62</v>
      </c>
      <c r="E165" s="20">
        <v>11766</v>
      </c>
      <c r="F165" s="26">
        <f>IF(Table34[[#This Row],[Year]]=2021,VLOOKUP(Table34[[#This Row],[Product Name]],Table265[#All],4,0),VLOOKUP(Table34[[#This Row],[Product Name]],Table265[#All],5,0))</f>
        <v>600</v>
      </c>
      <c r="G165" s="26">
        <f>VLOOKUP(Table34[[#This Row],[Product Name]],Table265[#All],4,0)</f>
        <v>500</v>
      </c>
      <c r="H165" s="26">
        <f>VLOOKUP(Table34[[#This Row],[Product Name]],Table265[#All],5,0)</f>
        <v>600</v>
      </c>
      <c r="I165" s="28">
        <f>IF(Table34[[#This Row],[Year]]=2021,Table34[[#This Row],[Year 2021]],Table34[[#This Row],[Year 2022]])</f>
        <v>600</v>
      </c>
      <c r="J165" s="28">
        <f>Table34[[#This Row],[Units]]*Table34[[#This Row],[Final Price]]</f>
        <v>7059600</v>
      </c>
      <c r="K165" s="28" t="str">
        <f>VLOOKUP(Table34[[#This Row],[Product Name]],Table265[#All],6)</f>
        <v>UniProc</v>
      </c>
      <c r="L165" s="28">
        <f>VLOOKUP(Table34[[#This Row],[Product Name]],Table265[#All],3,0)</f>
        <v>175</v>
      </c>
    </row>
    <row r="166" spans="1:12" x14ac:dyDescent="0.35">
      <c r="A166" s="16">
        <v>2022</v>
      </c>
      <c r="B166" s="17" t="s">
        <v>42</v>
      </c>
      <c r="C166" s="18">
        <v>44805</v>
      </c>
      <c r="D166" s="19" t="s">
        <v>62</v>
      </c>
      <c r="E166" s="20">
        <v>10841</v>
      </c>
      <c r="F166" s="26">
        <f>IF(Table34[[#This Row],[Year]]=2021,VLOOKUP(Table34[[#This Row],[Product Name]],Table265[#All],4,0),VLOOKUP(Table34[[#This Row],[Product Name]],Table265[#All],5,0))</f>
        <v>600</v>
      </c>
      <c r="G166" s="26">
        <f>VLOOKUP(Table34[[#This Row],[Product Name]],Table265[#All],4,0)</f>
        <v>500</v>
      </c>
      <c r="H166" s="26">
        <f>VLOOKUP(Table34[[#This Row],[Product Name]],Table265[#All],5,0)</f>
        <v>600</v>
      </c>
      <c r="I166" s="28">
        <f>IF(Table34[[#This Row],[Year]]=2021,Table34[[#This Row],[Year 2021]],Table34[[#This Row],[Year 2022]])</f>
        <v>600</v>
      </c>
      <c r="J166" s="28">
        <f>Table34[[#This Row],[Units]]*Table34[[#This Row],[Final Price]]</f>
        <v>6504600</v>
      </c>
      <c r="K166" s="28" t="str">
        <f>VLOOKUP(Table34[[#This Row],[Product Name]],Table265[#All],6)</f>
        <v>UniProc</v>
      </c>
      <c r="L166" s="28">
        <f>VLOOKUP(Table34[[#This Row],[Product Name]],Table265[#All],3,0)</f>
        <v>175</v>
      </c>
    </row>
    <row r="167" spans="1:12" x14ac:dyDescent="0.35">
      <c r="A167" s="16">
        <v>2022</v>
      </c>
      <c r="B167" s="17" t="s">
        <v>43</v>
      </c>
      <c r="C167" s="18">
        <v>44835</v>
      </c>
      <c r="D167" s="19" t="s">
        <v>62</v>
      </c>
      <c r="E167" s="20">
        <v>10434</v>
      </c>
      <c r="F167" s="26">
        <f>IF(Table34[[#This Row],[Year]]=2021,VLOOKUP(Table34[[#This Row],[Product Name]],Table265[#All],4,0),VLOOKUP(Table34[[#This Row],[Product Name]],Table265[#All],5,0))</f>
        <v>600</v>
      </c>
      <c r="G167" s="26">
        <f>VLOOKUP(Table34[[#This Row],[Product Name]],Table265[#All],4,0)</f>
        <v>500</v>
      </c>
      <c r="H167" s="26">
        <f>VLOOKUP(Table34[[#This Row],[Product Name]],Table265[#All],5,0)</f>
        <v>600</v>
      </c>
      <c r="I167" s="28">
        <f>IF(Table34[[#This Row],[Year]]=2021,Table34[[#This Row],[Year 2021]],Table34[[#This Row],[Year 2022]])</f>
        <v>600</v>
      </c>
      <c r="J167" s="28">
        <f>Table34[[#This Row],[Units]]*Table34[[#This Row],[Final Price]]</f>
        <v>6260400</v>
      </c>
      <c r="K167" s="28" t="str">
        <f>VLOOKUP(Table34[[#This Row],[Product Name]],Table265[#All],6)</f>
        <v>UniProc</v>
      </c>
      <c r="L167" s="28">
        <f>VLOOKUP(Table34[[#This Row],[Product Name]],Table265[#All],3,0)</f>
        <v>175</v>
      </c>
    </row>
    <row r="168" spans="1:12" x14ac:dyDescent="0.35">
      <c r="A168" s="16">
        <v>2022</v>
      </c>
      <c r="B168" s="17" t="s">
        <v>44</v>
      </c>
      <c r="C168" s="18">
        <v>44866</v>
      </c>
      <c r="D168" s="19" t="s">
        <v>62</v>
      </c>
      <c r="E168" s="20">
        <v>10249</v>
      </c>
      <c r="F168" s="26">
        <f>IF(Table34[[#This Row],[Year]]=2021,VLOOKUP(Table34[[#This Row],[Product Name]],Table265[#All],4,0),VLOOKUP(Table34[[#This Row],[Product Name]],Table265[#All],5,0))</f>
        <v>600</v>
      </c>
      <c r="G168" s="26">
        <f>VLOOKUP(Table34[[#This Row],[Product Name]],Table265[#All],4,0)</f>
        <v>500</v>
      </c>
      <c r="H168" s="26">
        <f>VLOOKUP(Table34[[#This Row],[Product Name]],Table265[#All],5,0)</f>
        <v>600</v>
      </c>
      <c r="I168" s="28">
        <f>IF(Table34[[#This Row],[Year]]=2021,Table34[[#This Row],[Year 2021]],Table34[[#This Row],[Year 2022]])</f>
        <v>600</v>
      </c>
      <c r="J168" s="28">
        <f>Table34[[#This Row],[Units]]*Table34[[#This Row],[Final Price]]</f>
        <v>6149400</v>
      </c>
      <c r="K168" s="28" t="str">
        <f>VLOOKUP(Table34[[#This Row],[Product Name]],Table265[#All],6)</f>
        <v>UniProc</v>
      </c>
      <c r="L168" s="28">
        <f>VLOOKUP(Table34[[#This Row],[Product Name]],Table265[#All],3,0)</f>
        <v>175</v>
      </c>
    </row>
    <row r="169" spans="1:12" x14ac:dyDescent="0.35">
      <c r="A169" s="16">
        <v>2022</v>
      </c>
      <c r="B169" s="17" t="s">
        <v>45</v>
      </c>
      <c r="C169" s="18">
        <v>44896</v>
      </c>
      <c r="D169" s="19" t="s">
        <v>62</v>
      </c>
      <c r="E169" s="20">
        <v>8769</v>
      </c>
      <c r="F169" s="26">
        <f>IF(Table34[[#This Row],[Year]]=2021,VLOOKUP(Table34[[#This Row],[Product Name]],Table265[#All],4,0),VLOOKUP(Table34[[#This Row],[Product Name]],Table265[#All],5,0))</f>
        <v>600</v>
      </c>
      <c r="G169" s="26">
        <f>VLOOKUP(Table34[[#This Row],[Product Name]],Table265[#All],4,0)</f>
        <v>500</v>
      </c>
      <c r="H169" s="26">
        <f>VLOOKUP(Table34[[#This Row],[Product Name]],Table265[#All],5,0)</f>
        <v>600</v>
      </c>
      <c r="I169" s="28">
        <f>IF(Table34[[#This Row],[Year]]=2021,Table34[[#This Row],[Year 2021]],Table34[[#This Row],[Year 2022]])</f>
        <v>600</v>
      </c>
      <c r="J169" s="28">
        <f>Table34[[#This Row],[Units]]*Table34[[#This Row],[Final Price]]</f>
        <v>5261400</v>
      </c>
      <c r="K169" s="28" t="str">
        <f>VLOOKUP(Table34[[#This Row],[Product Name]],Table265[#All],6)</f>
        <v>UniProc</v>
      </c>
      <c r="L169" s="28">
        <f>VLOOKUP(Table34[[#This Row],[Product Name]],Table265[#All],3,0)</f>
        <v>175</v>
      </c>
    </row>
    <row r="170" spans="1:12" x14ac:dyDescent="0.35">
      <c r="A170" s="16">
        <v>2021</v>
      </c>
      <c r="B170" s="17" t="s">
        <v>34</v>
      </c>
      <c r="C170" s="18">
        <v>44197</v>
      </c>
      <c r="D170" s="19" t="s">
        <v>63</v>
      </c>
      <c r="E170" s="20">
        <v>22816</v>
      </c>
      <c r="F170" s="26">
        <f>IF(Table34[[#This Row],[Year]]=2021,VLOOKUP(Table34[[#This Row],[Product Name]],Table265[#All],4,0),VLOOKUP(Table34[[#This Row],[Product Name]],Table265[#All],5,0))</f>
        <v>510</v>
      </c>
      <c r="G170" s="26">
        <f>VLOOKUP(Table34[[#This Row],[Product Name]],Table265[#All],4,0)</f>
        <v>510</v>
      </c>
      <c r="H170" s="26">
        <f>VLOOKUP(Table34[[#This Row],[Product Name]],Table265[#All],5,0)</f>
        <v>612</v>
      </c>
      <c r="I170" s="28">
        <f>IF(Table34[[#This Row],[Year]]=2021,Table34[[#This Row],[Year 2021]],Table34[[#This Row],[Year 2022]])</f>
        <v>510</v>
      </c>
      <c r="J170" s="28">
        <f>Table34[[#This Row],[Units]]*Table34[[#This Row],[Final Price]]</f>
        <v>11636160</v>
      </c>
      <c r="K170" s="28" t="str">
        <f>VLOOKUP(Table34[[#This Row],[Product Name]],Table265[#All],6)</f>
        <v>P&amp;S Co</v>
      </c>
      <c r="L170" s="28">
        <f>VLOOKUP(Table34[[#This Row],[Product Name]],Table265[#All],3,0)</f>
        <v>185</v>
      </c>
    </row>
    <row r="171" spans="1:12" x14ac:dyDescent="0.35">
      <c r="A171" s="16">
        <v>2021</v>
      </c>
      <c r="B171" s="17" t="s">
        <v>35</v>
      </c>
      <c r="C171" s="18">
        <v>44228</v>
      </c>
      <c r="D171" s="19" t="s">
        <v>63</v>
      </c>
      <c r="E171" s="20">
        <v>21032</v>
      </c>
      <c r="F171" s="26">
        <f>IF(Table34[[#This Row],[Year]]=2021,VLOOKUP(Table34[[#This Row],[Product Name]],Table265[#All],4,0),VLOOKUP(Table34[[#This Row],[Product Name]],Table265[#All],5,0))</f>
        <v>510</v>
      </c>
      <c r="G171" s="26">
        <f>VLOOKUP(Table34[[#This Row],[Product Name]],Table265[#All],4,0)</f>
        <v>510</v>
      </c>
      <c r="H171" s="26">
        <f>VLOOKUP(Table34[[#This Row],[Product Name]],Table265[#All],5,0)</f>
        <v>612</v>
      </c>
      <c r="I171" s="28">
        <f>IF(Table34[[#This Row],[Year]]=2021,Table34[[#This Row],[Year 2021]],Table34[[#This Row],[Year 2022]])</f>
        <v>510</v>
      </c>
      <c r="J171" s="28">
        <f>Table34[[#This Row],[Units]]*Table34[[#This Row],[Final Price]]</f>
        <v>10726320</v>
      </c>
      <c r="K171" s="28" t="str">
        <f>VLOOKUP(Table34[[#This Row],[Product Name]],Table265[#All],6)</f>
        <v>P&amp;S Co</v>
      </c>
      <c r="L171" s="28">
        <f>VLOOKUP(Table34[[#This Row],[Product Name]],Table265[#All],3,0)</f>
        <v>185</v>
      </c>
    </row>
    <row r="172" spans="1:12" x14ac:dyDescent="0.35">
      <c r="A172" s="16">
        <v>2021</v>
      </c>
      <c r="B172" s="17" t="s">
        <v>36</v>
      </c>
      <c r="C172" s="18">
        <v>44256</v>
      </c>
      <c r="D172" s="19" t="s">
        <v>63</v>
      </c>
      <c r="E172" s="20">
        <v>27998</v>
      </c>
      <c r="F172" s="26">
        <f>IF(Table34[[#This Row],[Year]]=2021,VLOOKUP(Table34[[#This Row],[Product Name]],Table265[#All],4,0),VLOOKUP(Table34[[#This Row],[Product Name]],Table265[#All],5,0))</f>
        <v>510</v>
      </c>
      <c r="G172" s="26">
        <f>VLOOKUP(Table34[[#This Row],[Product Name]],Table265[#All],4,0)</f>
        <v>510</v>
      </c>
      <c r="H172" s="26">
        <f>VLOOKUP(Table34[[#This Row],[Product Name]],Table265[#All],5,0)</f>
        <v>612</v>
      </c>
      <c r="I172" s="28">
        <f>IF(Table34[[#This Row],[Year]]=2021,Table34[[#This Row],[Year 2021]],Table34[[#This Row],[Year 2022]])</f>
        <v>510</v>
      </c>
      <c r="J172" s="28">
        <f>Table34[[#This Row],[Units]]*Table34[[#This Row],[Final Price]]</f>
        <v>14278980</v>
      </c>
      <c r="K172" s="28" t="str">
        <f>VLOOKUP(Table34[[#This Row],[Product Name]],Table265[#All],6)</f>
        <v>P&amp;S Co</v>
      </c>
      <c r="L172" s="28">
        <f>VLOOKUP(Table34[[#This Row],[Product Name]],Table265[#All],3,0)</f>
        <v>185</v>
      </c>
    </row>
    <row r="173" spans="1:12" x14ac:dyDescent="0.35">
      <c r="A173" s="16">
        <v>2021</v>
      </c>
      <c r="B173" s="17" t="s">
        <v>37</v>
      </c>
      <c r="C173" s="18">
        <v>44287</v>
      </c>
      <c r="D173" s="19" t="s">
        <v>63</v>
      </c>
      <c r="E173" s="20">
        <v>34063</v>
      </c>
      <c r="F173" s="26">
        <f>IF(Table34[[#This Row],[Year]]=2021,VLOOKUP(Table34[[#This Row],[Product Name]],Table265[#All],4,0),VLOOKUP(Table34[[#This Row],[Product Name]],Table265[#All],5,0))</f>
        <v>510</v>
      </c>
      <c r="G173" s="26">
        <f>VLOOKUP(Table34[[#This Row],[Product Name]],Table265[#All],4,0)</f>
        <v>510</v>
      </c>
      <c r="H173" s="26">
        <f>VLOOKUP(Table34[[#This Row],[Product Name]],Table265[#All],5,0)</f>
        <v>612</v>
      </c>
      <c r="I173" s="28">
        <f>IF(Table34[[#This Row],[Year]]=2021,Table34[[#This Row],[Year 2021]],Table34[[#This Row],[Year 2022]])</f>
        <v>510</v>
      </c>
      <c r="J173" s="28">
        <f>Table34[[#This Row],[Units]]*Table34[[#This Row],[Final Price]]</f>
        <v>17372130</v>
      </c>
      <c r="K173" s="28" t="str">
        <f>VLOOKUP(Table34[[#This Row],[Product Name]],Table265[#All],6)</f>
        <v>P&amp;S Co</v>
      </c>
      <c r="L173" s="28">
        <f>VLOOKUP(Table34[[#This Row],[Product Name]],Table265[#All],3,0)</f>
        <v>185</v>
      </c>
    </row>
    <row r="174" spans="1:12" x14ac:dyDescent="0.35">
      <c r="A174" s="16">
        <v>2021</v>
      </c>
      <c r="B174" s="17" t="s">
        <v>38</v>
      </c>
      <c r="C174" s="18">
        <v>44317</v>
      </c>
      <c r="D174" s="19" t="s">
        <v>63</v>
      </c>
      <c r="E174" s="20">
        <v>41040</v>
      </c>
      <c r="F174" s="26">
        <f>IF(Table34[[#This Row],[Year]]=2021,VLOOKUP(Table34[[#This Row],[Product Name]],Table265[#All],4,0),VLOOKUP(Table34[[#This Row],[Product Name]],Table265[#All],5,0))</f>
        <v>510</v>
      </c>
      <c r="G174" s="26">
        <f>VLOOKUP(Table34[[#This Row],[Product Name]],Table265[#All],4,0)</f>
        <v>510</v>
      </c>
      <c r="H174" s="26">
        <f>VLOOKUP(Table34[[#This Row],[Product Name]],Table265[#All],5,0)</f>
        <v>612</v>
      </c>
      <c r="I174" s="28">
        <f>IF(Table34[[#This Row],[Year]]=2021,Table34[[#This Row],[Year 2021]],Table34[[#This Row],[Year 2022]])</f>
        <v>510</v>
      </c>
      <c r="J174" s="28">
        <f>Table34[[#This Row],[Units]]*Table34[[#This Row],[Final Price]]</f>
        <v>20930400</v>
      </c>
      <c r="K174" s="28" t="str">
        <f>VLOOKUP(Table34[[#This Row],[Product Name]],Table265[#All],6)</f>
        <v>P&amp;S Co</v>
      </c>
      <c r="L174" s="28">
        <f>VLOOKUP(Table34[[#This Row],[Product Name]],Table265[#All],3,0)</f>
        <v>185</v>
      </c>
    </row>
    <row r="175" spans="1:12" x14ac:dyDescent="0.35">
      <c r="A175" s="16">
        <v>2021</v>
      </c>
      <c r="B175" s="17" t="s">
        <v>39</v>
      </c>
      <c r="C175" s="18">
        <v>44348</v>
      </c>
      <c r="D175" s="19" t="s">
        <v>63</v>
      </c>
      <c r="E175" s="20">
        <v>37162</v>
      </c>
      <c r="F175" s="26">
        <f>IF(Table34[[#This Row],[Year]]=2021,VLOOKUP(Table34[[#This Row],[Product Name]],Table265[#All],4,0),VLOOKUP(Table34[[#This Row],[Product Name]],Table265[#All],5,0))</f>
        <v>510</v>
      </c>
      <c r="G175" s="26">
        <f>VLOOKUP(Table34[[#This Row],[Product Name]],Table265[#All],4,0)</f>
        <v>510</v>
      </c>
      <c r="H175" s="26">
        <f>VLOOKUP(Table34[[#This Row],[Product Name]],Table265[#All],5,0)</f>
        <v>612</v>
      </c>
      <c r="I175" s="28">
        <f>IF(Table34[[#This Row],[Year]]=2021,Table34[[#This Row],[Year 2021]],Table34[[#This Row],[Year 2022]])</f>
        <v>510</v>
      </c>
      <c r="J175" s="28">
        <f>Table34[[#This Row],[Units]]*Table34[[#This Row],[Final Price]]</f>
        <v>18952620</v>
      </c>
      <c r="K175" s="28" t="str">
        <f>VLOOKUP(Table34[[#This Row],[Product Name]],Table265[#All],6)</f>
        <v>P&amp;S Co</v>
      </c>
      <c r="L175" s="28">
        <f>VLOOKUP(Table34[[#This Row],[Product Name]],Table265[#All],3,0)</f>
        <v>185</v>
      </c>
    </row>
    <row r="176" spans="1:12" x14ac:dyDescent="0.35">
      <c r="A176" s="16">
        <v>2021</v>
      </c>
      <c r="B176" s="17" t="s">
        <v>40</v>
      </c>
      <c r="C176" s="18">
        <v>44378</v>
      </c>
      <c r="D176" s="19" t="s">
        <v>63</v>
      </c>
      <c r="E176" s="20">
        <v>26777</v>
      </c>
      <c r="F176" s="26">
        <f>IF(Table34[[#This Row],[Year]]=2021,VLOOKUP(Table34[[#This Row],[Product Name]],Table265[#All],4,0),VLOOKUP(Table34[[#This Row],[Product Name]],Table265[#All],5,0))</f>
        <v>510</v>
      </c>
      <c r="G176" s="26">
        <f>VLOOKUP(Table34[[#This Row],[Product Name]],Table265[#All],4,0)</f>
        <v>510</v>
      </c>
      <c r="H176" s="26">
        <f>VLOOKUP(Table34[[#This Row],[Product Name]],Table265[#All],5,0)</f>
        <v>612</v>
      </c>
      <c r="I176" s="28">
        <f>IF(Table34[[#This Row],[Year]]=2021,Table34[[#This Row],[Year 2021]],Table34[[#This Row],[Year 2022]])</f>
        <v>510</v>
      </c>
      <c r="J176" s="28">
        <f>Table34[[#This Row],[Units]]*Table34[[#This Row],[Final Price]]</f>
        <v>13656270</v>
      </c>
      <c r="K176" s="28" t="str">
        <f>VLOOKUP(Table34[[#This Row],[Product Name]],Table265[#All],6)</f>
        <v>P&amp;S Co</v>
      </c>
      <c r="L176" s="28">
        <f>VLOOKUP(Table34[[#This Row],[Product Name]],Table265[#All],3,0)</f>
        <v>185</v>
      </c>
    </row>
    <row r="177" spans="1:12" x14ac:dyDescent="0.35">
      <c r="A177" s="16">
        <v>2021</v>
      </c>
      <c r="B177" s="17" t="s">
        <v>41</v>
      </c>
      <c r="C177" s="18">
        <v>44409</v>
      </c>
      <c r="D177" s="19" t="s">
        <v>63</v>
      </c>
      <c r="E177" s="20">
        <v>43948</v>
      </c>
      <c r="F177" s="26">
        <f>IF(Table34[[#This Row],[Year]]=2021,VLOOKUP(Table34[[#This Row],[Product Name]],Table265[#All],4,0),VLOOKUP(Table34[[#This Row],[Product Name]],Table265[#All],5,0))</f>
        <v>510</v>
      </c>
      <c r="G177" s="26">
        <f>VLOOKUP(Table34[[#This Row],[Product Name]],Table265[#All],4,0)</f>
        <v>510</v>
      </c>
      <c r="H177" s="26">
        <f>VLOOKUP(Table34[[#This Row],[Product Name]],Table265[#All],5,0)</f>
        <v>612</v>
      </c>
      <c r="I177" s="28">
        <f>IF(Table34[[#This Row],[Year]]=2021,Table34[[#This Row],[Year 2021]],Table34[[#This Row],[Year 2022]])</f>
        <v>510</v>
      </c>
      <c r="J177" s="28">
        <f>Table34[[#This Row],[Units]]*Table34[[#This Row],[Final Price]]</f>
        <v>22413480</v>
      </c>
      <c r="K177" s="28" t="str">
        <f>VLOOKUP(Table34[[#This Row],[Product Name]],Table265[#All],6)</f>
        <v>P&amp;S Co</v>
      </c>
      <c r="L177" s="28">
        <f>VLOOKUP(Table34[[#This Row],[Product Name]],Table265[#All],3,0)</f>
        <v>185</v>
      </c>
    </row>
    <row r="178" spans="1:12" x14ac:dyDescent="0.35">
      <c r="A178" s="16">
        <v>2021</v>
      </c>
      <c r="B178" s="17" t="s">
        <v>42</v>
      </c>
      <c r="C178" s="18">
        <v>44440</v>
      </c>
      <c r="D178" s="19" t="s">
        <v>63</v>
      </c>
      <c r="E178" s="20">
        <v>47933</v>
      </c>
      <c r="F178" s="26">
        <f>IF(Table34[[#This Row],[Year]]=2021,VLOOKUP(Table34[[#This Row],[Product Name]],Table265[#All],4,0),VLOOKUP(Table34[[#This Row],[Product Name]],Table265[#All],5,0))</f>
        <v>510</v>
      </c>
      <c r="G178" s="26">
        <f>VLOOKUP(Table34[[#This Row],[Product Name]],Table265[#All],4,0)</f>
        <v>510</v>
      </c>
      <c r="H178" s="26">
        <f>VLOOKUP(Table34[[#This Row],[Product Name]],Table265[#All],5,0)</f>
        <v>612</v>
      </c>
      <c r="I178" s="28">
        <f>IF(Table34[[#This Row],[Year]]=2021,Table34[[#This Row],[Year 2021]],Table34[[#This Row],[Year 2022]])</f>
        <v>510</v>
      </c>
      <c r="J178" s="28">
        <f>Table34[[#This Row],[Units]]*Table34[[#This Row],[Final Price]]</f>
        <v>24445830</v>
      </c>
      <c r="K178" s="28" t="str">
        <f>VLOOKUP(Table34[[#This Row],[Product Name]],Table265[#All],6)</f>
        <v>P&amp;S Co</v>
      </c>
      <c r="L178" s="28">
        <f>VLOOKUP(Table34[[#This Row],[Product Name]],Table265[#All],3,0)</f>
        <v>185</v>
      </c>
    </row>
    <row r="179" spans="1:12" x14ac:dyDescent="0.35">
      <c r="A179" s="16">
        <v>2021</v>
      </c>
      <c r="B179" s="17" t="s">
        <v>43</v>
      </c>
      <c r="C179" s="18">
        <v>44470</v>
      </c>
      <c r="D179" s="19" t="s">
        <v>63</v>
      </c>
      <c r="E179" s="20">
        <v>42812</v>
      </c>
      <c r="F179" s="26">
        <f>IF(Table34[[#This Row],[Year]]=2021,VLOOKUP(Table34[[#This Row],[Product Name]],Table265[#All],4,0),VLOOKUP(Table34[[#This Row],[Product Name]],Table265[#All],5,0))</f>
        <v>510</v>
      </c>
      <c r="G179" s="26">
        <f>VLOOKUP(Table34[[#This Row],[Product Name]],Table265[#All],4,0)</f>
        <v>510</v>
      </c>
      <c r="H179" s="26">
        <f>VLOOKUP(Table34[[#This Row],[Product Name]],Table265[#All],5,0)</f>
        <v>612</v>
      </c>
      <c r="I179" s="28">
        <f>IF(Table34[[#This Row],[Year]]=2021,Table34[[#This Row],[Year 2021]],Table34[[#This Row],[Year 2022]])</f>
        <v>510</v>
      </c>
      <c r="J179" s="28">
        <f>Table34[[#This Row],[Units]]*Table34[[#This Row],[Final Price]]</f>
        <v>21834120</v>
      </c>
      <c r="K179" s="28" t="str">
        <f>VLOOKUP(Table34[[#This Row],[Product Name]],Table265[#All],6)</f>
        <v>P&amp;S Co</v>
      </c>
      <c r="L179" s="28">
        <f>VLOOKUP(Table34[[#This Row],[Product Name]],Table265[#All],3,0)</f>
        <v>185</v>
      </c>
    </row>
    <row r="180" spans="1:12" x14ac:dyDescent="0.35">
      <c r="A180" s="16">
        <v>2021</v>
      </c>
      <c r="B180" s="17" t="s">
        <v>44</v>
      </c>
      <c r="C180" s="18">
        <v>44501</v>
      </c>
      <c r="D180" s="19" t="s">
        <v>63</v>
      </c>
      <c r="E180" s="20">
        <v>22811</v>
      </c>
      <c r="F180" s="26">
        <f>IF(Table34[[#This Row],[Year]]=2021,VLOOKUP(Table34[[#This Row],[Product Name]],Table265[#All],4,0),VLOOKUP(Table34[[#This Row],[Product Name]],Table265[#All],5,0))</f>
        <v>510</v>
      </c>
      <c r="G180" s="26">
        <f>VLOOKUP(Table34[[#This Row],[Product Name]],Table265[#All],4,0)</f>
        <v>510</v>
      </c>
      <c r="H180" s="26">
        <f>VLOOKUP(Table34[[#This Row],[Product Name]],Table265[#All],5,0)</f>
        <v>612</v>
      </c>
      <c r="I180" s="28">
        <f>IF(Table34[[#This Row],[Year]]=2021,Table34[[#This Row],[Year 2021]],Table34[[#This Row],[Year 2022]])</f>
        <v>510</v>
      </c>
      <c r="J180" s="28">
        <f>Table34[[#This Row],[Units]]*Table34[[#This Row],[Final Price]]</f>
        <v>11633610</v>
      </c>
      <c r="K180" s="28" t="str">
        <f>VLOOKUP(Table34[[#This Row],[Product Name]],Table265[#All],6)</f>
        <v>P&amp;S Co</v>
      </c>
      <c r="L180" s="28">
        <f>VLOOKUP(Table34[[#This Row],[Product Name]],Table265[#All],3,0)</f>
        <v>185</v>
      </c>
    </row>
    <row r="181" spans="1:12" x14ac:dyDescent="0.35">
      <c r="A181" s="16">
        <v>2021</v>
      </c>
      <c r="B181" s="17" t="s">
        <v>45</v>
      </c>
      <c r="C181" s="18">
        <v>44531</v>
      </c>
      <c r="D181" s="19" t="s">
        <v>63</v>
      </c>
      <c r="E181" s="20">
        <v>32773</v>
      </c>
      <c r="F181" s="26">
        <f>IF(Table34[[#This Row],[Year]]=2021,VLOOKUP(Table34[[#This Row],[Product Name]],Table265[#All],4,0),VLOOKUP(Table34[[#This Row],[Product Name]],Table265[#All],5,0))</f>
        <v>510</v>
      </c>
      <c r="G181" s="26">
        <f>VLOOKUP(Table34[[#This Row],[Product Name]],Table265[#All],4,0)</f>
        <v>510</v>
      </c>
      <c r="H181" s="26">
        <f>VLOOKUP(Table34[[#This Row],[Product Name]],Table265[#All],5,0)</f>
        <v>612</v>
      </c>
      <c r="I181" s="28">
        <f>IF(Table34[[#This Row],[Year]]=2021,Table34[[#This Row],[Year 2021]],Table34[[#This Row],[Year 2022]])</f>
        <v>510</v>
      </c>
      <c r="J181" s="28">
        <f>Table34[[#This Row],[Units]]*Table34[[#This Row],[Final Price]]</f>
        <v>16714230</v>
      </c>
      <c r="K181" s="28" t="str">
        <f>VLOOKUP(Table34[[#This Row],[Product Name]],Table265[#All],6)</f>
        <v>P&amp;S Co</v>
      </c>
      <c r="L181" s="28">
        <f>VLOOKUP(Table34[[#This Row],[Product Name]],Table265[#All],3,0)</f>
        <v>185</v>
      </c>
    </row>
    <row r="182" spans="1:12" x14ac:dyDescent="0.35">
      <c r="A182" s="16">
        <v>2022</v>
      </c>
      <c r="B182" s="17" t="s">
        <v>34</v>
      </c>
      <c r="C182" s="18">
        <v>44562</v>
      </c>
      <c r="D182" s="19" t="s">
        <v>63</v>
      </c>
      <c r="E182" s="20">
        <v>29220</v>
      </c>
      <c r="F182" s="26">
        <f>IF(Table34[[#This Row],[Year]]=2021,VLOOKUP(Table34[[#This Row],[Product Name]],Table265[#All],4,0),VLOOKUP(Table34[[#This Row],[Product Name]],Table265[#All],5,0))</f>
        <v>612</v>
      </c>
      <c r="G182" s="26">
        <f>VLOOKUP(Table34[[#This Row],[Product Name]],Table265[#All],4,0)</f>
        <v>510</v>
      </c>
      <c r="H182" s="26">
        <f>VLOOKUP(Table34[[#This Row],[Product Name]],Table265[#All],5,0)</f>
        <v>612</v>
      </c>
      <c r="I182" s="28">
        <f>IF(Table34[[#This Row],[Year]]=2021,Table34[[#This Row],[Year 2021]],Table34[[#This Row],[Year 2022]])</f>
        <v>612</v>
      </c>
      <c r="J182" s="28">
        <f>Table34[[#This Row],[Units]]*Table34[[#This Row],[Final Price]]</f>
        <v>17882640</v>
      </c>
      <c r="K182" s="28" t="str">
        <f>VLOOKUP(Table34[[#This Row],[Product Name]],Table265[#All],6)</f>
        <v>P&amp;S Co</v>
      </c>
      <c r="L182" s="28">
        <f>VLOOKUP(Table34[[#This Row],[Product Name]],Table265[#All],3,0)</f>
        <v>185</v>
      </c>
    </row>
    <row r="183" spans="1:12" x14ac:dyDescent="0.35">
      <c r="A183" s="16">
        <v>2022</v>
      </c>
      <c r="B183" s="17" t="s">
        <v>35</v>
      </c>
      <c r="C183" s="18">
        <v>44593</v>
      </c>
      <c r="D183" s="19" t="s">
        <v>63</v>
      </c>
      <c r="E183" s="20">
        <v>33545</v>
      </c>
      <c r="F183" s="26">
        <f>IF(Table34[[#This Row],[Year]]=2021,VLOOKUP(Table34[[#This Row],[Product Name]],Table265[#All],4,0),VLOOKUP(Table34[[#This Row],[Product Name]],Table265[#All],5,0))</f>
        <v>612</v>
      </c>
      <c r="G183" s="26">
        <f>VLOOKUP(Table34[[#This Row],[Product Name]],Table265[#All],4,0)</f>
        <v>510</v>
      </c>
      <c r="H183" s="26">
        <f>VLOOKUP(Table34[[#This Row],[Product Name]],Table265[#All],5,0)</f>
        <v>612</v>
      </c>
      <c r="I183" s="28">
        <f>IF(Table34[[#This Row],[Year]]=2021,Table34[[#This Row],[Year 2021]],Table34[[#This Row],[Year 2022]])</f>
        <v>612</v>
      </c>
      <c r="J183" s="28">
        <f>Table34[[#This Row],[Units]]*Table34[[#This Row],[Final Price]]</f>
        <v>20529540</v>
      </c>
      <c r="K183" s="28" t="str">
        <f>VLOOKUP(Table34[[#This Row],[Product Name]],Table265[#All],6)</f>
        <v>P&amp;S Co</v>
      </c>
      <c r="L183" s="28">
        <f>VLOOKUP(Table34[[#This Row],[Product Name]],Table265[#All],3,0)</f>
        <v>185</v>
      </c>
    </row>
    <row r="184" spans="1:12" x14ac:dyDescent="0.35">
      <c r="A184" s="16">
        <v>2022</v>
      </c>
      <c r="B184" s="17" t="s">
        <v>36</v>
      </c>
      <c r="C184" s="18">
        <v>44621</v>
      </c>
      <c r="D184" s="19" t="s">
        <v>63</v>
      </c>
      <c r="E184" s="20">
        <v>23010</v>
      </c>
      <c r="F184" s="26">
        <f>IF(Table34[[#This Row],[Year]]=2021,VLOOKUP(Table34[[#This Row],[Product Name]],Table265[#All],4,0),VLOOKUP(Table34[[#This Row],[Product Name]],Table265[#All],5,0))</f>
        <v>612</v>
      </c>
      <c r="G184" s="26">
        <f>VLOOKUP(Table34[[#This Row],[Product Name]],Table265[#All],4,0)</f>
        <v>510</v>
      </c>
      <c r="H184" s="26">
        <f>VLOOKUP(Table34[[#This Row],[Product Name]],Table265[#All],5,0)</f>
        <v>612</v>
      </c>
      <c r="I184" s="28">
        <f>IF(Table34[[#This Row],[Year]]=2021,Table34[[#This Row],[Year 2021]],Table34[[#This Row],[Year 2022]])</f>
        <v>612</v>
      </c>
      <c r="J184" s="28">
        <f>Table34[[#This Row],[Units]]*Table34[[#This Row],[Final Price]]</f>
        <v>14082120</v>
      </c>
      <c r="K184" s="28" t="str">
        <f>VLOOKUP(Table34[[#This Row],[Product Name]],Table265[#All],6)</f>
        <v>P&amp;S Co</v>
      </c>
      <c r="L184" s="28">
        <f>VLOOKUP(Table34[[#This Row],[Product Name]],Table265[#All],3,0)</f>
        <v>185</v>
      </c>
    </row>
    <row r="185" spans="1:12" x14ac:dyDescent="0.35">
      <c r="A185" s="16">
        <v>2022</v>
      </c>
      <c r="B185" s="17" t="s">
        <v>37</v>
      </c>
      <c r="C185" s="18">
        <v>44652</v>
      </c>
      <c r="D185" s="19" t="s">
        <v>63</v>
      </c>
      <c r="E185" s="20">
        <v>24977</v>
      </c>
      <c r="F185" s="26">
        <f>IF(Table34[[#This Row],[Year]]=2021,VLOOKUP(Table34[[#This Row],[Product Name]],Table265[#All],4,0),VLOOKUP(Table34[[#This Row],[Product Name]],Table265[#All],5,0))</f>
        <v>612</v>
      </c>
      <c r="G185" s="26">
        <f>VLOOKUP(Table34[[#This Row],[Product Name]],Table265[#All],4,0)</f>
        <v>510</v>
      </c>
      <c r="H185" s="26">
        <f>VLOOKUP(Table34[[#This Row],[Product Name]],Table265[#All],5,0)</f>
        <v>612</v>
      </c>
      <c r="I185" s="28">
        <f>IF(Table34[[#This Row],[Year]]=2021,Table34[[#This Row],[Year 2021]],Table34[[#This Row],[Year 2022]])</f>
        <v>612</v>
      </c>
      <c r="J185" s="28">
        <f>Table34[[#This Row],[Units]]*Table34[[#This Row],[Final Price]]</f>
        <v>15285924</v>
      </c>
      <c r="K185" s="28" t="str">
        <f>VLOOKUP(Table34[[#This Row],[Product Name]],Table265[#All],6)</f>
        <v>P&amp;S Co</v>
      </c>
      <c r="L185" s="28">
        <f>VLOOKUP(Table34[[#This Row],[Product Name]],Table265[#All],3,0)</f>
        <v>185</v>
      </c>
    </row>
    <row r="186" spans="1:12" x14ac:dyDescent="0.35">
      <c r="A186" s="16">
        <v>2022</v>
      </c>
      <c r="B186" s="17" t="s">
        <v>38</v>
      </c>
      <c r="C186" s="18">
        <v>44682</v>
      </c>
      <c r="D186" s="19" t="s">
        <v>63</v>
      </c>
      <c r="E186" s="20">
        <v>35946</v>
      </c>
      <c r="F186" s="26">
        <f>IF(Table34[[#This Row],[Year]]=2021,VLOOKUP(Table34[[#This Row],[Product Name]],Table265[#All],4,0),VLOOKUP(Table34[[#This Row],[Product Name]],Table265[#All],5,0))</f>
        <v>612</v>
      </c>
      <c r="G186" s="26">
        <f>VLOOKUP(Table34[[#This Row],[Product Name]],Table265[#All],4,0)</f>
        <v>510</v>
      </c>
      <c r="H186" s="26">
        <f>VLOOKUP(Table34[[#This Row],[Product Name]],Table265[#All],5,0)</f>
        <v>612</v>
      </c>
      <c r="I186" s="28">
        <f>IF(Table34[[#This Row],[Year]]=2021,Table34[[#This Row],[Year 2021]],Table34[[#This Row],[Year 2022]])</f>
        <v>612</v>
      </c>
      <c r="J186" s="28">
        <f>Table34[[#This Row],[Units]]*Table34[[#This Row],[Final Price]]</f>
        <v>21998952</v>
      </c>
      <c r="K186" s="28" t="str">
        <f>VLOOKUP(Table34[[#This Row],[Product Name]],Table265[#All],6)</f>
        <v>P&amp;S Co</v>
      </c>
      <c r="L186" s="28">
        <f>VLOOKUP(Table34[[#This Row],[Product Name]],Table265[#All],3,0)</f>
        <v>185</v>
      </c>
    </row>
    <row r="187" spans="1:12" x14ac:dyDescent="0.35">
      <c r="A187" s="16">
        <v>2022</v>
      </c>
      <c r="B187" s="17" t="s">
        <v>39</v>
      </c>
      <c r="C187" s="18">
        <v>44713</v>
      </c>
      <c r="D187" s="19" t="s">
        <v>63</v>
      </c>
      <c r="E187" s="20">
        <v>51732</v>
      </c>
      <c r="F187" s="26">
        <f>IF(Table34[[#This Row],[Year]]=2021,VLOOKUP(Table34[[#This Row],[Product Name]],Table265[#All],4,0),VLOOKUP(Table34[[#This Row],[Product Name]],Table265[#All],5,0))</f>
        <v>612</v>
      </c>
      <c r="G187" s="26">
        <f>VLOOKUP(Table34[[#This Row],[Product Name]],Table265[#All],4,0)</f>
        <v>510</v>
      </c>
      <c r="H187" s="26">
        <f>VLOOKUP(Table34[[#This Row],[Product Name]],Table265[#All],5,0)</f>
        <v>612</v>
      </c>
      <c r="I187" s="28">
        <f>IF(Table34[[#This Row],[Year]]=2021,Table34[[#This Row],[Year 2021]],Table34[[#This Row],[Year 2022]])</f>
        <v>612</v>
      </c>
      <c r="J187" s="28">
        <f>Table34[[#This Row],[Units]]*Table34[[#This Row],[Final Price]]</f>
        <v>31659984</v>
      </c>
      <c r="K187" s="28" t="str">
        <f>VLOOKUP(Table34[[#This Row],[Product Name]],Table265[#All],6)</f>
        <v>P&amp;S Co</v>
      </c>
      <c r="L187" s="28">
        <f>VLOOKUP(Table34[[#This Row],[Product Name]],Table265[#All],3,0)</f>
        <v>185</v>
      </c>
    </row>
    <row r="188" spans="1:12" x14ac:dyDescent="0.35">
      <c r="A188" s="16">
        <v>2022</v>
      </c>
      <c r="B188" s="17" t="s">
        <v>40</v>
      </c>
      <c r="C188" s="18">
        <v>44743</v>
      </c>
      <c r="D188" s="19" t="s">
        <v>63</v>
      </c>
      <c r="E188" s="20">
        <v>51631</v>
      </c>
      <c r="F188" s="26">
        <f>IF(Table34[[#This Row],[Year]]=2021,VLOOKUP(Table34[[#This Row],[Product Name]],Table265[#All],4,0),VLOOKUP(Table34[[#This Row],[Product Name]],Table265[#All],5,0))</f>
        <v>612</v>
      </c>
      <c r="G188" s="26">
        <f>VLOOKUP(Table34[[#This Row],[Product Name]],Table265[#All],4,0)</f>
        <v>510</v>
      </c>
      <c r="H188" s="26">
        <f>VLOOKUP(Table34[[#This Row],[Product Name]],Table265[#All],5,0)</f>
        <v>612</v>
      </c>
      <c r="I188" s="28">
        <f>IF(Table34[[#This Row],[Year]]=2021,Table34[[#This Row],[Year 2021]],Table34[[#This Row],[Year 2022]])</f>
        <v>612</v>
      </c>
      <c r="J188" s="28">
        <f>Table34[[#This Row],[Units]]*Table34[[#This Row],[Final Price]]</f>
        <v>31598172</v>
      </c>
      <c r="K188" s="28" t="str">
        <f>VLOOKUP(Table34[[#This Row],[Product Name]],Table265[#All],6)</f>
        <v>P&amp;S Co</v>
      </c>
      <c r="L188" s="28">
        <f>VLOOKUP(Table34[[#This Row],[Product Name]],Table265[#All],3,0)</f>
        <v>185</v>
      </c>
    </row>
    <row r="189" spans="1:12" x14ac:dyDescent="0.35">
      <c r="A189" s="16">
        <v>2022</v>
      </c>
      <c r="B189" s="17" t="s">
        <v>41</v>
      </c>
      <c r="C189" s="18">
        <v>44774</v>
      </c>
      <c r="D189" s="19" t="s">
        <v>63</v>
      </c>
      <c r="E189" s="20">
        <v>33490</v>
      </c>
      <c r="F189" s="26">
        <f>IF(Table34[[#This Row],[Year]]=2021,VLOOKUP(Table34[[#This Row],[Product Name]],Table265[#All],4,0),VLOOKUP(Table34[[#This Row],[Product Name]],Table265[#All],5,0))</f>
        <v>612</v>
      </c>
      <c r="G189" s="26">
        <f>VLOOKUP(Table34[[#This Row],[Product Name]],Table265[#All],4,0)</f>
        <v>510</v>
      </c>
      <c r="H189" s="26">
        <f>VLOOKUP(Table34[[#This Row],[Product Name]],Table265[#All],5,0)</f>
        <v>612</v>
      </c>
      <c r="I189" s="28">
        <f>IF(Table34[[#This Row],[Year]]=2021,Table34[[#This Row],[Year 2021]],Table34[[#This Row],[Year 2022]])</f>
        <v>612</v>
      </c>
      <c r="J189" s="28">
        <f>Table34[[#This Row],[Units]]*Table34[[#This Row],[Final Price]]</f>
        <v>20495880</v>
      </c>
      <c r="K189" s="28" t="str">
        <f>VLOOKUP(Table34[[#This Row],[Product Name]],Table265[#All],6)</f>
        <v>P&amp;S Co</v>
      </c>
      <c r="L189" s="28">
        <f>VLOOKUP(Table34[[#This Row],[Product Name]],Table265[#All],3,0)</f>
        <v>185</v>
      </c>
    </row>
    <row r="190" spans="1:12" x14ac:dyDescent="0.35">
      <c r="A190" s="16">
        <v>2022</v>
      </c>
      <c r="B190" s="17" t="s">
        <v>42</v>
      </c>
      <c r="C190" s="18">
        <v>44805</v>
      </c>
      <c r="D190" s="19" t="s">
        <v>63</v>
      </c>
      <c r="E190" s="20">
        <v>25926</v>
      </c>
      <c r="F190" s="26">
        <f>IF(Table34[[#This Row],[Year]]=2021,VLOOKUP(Table34[[#This Row],[Product Name]],Table265[#All],4,0),VLOOKUP(Table34[[#This Row],[Product Name]],Table265[#All],5,0))</f>
        <v>612</v>
      </c>
      <c r="G190" s="26">
        <f>VLOOKUP(Table34[[#This Row],[Product Name]],Table265[#All],4,0)</f>
        <v>510</v>
      </c>
      <c r="H190" s="26">
        <f>VLOOKUP(Table34[[#This Row],[Product Name]],Table265[#All],5,0)</f>
        <v>612</v>
      </c>
      <c r="I190" s="28">
        <f>IF(Table34[[#This Row],[Year]]=2021,Table34[[#This Row],[Year 2021]],Table34[[#This Row],[Year 2022]])</f>
        <v>612</v>
      </c>
      <c r="J190" s="28">
        <f>Table34[[#This Row],[Units]]*Table34[[#This Row],[Final Price]]</f>
        <v>15866712</v>
      </c>
      <c r="K190" s="28" t="str">
        <f>VLOOKUP(Table34[[#This Row],[Product Name]],Table265[#All],6)</f>
        <v>P&amp;S Co</v>
      </c>
      <c r="L190" s="28">
        <f>VLOOKUP(Table34[[#This Row],[Product Name]],Table265[#All],3,0)</f>
        <v>185</v>
      </c>
    </row>
    <row r="191" spans="1:12" x14ac:dyDescent="0.35">
      <c r="A191" s="16">
        <v>2022</v>
      </c>
      <c r="B191" s="17" t="s">
        <v>43</v>
      </c>
      <c r="C191" s="18">
        <v>44835</v>
      </c>
      <c r="D191" s="19" t="s">
        <v>63</v>
      </c>
      <c r="E191" s="20">
        <v>38208</v>
      </c>
      <c r="F191" s="26">
        <f>IF(Table34[[#This Row],[Year]]=2021,VLOOKUP(Table34[[#This Row],[Product Name]],Table265[#All],4,0),VLOOKUP(Table34[[#This Row],[Product Name]],Table265[#All],5,0))</f>
        <v>612</v>
      </c>
      <c r="G191" s="26">
        <f>VLOOKUP(Table34[[#This Row],[Product Name]],Table265[#All],4,0)</f>
        <v>510</v>
      </c>
      <c r="H191" s="26">
        <f>VLOOKUP(Table34[[#This Row],[Product Name]],Table265[#All],5,0)</f>
        <v>612</v>
      </c>
      <c r="I191" s="28">
        <f>IF(Table34[[#This Row],[Year]]=2021,Table34[[#This Row],[Year 2021]],Table34[[#This Row],[Year 2022]])</f>
        <v>612</v>
      </c>
      <c r="J191" s="28">
        <f>Table34[[#This Row],[Units]]*Table34[[#This Row],[Final Price]]</f>
        <v>23383296</v>
      </c>
      <c r="K191" s="28" t="str">
        <f>VLOOKUP(Table34[[#This Row],[Product Name]],Table265[#All],6)</f>
        <v>P&amp;S Co</v>
      </c>
      <c r="L191" s="28">
        <f>VLOOKUP(Table34[[#This Row],[Product Name]],Table265[#All],3,0)</f>
        <v>185</v>
      </c>
    </row>
    <row r="192" spans="1:12" x14ac:dyDescent="0.35">
      <c r="A192" s="16">
        <v>2022</v>
      </c>
      <c r="B192" s="17" t="s">
        <v>44</v>
      </c>
      <c r="C192" s="18">
        <v>44866</v>
      </c>
      <c r="D192" s="19" t="s">
        <v>63</v>
      </c>
      <c r="E192" s="20">
        <v>26778</v>
      </c>
      <c r="F192" s="26">
        <f>IF(Table34[[#This Row],[Year]]=2021,VLOOKUP(Table34[[#This Row],[Product Name]],Table265[#All],4,0),VLOOKUP(Table34[[#This Row],[Product Name]],Table265[#All],5,0))</f>
        <v>612</v>
      </c>
      <c r="G192" s="26">
        <f>VLOOKUP(Table34[[#This Row],[Product Name]],Table265[#All],4,0)</f>
        <v>510</v>
      </c>
      <c r="H192" s="26">
        <f>VLOOKUP(Table34[[#This Row],[Product Name]],Table265[#All],5,0)</f>
        <v>612</v>
      </c>
      <c r="I192" s="28">
        <f>IF(Table34[[#This Row],[Year]]=2021,Table34[[#This Row],[Year 2021]],Table34[[#This Row],[Year 2022]])</f>
        <v>612</v>
      </c>
      <c r="J192" s="28">
        <f>Table34[[#This Row],[Units]]*Table34[[#This Row],[Final Price]]</f>
        <v>16388136</v>
      </c>
      <c r="K192" s="28" t="str">
        <f>VLOOKUP(Table34[[#This Row],[Product Name]],Table265[#All],6)</f>
        <v>P&amp;S Co</v>
      </c>
      <c r="L192" s="28">
        <f>VLOOKUP(Table34[[#This Row],[Product Name]],Table265[#All],3,0)</f>
        <v>185</v>
      </c>
    </row>
    <row r="193" spans="1:12" x14ac:dyDescent="0.35">
      <c r="A193" s="16">
        <v>2022</v>
      </c>
      <c r="B193" s="17" t="s">
        <v>45</v>
      </c>
      <c r="C193" s="18">
        <v>44896</v>
      </c>
      <c r="D193" s="19" t="s">
        <v>63</v>
      </c>
      <c r="E193" s="20">
        <v>23135</v>
      </c>
      <c r="F193" s="26">
        <f>IF(Table34[[#This Row],[Year]]=2021,VLOOKUP(Table34[[#This Row],[Product Name]],Table265[#All],4,0),VLOOKUP(Table34[[#This Row],[Product Name]],Table265[#All],5,0))</f>
        <v>612</v>
      </c>
      <c r="G193" s="26">
        <f>VLOOKUP(Table34[[#This Row],[Product Name]],Table265[#All],4,0)</f>
        <v>510</v>
      </c>
      <c r="H193" s="26">
        <f>VLOOKUP(Table34[[#This Row],[Product Name]],Table265[#All],5,0)</f>
        <v>612</v>
      </c>
      <c r="I193" s="28">
        <f>IF(Table34[[#This Row],[Year]]=2021,Table34[[#This Row],[Year 2021]],Table34[[#This Row],[Year 2022]])</f>
        <v>612</v>
      </c>
      <c r="J193" s="28">
        <f>Table34[[#This Row],[Units]]*Table34[[#This Row],[Final Price]]</f>
        <v>14158620</v>
      </c>
      <c r="K193" s="28" t="str">
        <f>VLOOKUP(Table34[[#This Row],[Product Name]],Table265[#All],6)</f>
        <v>P&amp;S Co</v>
      </c>
      <c r="L193" s="28">
        <f>VLOOKUP(Table34[[#This Row],[Product Name]],Table265[#All],3,0)</f>
        <v>185</v>
      </c>
    </row>
    <row r="194" spans="1:12" x14ac:dyDescent="0.35">
      <c r="A194" s="16">
        <v>2021</v>
      </c>
      <c r="B194" s="17" t="s">
        <v>34</v>
      </c>
      <c r="C194" s="18">
        <v>44197</v>
      </c>
      <c r="D194" s="19" t="s">
        <v>64</v>
      </c>
      <c r="E194" s="20">
        <v>2800</v>
      </c>
      <c r="F194" s="26">
        <f>IF(Table34[[#This Row],[Year]]=2021,VLOOKUP(Table34[[#This Row],[Product Name]],Table265[#All],4,0),VLOOKUP(Table34[[#This Row],[Product Name]],Table265[#All],5,0))</f>
        <v>600</v>
      </c>
      <c r="G194" s="26">
        <f>VLOOKUP(Table34[[#This Row],[Product Name]],Table265[#All],4,0)</f>
        <v>600</v>
      </c>
      <c r="H194" s="26">
        <f>VLOOKUP(Table34[[#This Row],[Product Name]],Table265[#All],5,0)</f>
        <v>720</v>
      </c>
      <c r="I194" s="28">
        <f>IF(Table34[[#This Row],[Year]]=2021,Table34[[#This Row],[Year 2021]],Table34[[#This Row],[Year 2022]])</f>
        <v>600</v>
      </c>
      <c r="J194" s="28">
        <f>Table34[[#This Row],[Units]]*Table34[[#This Row],[Final Price]]</f>
        <v>1680000</v>
      </c>
      <c r="K194" s="28" t="str">
        <f>VLOOKUP(Table34[[#This Row],[Product Name]],Table265[#All],6)</f>
        <v>Garnel &amp; Co</v>
      </c>
      <c r="L194" s="28">
        <f>VLOOKUP(Table34[[#This Row],[Product Name]],Table265[#All],3,0)</f>
        <v>185</v>
      </c>
    </row>
    <row r="195" spans="1:12" x14ac:dyDescent="0.35">
      <c r="A195" s="16">
        <v>2021</v>
      </c>
      <c r="B195" s="17" t="s">
        <v>35</v>
      </c>
      <c r="C195" s="18">
        <v>44228</v>
      </c>
      <c r="D195" s="19" t="s">
        <v>64</v>
      </c>
      <c r="E195" s="20">
        <v>1167</v>
      </c>
      <c r="F195" s="26">
        <f>IF(Table34[[#This Row],[Year]]=2021,VLOOKUP(Table34[[#This Row],[Product Name]],Table265[#All],4,0),VLOOKUP(Table34[[#This Row],[Product Name]],Table265[#All],5,0))</f>
        <v>600</v>
      </c>
      <c r="G195" s="26">
        <f>VLOOKUP(Table34[[#This Row],[Product Name]],Table265[#All],4,0)</f>
        <v>600</v>
      </c>
      <c r="H195" s="26">
        <f>VLOOKUP(Table34[[#This Row],[Product Name]],Table265[#All],5,0)</f>
        <v>720</v>
      </c>
      <c r="I195" s="28">
        <f>IF(Table34[[#This Row],[Year]]=2021,Table34[[#This Row],[Year 2021]],Table34[[#This Row],[Year 2022]])</f>
        <v>600</v>
      </c>
      <c r="J195" s="28">
        <f>Table34[[#This Row],[Units]]*Table34[[#This Row],[Final Price]]</f>
        <v>700200</v>
      </c>
      <c r="K195" s="28" t="str">
        <f>VLOOKUP(Table34[[#This Row],[Product Name]],Table265[#All],6)</f>
        <v>Garnel &amp; Co</v>
      </c>
      <c r="L195" s="28">
        <f>VLOOKUP(Table34[[#This Row],[Product Name]],Table265[#All],3,0)</f>
        <v>185</v>
      </c>
    </row>
    <row r="196" spans="1:12" x14ac:dyDescent="0.35">
      <c r="A196" s="16">
        <v>2021</v>
      </c>
      <c r="B196" s="17" t="s">
        <v>36</v>
      </c>
      <c r="C196" s="18">
        <v>44256</v>
      </c>
      <c r="D196" s="19" t="s">
        <v>64</v>
      </c>
      <c r="E196" s="20">
        <v>959</v>
      </c>
      <c r="F196" s="26">
        <f>IF(Table34[[#This Row],[Year]]=2021,VLOOKUP(Table34[[#This Row],[Product Name]],Table265[#All],4,0),VLOOKUP(Table34[[#This Row],[Product Name]],Table265[#All],5,0))</f>
        <v>600</v>
      </c>
      <c r="G196" s="26">
        <f>VLOOKUP(Table34[[#This Row],[Product Name]],Table265[#All],4,0)</f>
        <v>600</v>
      </c>
      <c r="H196" s="26">
        <f>VLOOKUP(Table34[[#This Row],[Product Name]],Table265[#All],5,0)</f>
        <v>720</v>
      </c>
      <c r="I196" s="28">
        <f>IF(Table34[[#This Row],[Year]]=2021,Table34[[#This Row],[Year 2021]],Table34[[#This Row],[Year 2022]])</f>
        <v>600</v>
      </c>
      <c r="J196" s="28">
        <f>Table34[[#This Row],[Units]]*Table34[[#This Row],[Final Price]]</f>
        <v>575400</v>
      </c>
      <c r="K196" s="28" t="str">
        <f>VLOOKUP(Table34[[#This Row],[Product Name]],Table265[#All],6)</f>
        <v>Garnel &amp; Co</v>
      </c>
      <c r="L196" s="28">
        <f>VLOOKUP(Table34[[#This Row],[Product Name]],Table265[#All],3,0)</f>
        <v>185</v>
      </c>
    </row>
    <row r="197" spans="1:12" x14ac:dyDescent="0.35">
      <c r="A197" s="16">
        <v>2021</v>
      </c>
      <c r="B197" s="17" t="s">
        <v>37</v>
      </c>
      <c r="C197" s="18">
        <v>44287</v>
      </c>
      <c r="D197" s="19" t="s">
        <v>64</v>
      </c>
      <c r="E197" s="20">
        <v>1474</v>
      </c>
      <c r="F197" s="26">
        <f>IF(Table34[[#This Row],[Year]]=2021,VLOOKUP(Table34[[#This Row],[Product Name]],Table265[#All],4,0),VLOOKUP(Table34[[#This Row],[Product Name]],Table265[#All],5,0))</f>
        <v>600</v>
      </c>
      <c r="G197" s="26">
        <f>VLOOKUP(Table34[[#This Row],[Product Name]],Table265[#All],4,0)</f>
        <v>600</v>
      </c>
      <c r="H197" s="26">
        <f>VLOOKUP(Table34[[#This Row],[Product Name]],Table265[#All],5,0)</f>
        <v>720</v>
      </c>
      <c r="I197" s="28">
        <f>IF(Table34[[#This Row],[Year]]=2021,Table34[[#This Row],[Year 2021]],Table34[[#This Row],[Year 2022]])</f>
        <v>600</v>
      </c>
      <c r="J197" s="28">
        <f>Table34[[#This Row],[Units]]*Table34[[#This Row],[Final Price]]</f>
        <v>884400</v>
      </c>
      <c r="K197" s="28" t="str">
        <f>VLOOKUP(Table34[[#This Row],[Product Name]],Table265[#All],6)</f>
        <v>Garnel &amp; Co</v>
      </c>
      <c r="L197" s="28">
        <f>VLOOKUP(Table34[[#This Row],[Product Name]],Table265[#All],3,0)</f>
        <v>185</v>
      </c>
    </row>
    <row r="198" spans="1:12" x14ac:dyDescent="0.35">
      <c r="A198" s="16">
        <v>2021</v>
      </c>
      <c r="B198" s="17" t="s">
        <v>38</v>
      </c>
      <c r="C198" s="18">
        <v>44317</v>
      </c>
      <c r="D198" s="19" t="s">
        <v>64</v>
      </c>
      <c r="E198" s="20">
        <v>2885</v>
      </c>
      <c r="F198" s="26">
        <f>IF(Table34[[#This Row],[Year]]=2021,VLOOKUP(Table34[[#This Row],[Product Name]],Table265[#All],4,0),VLOOKUP(Table34[[#This Row],[Product Name]],Table265[#All],5,0))</f>
        <v>600</v>
      </c>
      <c r="G198" s="26">
        <f>VLOOKUP(Table34[[#This Row],[Product Name]],Table265[#All],4,0)</f>
        <v>600</v>
      </c>
      <c r="H198" s="26">
        <f>VLOOKUP(Table34[[#This Row],[Product Name]],Table265[#All],5,0)</f>
        <v>720</v>
      </c>
      <c r="I198" s="28">
        <f>IF(Table34[[#This Row],[Year]]=2021,Table34[[#This Row],[Year 2021]],Table34[[#This Row],[Year 2022]])</f>
        <v>600</v>
      </c>
      <c r="J198" s="28">
        <f>Table34[[#This Row],[Units]]*Table34[[#This Row],[Final Price]]</f>
        <v>1731000</v>
      </c>
      <c r="K198" s="28" t="str">
        <f>VLOOKUP(Table34[[#This Row],[Product Name]],Table265[#All],6)</f>
        <v>Garnel &amp; Co</v>
      </c>
      <c r="L198" s="28">
        <f>VLOOKUP(Table34[[#This Row],[Product Name]],Table265[#All],3,0)</f>
        <v>185</v>
      </c>
    </row>
    <row r="199" spans="1:12" x14ac:dyDescent="0.35">
      <c r="A199" s="16">
        <v>2021</v>
      </c>
      <c r="B199" s="17" t="s">
        <v>39</v>
      </c>
      <c r="C199" s="18">
        <v>44348</v>
      </c>
      <c r="D199" s="19" t="s">
        <v>64</v>
      </c>
      <c r="E199" s="20">
        <v>1984</v>
      </c>
      <c r="F199" s="26">
        <f>IF(Table34[[#This Row],[Year]]=2021,VLOOKUP(Table34[[#This Row],[Product Name]],Table265[#All],4,0),VLOOKUP(Table34[[#This Row],[Product Name]],Table265[#All],5,0))</f>
        <v>600</v>
      </c>
      <c r="G199" s="26">
        <f>VLOOKUP(Table34[[#This Row],[Product Name]],Table265[#All],4,0)</f>
        <v>600</v>
      </c>
      <c r="H199" s="26">
        <f>VLOOKUP(Table34[[#This Row],[Product Name]],Table265[#All],5,0)</f>
        <v>720</v>
      </c>
      <c r="I199" s="28">
        <f>IF(Table34[[#This Row],[Year]]=2021,Table34[[#This Row],[Year 2021]],Table34[[#This Row],[Year 2022]])</f>
        <v>600</v>
      </c>
      <c r="J199" s="28">
        <f>Table34[[#This Row],[Units]]*Table34[[#This Row],[Final Price]]</f>
        <v>1190400</v>
      </c>
      <c r="K199" s="28" t="str">
        <f>VLOOKUP(Table34[[#This Row],[Product Name]],Table265[#All],6)</f>
        <v>Garnel &amp; Co</v>
      </c>
      <c r="L199" s="28">
        <f>VLOOKUP(Table34[[#This Row],[Product Name]],Table265[#All],3,0)</f>
        <v>185</v>
      </c>
    </row>
    <row r="200" spans="1:12" x14ac:dyDescent="0.35">
      <c r="A200" s="16">
        <v>2021</v>
      </c>
      <c r="B200" s="17" t="s">
        <v>40</v>
      </c>
      <c r="C200" s="18">
        <v>44378</v>
      </c>
      <c r="D200" s="19" t="s">
        <v>64</v>
      </c>
      <c r="E200" s="20">
        <v>1242</v>
      </c>
      <c r="F200" s="26">
        <f>IF(Table34[[#This Row],[Year]]=2021,VLOOKUP(Table34[[#This Row],[Product Name]],Table265[#All],4,0),VLOOKUP(Table34[[#This Row],[Product Name]],Table265[#All],5,0))</f>
        <v>600</v>
      </c>
      <c r="G200" s="26">
        <f>VLOOKUP(Table34[[#This Row],[Product Name]],Table265[#All],4,0)</f>
        <v>600</v>
      </c>
      <c r="H200" s="26">
        <f>VLOOKUP(Table34[[#This Row],[Product Name]],Table265[#All],5,0)</f>
        <v>720</v>
      </c>
      <c r="I200" s="28">
        <f>IF(Table34[[#This Row],[Year]]=2021,Table34[[#This Row],[Year 2021]],Table34[[#This Row],[Year 2022]])</f>
        <v>600</v>
      </c>
      <c r="J200" s="28">
        <f>Table34[[#This Row],[Units]]*Table34[[#This Row],[Final Price]]</f>
        <v>745200</v>
      </c>
      <c r="K200" s="28" t="str">
        <f>VLOOKUP(Table34[[#This Row],[Product Name]],Table265[#All],6)</f>
        <v>Garnel &amp; Co</v>
      </c>
      <c r="L200" s="28">
        <f>VLOOKUP(Table34[[#This Row],[Product Name]],Table265[#All],3,0)</f>
        <v>185</v>
      </c>
    </row>
    <row r="201" spans="1:12" x14ac:dyDescent="0.35">
      <c r="A201" s="16">
        <v>2021</v>
      </c>
      <c r="B201" s="17" t="s">
        <v>41</v>
      </c>
      <c r="C201" s="18">
        <v>44409</v>
      </c>
      <c r="D201" s="19" t="s">
        <v>64</v>
      </c>
      <c r="E201" s="20">
        <v>1063</v>
      </c>
      <c r="F201" s="26">
        <f>IF(Table34[[#This Row],[Year]]=2021,VLOOKUP(Table34[[#This Row],[Product Name]],Table265[#All],4,0),VLOOKUP(Table34[[#This Row],[Product Name]],Table265[#All],5,0))</f>
        <v>600</v>
      </c>
      <c r="G201" s="26">
        <f>VLOOKUP(Table34[[#This Row],[Product Name]],Table265[#All],4,0)</f>
        <v>600</v>
      </c>
      <c r="H201" s="26">
        <f>VLOOKUP(Table34[[#This Row],[Product Name]],Table265[#All],5,0)</f>
        <v>720</v>
      </c>
      <c r="I201" s="28">
        <f>IF(Table34[[#This Row],[Year]]=2021,Table34[[#This Row],[Year 2021]],Table34[[#This Row],[Year 2022]])</f>
        <v>600</v>
      </c>
      <c r="J201" s="28">
        <f>Table34[[#This Row],[Units]]*Table34[[#This Row],[Final Price]]</f>
        <v>637800</v>
      </c>
      <c r="K201" s="28" t="str">
        <f>VLOOKUP(Table34[[#This Row],[Product Name]],Table265[#All],6)</f>
        <v>Garnel &amp; Co</v>
      </c>
      <c r="L201" s="28">
        <f>VLOOKUP(Table34[[#This Row],[Product Name]],Table265[#All],3,0)</f>
        <v>185</v>
      </c>
    </row>
    <row r="202" spans="1:12" x14ac:dyDescent="0.35">
      <c r="A202" s="16">
        <v>2021</v>
      </c>
      <c r="B202" s="17" t="s">
        <v>42</v>
      </c>
      <c r="C202" s="18">
        <v>44440</v>
      </c>
      <c r="D202" s="19" t="s">
        <v>64</v>
      </c>
      <c r="E202" s="20">
        <v>3900</v>
      </c>
      <c r="F202" s="26">
        <f>IF(Table34[[#This Row],[Year]]=2021,VLOOKUP(Table34[[#This Row],[Product Name]],Table265[#All],4,0),VLOOKUP(Table34[[#This Row],[Product Name]],Table265[#All],5,0))</f>
        <v>600</v>
      </c>
      <c r="G202" s="26">
        <f>VLOOKUP(Table34[[#This Row],[Product Name]],Table265[#All],4,0)</f>
        <v>600</v>
      </c>
      <c r="H202" s="26">
        <f>VLOOKUP(Table34[[#This Row],[Product Name]],Table265[#All],5,0)</f>
        <v>720</v>
      </c>
      <c r="I202" s="28">
        <f>IF(Table34[[#This Row],[Year]]=2021,Table34[[#This Row],[Year 2021]],Table34[[#This Row],[Year 2022]])</f>
        <v>600</v>
      </c>
      <c r="J202" s="28">
        <f>Table34[[#This Row],[Units]]*Table34[[#This Row],[Final Price]]</f>
        <v>2340000</v>
      </c>
      <c r="K202" s="28" t="str">
        <f>VLOOKUP(Table34[[#This Row],[Product Name]],Table265[#All],6)</f>
        <v>Garnel &amp; Co</v>
      </c>
      <c r="L202" s="28">
        <f>VLOOKUP(Table34[[#This Row],[Product Name]],Table265[#All],3,0)</f>
        <v>185</v>
      </c>
    </row>
    <row r="203" spans="1:12" x14ac:dyDescent="0.35">
      <c r="A203" s="16">
        <v>2021</v>
      </c>
      <c r="B203" s="17" t="s">
        <v>43</v>
      </c>
      <c r="C203" s="18">
        <v>44470</v>
      </c>
      <c r="D203" s="19" t="s">
        <v>64</v>
      </c>
      <c r="E203" s="20">
        <v>678</v>
      </c>
      <c r="F203" s="26">
        <f>IF(Table34[[#This Row],[Year]]=2021,VLOOKUP(Table34[[#This Row],[Product Name]],Table265[#All],4,0),VLOOKUP(Table34[[#This Row],[Product Name]],Table265[#All],5,0))</f>
        <v>600</v>
      </c>
      <c r="G203" s="26">
        <f>VLOOKUP(Table34[[#This Row],[Product Name]],Table265[#All],4,0)</f>
        <v>600</v>
      </c>
      <c r="H203" s="26">
        <f>VLOOKUP(Table34[[#This Row],[Product Name]],Table265[#All],5,0)</f>
        <v>720</v>
      </c>
      <c r="I203" s="28">
        <f>IF(Table34[[#This Row],[Year]]=2021,Table34[[#This Row],[Year 2021]],Table34[[#This Row],[Year 2022]])</f>
        <v>600</v>
      </c>
      <c r="J203" s="28">
        <f>Table34[[#This Row],[Units]]*Table34[[#This Row],[Final Price]]</f>
        <v>406800</v>
      </c>
      <c r="K203" s="28" t="str">
        <f>VLOOKUP(Table34[[#This Row],[Product Name]],Table265[#All],6)</f>
        <v>Garnel &amp; Co</v>
      </c>
      <c r="L203" s="28">
        <f>VLOOKUP(Table34[[#This Row],[Product Name]],Table265[#All],3,0)</f>
        <v>185</v>
      </c>
    </row>
    <row r="204" spans="1:12" x14ac:dyDescent="0.35">
      <c r="A204" s="16">
        <v>2021</v>
      </c>
      <c r="B204" s="17" t="s">
        <v>44</v>
      </c>
      <c r="C204" s="18">
        <v>44501</v>
      </c>
      <c r="D204" s="19" t="s">
        <v>64</v>
      </c>
      <c r="E204" s="20">
        <v>477</v>
      </c>
      <c r="F204" s="26">
        <f>IF(Table34[[#This Row],[Year]]=2021,VLOOKUP(Table34[[#This Row],[Product Name]],Table265[#All],4,0),VLOOKUP(Table34[[#This Row],[Product Name]],Table265[#All],5,0))</f>
        <v>600</v>
      </c>
      <c r="G204" s="26">
        <f>VLOOKUP(Table34[[#This Row],[Product Name]],Table265[#All],4,0)</f>
        <v>600</v>
      </c>
      <c r="H204" s="26">
        <f>VLOOKUP(Table34[[#This Row],[Product Name]],Table265[#All],5,0)</f>
        <v>720</v>
      </c>
      <c r="I204" s="28">
        <f>IF(Table34[[#This Row],[Year]]=2021,Table34[[#This Row],[Year 2021]],Table34[[#This Row],[Year 2022]])</f>
        <v>600</v>
      </c>
      <c r="J204" s="28">
        <f>Table34[[#This Row],[Units]]*Table34[[#This Row],[Final Price]]</f>
        <v>286200</v>
      </c>
      <c r="K204" s="28" t="str">
        <f>VLOOKUP(Table34[[#This Row],[Product Name]],Table265[#All],6)</f>
        <v>Garnel &amp; Co</v>
      </c>
      <c r="L204" s="28">
        <f>VLOOKUP(Table34[[#This Row],[Product Name]],Table265[#All],3,0)</f>
        <v>185</v>
      </c>
    </row>
    <row r="205" spans="1:12" x14ac:dyDescent="0.35">
      <c r="A205" s="16">
        <v>2021</v>
      </c>
      <c r="B205" s="17" t="s">
        <v>45</v>
      </c>
      <c r="C205" s="18">
        <v>44531</v>
      </c>
      <c r="D205" s="19" t="s">
        <v>64</v>
      </c>
      <c r="E205" s="20">
        <v>1199</v>
      </c>
      <c r="F205" s="26">
        <f>IF(Table34[[#This Row],[Year]]=2021,VLOOKUP(Table34[[#This Row],[Product Name]],Table265[#All],4,0),VLOOKUP(Table34[[#This Row],[Product Name]],Table265[#All],5,0))</f>
        <v>600</v>
      </c>
      <c r="G205" s="26">
        <f>VLOOKUP(Table34[[#This Row],[Product Name]],Table265[#All],4,0)</f>
        <v>600</v>
      </c>
      <c r="H205" s="26">
        <f>VLOOKUP(Table34[[#This Row],[Product Name]],Table265[#All],5,0)</f>
        <v>720</v>
      </c>
      <c r="I205" s="28">
        <f>IF(Table34[[#This Row],[Year]]=2021,Table34[[#This Row],[Year 2021]],Table34[[#This Row],[Year 2022]])</f>
        <v>600</v>
      </c>
      <c r="J205" s="28">
        <f>Table34[[#This Row],[Units]]*Table34[[#This Row],[Final Price]]</f>
        <v>719400</v>
      </c>
      <c r="K205" s="28" t="str">
        <f>VLOOKUP(Table34[[#This Row],[Product Name]],Table265[#All],6)</f>
        <v>Garnel &amp; Co</v>
      </c>
      <c r="L205" s="28">
        <f>VLOOKUP(Table34[[#This Row],[Product Name]],Table265[#All],3,0)</f>
        <v>185</v>
      </c>
    </row>
    <row r="206" spans="1:12" x14ac:dyDescent="0.35">
      <c r="A206" s="16">
        <v>2022</v>
      </c>
      <c r="B206" s="17" t="s">
        <v>34</v>
      </c>
      <c r="C206" s="18">
        <v>44562</v>
      </c>
      <c r="D206" s="19" t="s">
        <v>64</v>
      </c>
      <c r="E206" s="20">
        <v>1000</v>
      </c>
      <c r="F206" s="26">
        <f>IF(Table34[[#This Row],[Year]]=2021,VLOOKUP(Table34[[#This Row],[Product Name]],Table265[#All],4,0),VLOOKUP(Table34[[#This Row],[Product Name]],Table265[#All],5,0))</f>
        <v>720</v>
      </c>
      <c r="G206" s="26">
        <f>VLOOKUP(Table34[[#This Row],[Product Name]],Table265[#All],4,0)</f>
        <v>600</v>
      </c>
      <c r="H206" s="26">
        <f>VLOOKUP(Table34[[#This Row],[Product Name]],Table265[#All],5,0)</f>
        <v>720</v>
      </c>
      <c r="I206" s="28">
        <f>IF(Table34[[#This Row],[Year]]=2021,Table34[[#This Row],[Year 2021]],Table34[[#This Row],[Year 2022]])</f>
        <v>720</v>
      </c>
      <c r="J206" s="28">
        <f>Table34[[#This Row],[Units]]*Table34[[#This Row],[Final Price]]</f>
        <v>720000</v>
      </c>
      <c r="K206" s="28" t="str">
        <f>VLOOKUP(Table34[[#This Row],[Product Name]],Table265[#All],6)</f>
        <v>Garnel &amp; Co</v>
      </c>
      <c r="L206" s="28">
        <f>VLOOKUP(Table34[[#This Row],[Product Name]],Table265[#All],3,0)</f>
        <v>185</v>
      </c>
    </row>
    <row r="207" spans="1:12" x14ac:dyDescent="0.35">
      <c r="A207" s="16">
        <v>2022</v>
      </c>
      <c r="B207" s="17" t="s">
        <v>35</v>
      </c>
      <c r="C207" s="18">
        <v>44593</v>
      </c>
      <c r="D207" s="19" t="s">
        <v>64</v>
      </c>
      <c r="E207" s="20">
        <v>1064</v>
      </c>
      <c r="F207" s="26">
        <f>IF(Table34[[#This Row],[Year]]=2021,VLOOKUP(Table34[[#This Row],[Product Name]],Table265[#All],4,0),VLOOKUP(Table34[[#This Row],[Product Name]],Table265[#All],5,0))</f>
        <v>720</v>
      </c>
      <c r="G207" s="26">
        <f>VLOOKUP(Table34[[#This Row],[Product Name]],Table265[#All],4,0)</f>
        <v>600</v>
      </c>
      <c r="H207" s="26">
        <f>VLOOKUP(Table34[[#This Row],[Product Name]],Table265[#All],5,0)</f>
        <v>720</v>
      </c>
      <c r="I207" s="28">
        <f>IF(Table34[[#This Row],[Year]]=2021,Table34[[#This Row],[Year 2021]],Table34[[#This Row],[Year 2022]])</f>
        <v>720</v>
      </c>
      <c r="J207" s="28">
        <f>Table34[[#This Row],[Units]]*Table34[[#This Row],[Final Price]]</f>
        <v>766080</v>
      </c>
      <c r="K207" s="28" t="str">
        <f>VLOOKUP(Table34[[#This Row],[Product Name]],Table265[#All],6)</f>
        <v>Garnel &amp; Co</v>
      </c>
      <c r="L207" s="28">
        <f>VLOOKUP(Table34[[#This Row],[Product Name]],Table265[#All],3,0)</f>
        <v>185</v>
      </c>
    </row>
    <row r="208" spans="1:12" x14ac:dyDescent="0.35">
      <c r="A208" s="16">
        <v>2022</v>
      </c>
      <c r="B208" s="17" t="s">
        <v>36</v>
      </c>
      <c r="C208" s="18">
        <v>44621</v>
      </c>
      <c r="D208" s="19" t="s">
        <v>64</v>
      </c>
      <c r="E208" s="20">
        <v>947</v>
      </c>
      <c r="F208" s="26">
        <f>IF(Table34[[#This Row],[Year]]=2021,VLOOKUP(Table34[[#This Row],[Product Name]],Table265[#All],4,0),VLOOKUP(Table34[[#This Row],[Product Name]],Table265[#All],5,0))</f>
        <v>720</v>
      </c>
      <c r="G208" s="26">
        <f>VLOOKUP(Table34[[#This Row],[Product Name]],Table265[#All],4,0)</f>
        <v>600</v>
      </c>
      <c r="H208" s="26">
        <f>VLOOKUP(Table34[[#This Row],[Product Name]],Table265[#All],5,0)</f>
        <v>720</v>
      </c>
      <c r="I208" s="28">
        <f>IF(Table34[[#This Row],[Year]]=2021,Table34[[#This Row],[Year 2021]],Table34[[#This Row],[Year 2022]])</f>
        <v>720</v>
      </c>
      <c r="J208" s="28">
        <f>Table34[[#This Row],[Units]]*Table34[[#This Row],[Final Price]]</f>
        <v>681840</v>
      </c>
      <c r="K208" s="28" t="str">
        <f>VLOOKUP(Table34[[#This Row],[Product Name]],Table265[#All],6)</f>
        <v>Garnel &amp; Co</v>
      </c>
      <c r="L208" s="28">
        <f>VLOOKUP(Table34[[#This Row],[Product Name]],Table265[#All],3,0)</f>
        <v>185</v>
      </c>
    </row>
    <row r="209" spans="1:12" x14ac:dyDescent="0.35">
      <c r="A209" s="16">
        <v>2022</v>
      </c>
      <c r="B209" s="17" t="s">
        <v>37</v>
      </c>
      <c r="C209" s="18">
        <v>44652</v>
      </c>
      <c r="D209" s="19" t="s">
        <v>64</v>
      </c>
      <c r="E209" s="20">
        <v>1273</v>
      </c>
      <c r="F209" s="26">
        <f>IF(Table34[[#This Row],[Year]]=2021,VLOOKUP(Table34[[#This Row],[Product Name]],Table265[#All],4,0),VLOOKUP(Table34[[#This Row],[Product Name]],Table265[#All],5,0))</f>
        <v>720</v>
      </c>
      <c r="G209" s="26">
        <f>VLOOKUP(Table34[[#This Row],[Product Name]],Table265[#All],4,0)</f>
        <v>600</v>
      </c>
      <c r="H209" s="26">
        <f>VLOOKUP(Table34[[#This Row],[Product Name]],Table265[#All],5,0)</f>
        <v>720</v>
      </c>
      <c r="I209" s="28">
        <f>IF(Table34[[#This Row],[Year]]=2021,Table34[[#This Row],[Year 2021]],Table34[[#This Row],[Year 2022]])</f>
        <v>720</v>
      </c>
      <c r="J209" s="28">
        <f>Table34[[#This Row],[Units]]*Table34[[#This Row],[Final Price]]</f>
        <v>916560</v>
      </c>
      <c r="K209" s="28" t="str">
        <f>VLOOKUP(Table34[[#This Row],[Product Name]],Table265[#All],6)</f>
        <v>Garnel &amp; Co</v>
      </c>
      <c r="L209" s="28">
        <f>VLOOKUP(Table34[[#This Row],[Product Name]],Table265[#All],3,0)</f>
        <v>185</v>
      </c>
    </row>
    <row r="210" spans="1:12" x14ac:dyDescent="0.35">
      <c r="A210" s="16">
        <v>2022</v>
      </c>
      <c r="B210" s="17" t="s">
        <v>38</v>
      </c>
      <c r="C210" s="18">
        <v>44682</v>
      </c>
      <c r="D210" s="19" t="s">
        <v>64</v>
      </c>
      <c r="E210" s="20">
        <v>1389</v>
      </c>
      <c r="F210" s="26">
        <f>IF(Table34[[#This Row],[Year]]=2021,VLOOKUP(Table34[[#This Row],[Product Name]],Table265[#All],4,0),VLOOKUP(Table34[[#This Row],[Product Name]],Table265[#All],5,0))</f>
        <v>720</v>
      </c>
      <c r="G210" s="26">
        <f>VLOOKUP(Table34[[#This Row],[Product Name]],Table265[#All],4,0)</f>
        <v>600</v>
      </c>
      <c r="H210" s="26">
        <f>VLOOKUP(Table34[[#This Row],[Product Name]],Table265[#All],5,0)</f>
        <v>720</v>
      </c>
      <c r="I210" s="28">
        <f>IF(Table34[[#This Row],[Year]]=2021,Table34[[#This Row],[Year 2021]],Table34[[#This Row],[Year 2022]])</f>
        <v>720</v>
      </c>
      <c r="J210" s="28">
        <f>Table34[[#This Row],[Units]]*Table34[[#This Row],[Final Price]]</f>
        <v>1000080</v>
      </c>
      <c r="K210" s="28" t="str">
        <f>VLOOKUP(Table34[[#This Row],[Product Name]],Table265[#All],6)</f>
        <v>Garnel &amp; Co</v>
      </c>
      <c r="L210" s="28">
        <f>VLOOKUP(Table34[[#This Row],[Product Name]],Table265[#All],3,0)</f>
        <v>185</v>
      </c>
    </row>
    <row r="211" spans="1:12" x14ac:dyDescent="0.35">
      <c r="A211" s="16">
        <v>2022</v>
      </c>
      <c r="B211" s="17" t="s">
        <v>39</v>
      </c>
      <c r="C211" s="18">
        <v>44713</v>
      </c>
      <c r="D211" s="19" t="s">
        <v>64</v>
      </c>
      <c r="E211" s="20">
        <v>1392</v>
      </c>
      <c r="F211" s="26">
        <f>IF(Table34[[#This Row],[Year]]=2021,VLOOKUP(Table34[[#This Row],[Product Name]],Table265[#All],4,0),VLOOKUP(Table34[[#This Row],[Product Name]],Table265[#All],5,0))</f>
        <v>720</v>
      </c>
      <c r="G211" s="26">
        <f>VLOOKUP(Table34[[#This Row],[Product Name]],Table265[#All],4,0)</f>
        <v>600</v>
      </c>
      <c r="H211" s="26">
        <f>VLOOKUP(Table34[[#This Row],[Product Name]],Table265[#All],5,0)</f>
        <v>720</v>
      </c>
      <c r="I211" s="28">
        <f>IF(Table34[[#This Row],[Year]]=2021,Table34[[#This Row],[Year 2021]],Table34[[#This Row],[Year 2022]])</f>
        <v>720</v>
      </c>
      <c r="J211" s="28">
        <f>Table34[[#This Row],[Units]]*Table34[[#This Row],[Final Price]]</f>
        <v>1002240</v>
      </c>
      <c r="K211" s="28" t="str">
        <f>VLOOKUP(Table34[[#This Row],[Product Name]],Table265[#All],6)</f>
        <v>Garnel &amp; Co</v>
      </c>
      <c r="L211" s="28">
        <f>VLOOKUP(Table34[[#This Row],[Product Name]],Table265[#All],3,0)</f>
        <v>185</v>
      </c>
    </row>
    <row r="212" spans="1:12" x14ac:dyDescent="0.35">
      <c r="A212" s="16">
        <v>2022</v>
      </c>
      <c r="B212" s="17" t="s">
        <v>40</v>
      </c>
      <c r="C212" s="18">
        <v>44743</v>
      </c>
      <c r="D212" s="19" t="s">
        <v>64</v>
      </c>
      <c r="E212" s="20">
        <v>2250</v>
      </c>
      <c r="F212" s="26">
        <f>IF(Table34[[#This Row],[Year]]=2021,VLOOKUP(Table34[[#This Row],[Product Name]],Table265[#All],4,0),VLOOKUP(Table34[[#This Row],[Product Name]],Table265[#All],5,0))</f>
        <v>720</v>
      </c>
      <c r="G212" s="26">
        <f>VLOOKUP(Table34[[#This Row],[Product Name]],Table265[#All],4,0)</f>
        <v>600</v>
      </c>
      <c r="H212" s="26">
        <f>VLOOKUP(Table34[[#This Row],[Product Name]],Table265[#All],5,0)</f>
        <v>720</v>
      </c>
      <c r="I212" s="28">
        <f>IF(Table34[[#This Row],[Year]]=2021,Table34[[#This Row],[Year 2021]],Table34[[#This Row],[Year 2022]])</f>
        <v>720</v>
      </c>
      <c r="J212" s="28">
        <f>Table34[[#This Row],[Units]]*Table34[[#This Row],[Final Price]]</f>
        <v>1620000</v>
      </c>
      <c r="K212" s="28" t="str">
        <f>VLOOKUP(Table34[[#This Row],[Product Name]],Table265[#All],6)</f>
        <v>Garnel &amp; Co</v>
      </c>
      <c r="L212" s="28">
        <f>VLOOKUP(Table34[[#This Row],[Product Name]],Table265[#All],3,0)</f>
        <v>185</v>
      </c>
    </row>
    <row r="213" spans="1:12" x14ac:dyDescent="0.35">
      <c r="A213" s="16">
        <v>2022</v>
      </c>
      <c r="B213" s="17" t="s">
        <v>41</v>
      </c>
      <c r="C213" s="18">
        <v>44774</v>
      </c>
      <c r="D213" s="19" t="s">
        <v>64</v>
      </c>
      <c r="E213" s="20">
        <v>1694</v>
      </c>
      <c r="F213" s="26">
        <f>IF(Table34[[#This Row],[Year]]=2021,VLOOKUP(Table34[[#This Row],[Product Name]],Table265[#All],4,0),VLOOKUP(Table34[[#This Row],[Product Name]],Table265[#All],5,0))</f>
        <v>720</v>
      </c>
      <c r="G213" s="26">
        <f>VLOOKUP(Table34[[#This Row],[Product Name]],Table265[#All],4,0)</f>
        <v>600</v>
      </c>
      <c r="H213" s="26">
        <f>VLOOKUP(Table34[[#This Row],[Product Name]],Table265[#All],5,0)</f>
        <v>720</v>
      </c>
      <c r="I213" s="28">
        <f>IF(Table34[[#This Row],[Year]]=2021,Table34[[#This Row],[Year 2021]],Table34[[#This Row],[Year 2022]])</f>
        <v>720</v>
      </c>
      <c r="J213" s="28">
        <f>Table34[[#This Row],[Units]]*Table34[[#This Row],[Final Price]]</f>
        <v>1219680</v>
      </c>
      <c r="K213" s="28" t="str">
        <f>VLOOKUP(Table34[[#This Row],[Product Name]],Table265[#All],6)</f>
        <v>Garnel &amp; Co</v>
      </c>
      <c r="L213" s="28">
        <f>VLOOKUP(Table34[[#This Row],[Product Name]],Table265[#All],3,0)</f>
        <v>185</v>
      </c>
    </row>
    <row r="214" spans="1:12" x14ac:dyDescent="0.35">
      <c r="A214" s="16">
        <v>2022</v>
      </c>
      <c r="B214" s="17" t="s">
        <v>42</v>
      </c>
      <c r="C214" s="18">
        <v>44805</v>
      </c>
      <c r="D214" s="19" t="s">
        <v>64</v>
      </c>
      <c r="E214" s="20">
        <v>1056</v>
      </c>
      <c r="F214" s="26">
        <f>IF(Table34[[#This Row],[Year]]=2021,VLOOKUP(Table34[[#This Row],[Product Name]],Table265[#All],4,0),VLOOKUP(Table34[[#This Row],[Product Name]],Table265[#All],5,0))</f>
        <v>720</v>
      </c>
      <c r="G214" s="26">
        <f>VLOOKUP(Table34[[#This Row],[Product Name]],Table265[#All],4,0)</f>
        <v>600</v>
      </c>
      <c r="H214" s="26">
        <f>VLOOKUP(Table34[[#This Row],[Product Name]],Table265[#All],5,0)</f>
        <v>720</v>
      </c>
      <c r="I214" s="28">
        <f>IF(Table34[[#This Row],[Year]]=2021,Table34[[#This Row],[Year 2021]],Table34[[#This Row],[Year 2022]])</f>
        <v>720</v>
      </c>
      <c r="J214" s="28">
        <f>Table34[[#This Row],[Units]]*Table34[[#This Row],[Final Price]]</f>
        <v>760320</v>
      </c>
      <c r="K214" s="28" t="str">
        <f>VLOOKUP(Table34[[#This Row],[Product Name]],Table265[#All],6)</f>
        <v>Garnel &amp; Co</v>
      </c>
      <c r="L214" s="28">
        <f>VLOOKUP(Table34[[#This Row],[Product Name]],Table265[#All],3,0)</f>
        <v>185</v>
      </c>
    </row>
    <row r="215" spans="1:12" x14ac:dyDescent="0.35">
      <c r="A215" s="16">
        <v>2022</v>
      </c>
      <c r="B215" s="17" t="s">
        <v>43</v>
      </c>
      <c r="C215" s="18">
        <v>44835</v>
      </c>
      <c r="D215" s="19" t="s">
        <v>64</v>
      </c>
      <c r="E215" s="20">
        <v>1080</v>
      </c>
      <c r="F215" s="26">
        <f>IF(Table34[[#This Row],[Year]]=2021,VLOOKUP(Table34[[#This Row],[Product Name]],Table265[#All],4,0),VLOOKUP(Table34[[#This Row],[Product Name]],Table265[#All],5,0))</f>
        <v>720</v>
      </c>
      <c r="G215" s="26">
        <f>VLOOKUP(Table34[[#This Row],[Product Name]],Table265[#All],4,0)</f>
        <v>600</v>
      </c>
      <c r="H215" s="26">
        <f>VLOOKUP(Table34[[#This Row],[Product Name]],Table265[#All],5,0)</f>
        <v>720</v>
      </c>
      <c r="I215" s="28">
        <f>IF(Table34[[#This Row],[Year]]=2021,Table34[[#This Row],[Year 2021]],Table34[[#This Row],[Year 2022]])</f>
        <v>720</v>
      </c>
      <c r="J215" s="28">
        <f>Table34[[#This Row],[Units]]*Table34[[#This Row],[Final Price]]</f>
        <v>777600</v>
      </c>
      <c r="K215" s="28" t="str">
        <f>VLOOKUP(Table34[[#This Row],[Product Name]],Table265[#All],6)</f>
        <v>Garnel &amp; Co</v>
      </c>
      <c r="L215" s="28">
        <f>VLOOKUP(Table34[[#This Row],[Product Name]],Table265[#All],3,0)</f>
        <v>185</v>
      </c>
    </row>
    <row r="216" spans="1:12" x14ac:dyDescent="0.35">
      <c r="A216" s="16">
        <v>2022</v>
      </c>
      <c r="B216" s="17" t="s">
        <v>44</v>
      </c>
      <c r="C216" s="18">
        <v>44866</v>
      </c>
      <c r="D216" s="19" t="s">
        <v>64</v>
      </c>
      <c r="E216" s="20">
        <v>1079</v>
      </c>
      <c r="F216" s="26">
        <f>IF(Table34[[#This Row],[Year]]=2021,VLOOKUP(Table34[[#This Row],[Product Name]],Table265[#All],4,0),VLOOKUP(Table34[[#This Row],[Product Name]],Table265[#All],5,0))</f>
        <v>720</v>
      </c>
      <c r="G216" s="26">
        <f>VLOOKUP(Table34[[#This Row],[Product Name]],Table265[#All],4,0)</f>
        <v>600</v>
      </c>
      <c r="H216" s="26">
        <f>VLOOKUP(Table34[[#This Row],[Product Name]],Table265[#All],5,0)</f>
        <v>720</v>
      </c>
      <c r="I216" s="28">
        <f>IF(Table34[[#This Row],[Year]]=2021,Table34[[#This Row],[Year 2021]],Table34[[#This Row],[Year 2022]])</f>
        <v>720</v>
      </c>
      <c r="J216" s="28">
        <f>Table34[[#This Row],[Units]]*Table34[[#This Row],[Final Price]]</f>
        <v>776880</v>
      </c>
      <c r="K216" s="28" t="str">
        <f>VLOOKUP(Table34[[#This Row],[Product Name]],Table265[#All],6)</f>
        <v>Garnel &amp; Co</v>
      </c>
      <c r="L216" s="28">
        <f>VLOOKUP(Table34[[#This Row],[Product Name]],Table265[#All],3,0)</f>
        <v>185</v>
      </c>
    </row>
    <row r="217" spans="1:12" x14ac:dyDescent="0.35">
      <c r="A217" s="16">
        <v>2022</v>
      </c>
      <c r="B217" s="17" t="s">
        <v>45</v>
      </c>
      <c r="C217" s="18">
        <v>44896</v>
      </c>
      <c r="D217" s="19" t="s">
        <v>64</v>
      </c>
      <c r="E217" s="20">
        <v>723</v>
      </c>
      <c r="F217" s="26">
        <f>IF(Table34[[#This Row],[Year]]=2021,VLOOKUP(Table34[[#This Row],[Product Name]],Table265[#All],4,0),VLOOKUP(Table34[[#This Row],[Product Name]],Table265[#All],5,0))</f>
        <v>720</v>
      </c>
      <c r="G217" s="26">
        <f>VLOOKUP(Table34[[#This Row],[Product Name]],Table265[#All],4,0)</f>
        <v>600</v>
      </c>
      <c r="H217" s="26">
        <f>VLOOKUP(Table34[[#This Row],[Product Name]],Table265[#All],5,0)</f>
        <v>720</v>
      </c>
      <c r="I217" s="28">
        <f>IF(Table34[[#This Row],[Year]]=2021,Table34[[#This Row],[Year 2021]],Table34[[#This Row],[Year 2022]])</f>
        <v>720</v>
      </c>
      <c r="J217" s="28">
        <f>Table34[[#This Row],[Units]]*Table34[[#This Row],[Final Price]]</f>
        <v>520560</v>
      </c>
      <c r="K217" s="28" t="str">
        <f>VLOOKUP(Table34[[#This Row],[Product Name]],Table265[#All],6)</f>
        <v>Garnel &amp; Co</v>
      </c>
      <c r="L217" s="28">
        <f>VLOOKUP(Table34[[#This Row],[Product Name]],Table265[#All],3,0)</f>
        <v>185</v>
      </c>
    </row>
    <row r="218" spans="1:12" x14ac:dyDescent="0.35">
      <c r="A218" s="16">
        <v>2021</v>
      </c>
      <c r="B218" s="17" t="s">
        <v>34</v>
      </c>
      <c r="C218" s="18">
        <v>44197</v>
      </c>
      <c r="D218" s="19" t="s">
        <v>65</v>
      </c>
      <c r="E218" s="20">
        <v>1200</v>
      </c>
      <c r="F218" s="26">
        <f>IF(Table34[[#This Row],[Year]]=2021,VLOOKUP(Table34[[#This Row],[Product Name]],Table265[#All],4,0),VLOOKUP(Table34[[#This Row],[Product Name]],Table265[#All],5,0))</f>
        <v>725</v>
      </c>
      <c r="G218" s="26">
        <f>VLOOKUP(Table34[[#This Row],[Product Name]],Table265[#All],4,0)</f>
        <v>725</v>
      </c>
      <c r="H218" s="26">
        <f>VLOOKUP(Table34[[#This Row],[Product Name]],Table265[#All],5,0)</f>
        <v>870</v>
      </c>
      <c r="I218" s="28">
        <f>IF(Table34[[#This Row],[Year]]=2021,Table34[[#This Row],[Year 2021]],Table34[[#This Row],[Year 2022]])</f>
        <v>725</v>
      </c>
      <c r="J218" s="28">
        <f>Table34[[#This Row],[Units]]*Table34[[#This Row],[Final Price]]</f>
        <v>870000</v>
      </c>
      <c r="K218" s="28" t="str">
        <f>VLOOKUP(Table34[[#This Row],[Product Name]],Table265[#All],6)</f>
        <v>Herbals</v>
      </c>
      <c r="L218" s="28">
        <f>VLOOKUP(Table34[[#This Row],[Product Name]],Table265[#All],3,0)</f>
        <v>190</v>
      </c>
    </row>
    <row r="219" spans="1:12" x14ac:dyDescent="0.35">
      <c r="A219" s="16">
        <v>2021</v>
      </c>
      <c r="B219" s="17" t="s">
        <v>35</v>
      </c>
      <c r="C219" s="18">
        <v>44228</v>
      </c>
      <c r="D219" s="19" t="s">
        <v>65</v>
      </c>
      <c r="E219" s="20">
        <v>1234</v>
      </c>
      <c r="F219" s="26">
        <f>IF(Table34[[#This Row],[Year]]=2021,VLOOKUP(Table34[[#This Row],[Product Name]],Table265[#All],4,0),VLOOKUP(Table34[[#This Row],[Product Name]],Table265[#All],5,0))</f>
        <v>725</v>
      </c>
      <c r="G219" s="26">
        <f>VLOOKUP(Table34[[#This Row],[Product Name]],Table265[#All],4,0)</f>
        <v>725</v>
      </c>
      <c r="H219" s="26">
        <f>VLOOKUP(Table34[[#This Row],[Product Name]],Table265[#All],5,0)</f>
        <v>870</v>
      </c>
      <c r="I219" s="28">
        <f>IF(Table34[[#This Row],[Year]]=2021,Table34[[#This Row],[Year 2021]],Table34[[#This Row],[Year 2022]])</f>
        <v>725</v>
      </c>
      <c r="J219" s="28">
        <f>Table34[[#This Row],[Units]]*Table34[[#This Row],[Final Price]]</f>
        <v>894650</v>
      </c>
      <c r="K219" s="28" t="str">
        <f>VLOOKUP(Table34[[#This Row],[Product Name]],Table265[#All],6)</f>
        <v>Herbals</v>
      </c>
      <c r="L219" s="28">
        <f>VLOOKUP(Table34[[#This Row],[Product Name]],Table265[#All],3,0)</f>
        <v>190</v>
      </c>
    </row>
    <row r="220" spans="1:12" x14ac:dyDescent="0.35">
      <c r="A220" s="16">
        <v>2021</v>
      </c>
      <c r="B220" s="17" t="s">
        <v>36</v>
      </c>
      <c r="C220" s="18">
        <v>44256</v>
      </c>
      <c r="D220" s="19" t="s">
        <v>65</v>
      </c>
      <c r="E220" s="20">
        <v>2742</v>
      </c>
      <c r="F220" s="26">
        <f>IF(Table34[[#This Row],[Year]]=2021,VLOOKUP(Table34[[#This Row],[Product Name]],Table265[#All],4,0),VLOOKUP(Table34[[#This Row],[Product Name]],Table265[#All],5,0))</f>
        <v>725</v>
      </c>
      <c r="G220" s="26">
        <f>VLOOKUP(Table34[[#This Row],[Product Name]],Table265[#All],4,0)</f>
        <v>725</v>
      </c>
      <c r="H220" s="26">
        <f>VLOOKUP(Table34[[#This Row],[Product Name]],Table265[#All],5,0)</f>
        <v>870</v>
      </c>
      <c r="I220" s="28">
        <f>IF(Table34[[#This Row],[Year]]=2021,Table34[[#This Row],[Year 2021]],Table34[[#This Row],[Year 2022]])</f>
        <v>725</v>
      </c>
      <c r="J220" s="28">
        <f>Table34[[#This Row],[Units]]*Table34[[#This Row],[Final Price]]</f>
        <v>1987950</v>
      </c>
      <c r="K220" s="28" t="str">
        <f>VLOOKUP(Table34[[#This Row],[Product Name]],Table265[#All],6)</f>
        <v>Herbals</v>
      </c>
      <c r="L220" s="28">
        <f>VLOOKUP(Table34[[#This Row],[Product Name]],Table265[#All],3,0)</f>
        <v>190</v>
      </c>
    </row>
    <row r="221" spans="1:12" x14ac:dyDescent="0.35">
      <c r="A221" s="16">
        <v>2021</v>
      </c>
      <c r="B221" s="17" t="s">
        <v>37</v>
      </c>
      <c r="C221" s="18">
        <v>44287</v>
      </c>
      <c r="D221" s="19" t="s">
        <v>65</v>
      </c>
      <c r="E221" s="20">
        <v>1800</v>
      </c>
      <c r="F221" s="26">
        <f>IF(Table34[[#This Row],[Year]]=2021,VLOOKUP(Table34[[#This Row],[Product Name]],Table265[#All],4,0),VLOOKUP(Table34[[#This Row],[Product Name]],Table265[#All],5,0))</f>
        <v>725</v>
      </c>
      <c r="G221" s="26">
        <f>VLOOKUP(Table34[[#This Row],[Product Name]],Table265[#All],4,0)</f>
        <v>725</v>
      </c>
      <c r="H221" s="26">
        <f>VLOOKUP(Table34[[#This Row],[Product Name]],Table265[#All],5,0)</f>
        <v>870</v>
      </c>
      <c r="I221" s="28">
        <f>IF(Table34[[#This Row],[Year]]=2021,Table34[[#This Row],[Year 2021]],Table34[[#This Row],[Year 2022]])</f>
        <v>725</v>
      </c>
      <c r="J221" s="28">
        <f>Table34[[#This Row],[Units]]*Table34[[#This Row],[Final Price]]</f>
        <v>1305000</v>
      </c>
      <c r="K221" s="28" t="str">
        <f>VLOOKUP(Table34[[#This Row],[Product Name]],Table265[#All],6)</f>
        <v>Herbals</v>
      </c>
      <c r="L221" s="28">
        <f>VLOOKUP(Table34[[#This Row],[Product Name]],Table265[#All],3,0)</f>
        <v>190</v>
      </c>
    </row>
    <row r="222" spans="1:12" x14ac:dyDescent="0.35">
      <c r="A222" s="16">
        <v>2021</v>
      </c>
      <c r="B222" s="17" t="s">
        <v>38</v>
      </c>
      <c r="C222" s="18">
        <v>44317</v>
      </c>
      <c r="D222" s="19" t="s">
        <v>65</v>
      </c>
      <c r="E222" s="20">
        <v>2763</v>
      </c>
      <c r="F222" s="26">
        <f>IF(Table34[[#This Row],[Year]]=2021,VLOOKUP(Table34[[#This Row],[Product Name]],Table265[#All],4,0),VLOOKUP(Table34[[#This Row],[Product Name]],Table265[#All],5,0))</f>
        <v>725</v>
      </c>
      <c r="G222" s="26">
        <f>VLOOKUP(Table34[[#This Row],[Product Name]],Table265[#All],4,0)</f>
        <v>725</v>
      </c>
      <c r="H222" s="26">
        <f>VLOOKUP(Table34[[#This Row],[Product Name]],Table265[#All],5,0)</f>
        <v>870</v>
      </c>
      <c r="I222" s="28">
        <f>IF(Table34[[#This Row],[Year]]=2021,Table34[[#This Row],[Year 2021]],Table34[[#This Row],[Year 2022]])</f>
        <v>725</v>
      </c>
      <c r="J222" s="28">
        <f>Table34[[#This Row],[Units]]*Table34[[#This Row],[Final Price]]</f>
        <v>2003175</v>
      </c>
      <c r="K222" s="28" t="str">
        <f>VLOOKUP(Table34[[#This Row],[Product Name]],Table265[#All],6)</f>
        <v>Herbals</v>
      </c>
      <c r="L222" s="28">
        <f>VLOOKUP(Table34[[#This Row],[Product Name]],Table265[#All],3,0)</f>
        <v>190</v>
      </c>
    </row>
    <row r="223" spans="1:12" x14ac:dyDescent="0.35">
      <c r="A223" s="16">
        <v>2021</v>
      </c>
      <c r="B223" s="17" t="s">
        <v>39</v>
      </c>
      <c r="C223" s="18">
        <v>44348</v>
      </c>
      <c r="D223" s="19" t="s">
        <v>65</v>
      </c>
      <c r="E223" s="20">
        <v>3282</v>
      </c>
      <c r="F223" s="26">
        <f>IF(Table34[[#This Row],[Year]]=2021,VLOOKUP(Table34[[#This Row],[Product Name]],Table265[#All],4,0),VLOOKUP(Table34[[#This Row],[Product Name]],Table265[#All],5,0))</f>
        <v>725</v>
      </c>
      <c r="G223" s="26">
        <f>VLOOKUP(Table34[[#This Row],[Product Name]],Table265[#All],4,0)</f>
        <v>725</v>
      </c>
      <c r="H223" s="26">
        <f>VLOOKUP(Table34[[#This Row],[Product Name]],Table265[#All],5,0)</f>
        <v>870</v>
      </c>
      <c r="I223" s="28">
        <f>IF(Table34[[#This Row],[Year]]=2021,Table34[[#This Row],[Year 2021]],Table34[[#This Row],[Year 2022]])</f>
        <v>725</v>
      </c>
      <c r="J223" s="28">
        <f>Table34[[#This Row],[Units]]*Table34[[#This Row],[Final Price]]</f>
        <v>2379450</v>
      </c>
      <c r="K223" s="28" t="str">
        <f>VLOOKUP(Table34[[#This Row],[Product Name]],Table265[#All],6)</f>
        <v>Herbals</v>
      </c>
      <c r="L223" s="28">
        <f>VLOOKUP(Table34[[#This Row],[Product Name]],Table265[#All],3,0)</f>
        <v>190</v>
      </c>
    </row>
    <row r="224" spans="1:12" x14ac:dyDescent="0.35">
      <c r="A224" s="16">
        <v>2021</v>
      </c>
      <c r="B224" s="17" t="s">
        <v>40</v>
      </c>
      <c r="C224" s="18">
        <v>44378</v>
      </c>
      <c r="D224" s="19" t="s">
        <v>65</v>
      </c>
      <c r="E224" s="20">
        <v>3200</v>
      </c>
      <c r="F224" s="26">
        <f>IF(Table34[[#This Row],[Year]]=2021,VLOOKUP(Table34[[#This Row],[Product Name]],Table265[#All],4,0),VLOOKUP(Table34[[#This Row],[Product Name]],Table265[#All],5,0))</f>
        <v>725</v>
      </c>
      <c r="G224" s="26">
        <f>VLOOKUP(Table34[[#This Row],[Product Name]],Table265[#All],4,0)</f>
        <v>725</v>
      </c>
      <c r="H224" s="26">
        <f>VLOOKUP(Table34[[#This Row],[Product Name]],Table265[#All],5,0)</f>
        <v>870</v>
      </c>
      <c r="I224" s="28">
        <f>IF(Table34[[#This Row],[Year]]=2021,Table34[[#This Row],[Year 2021]],Table34[[#This Row],[Year 2022]])</f>
        <v>725</v>
      </c>
      <c r="J224" s="28">
        <f>Table34[[#This Row],[Units]]*Table34[[#This Row],[Final Price]]</f>
        <v>2320000</v>
      </c>
      <c r="K224" s="28" t="str">
        <f>VLOOKUP(Table34[[#This Row],[Product Name]],Table265[#All],6)</f>
        <v>Herbals</v>
      </c>
      <c r="L224" s="28">
        <f>VLOOKUP(Table34[[#This Row],[Product Name]],Table265[#All],3,0)</f>
        <v>190</v>
      </c>
    </row>
    <row r="225" spans="1:12" x14ac:dyDescent="0.35">
      <c r="A225" s="16">
        <v>2021</v>
      </c>
      <c r="B225" s="17" t="s">
        <v>41</v>
      </c>
      <c r="C225" s="18">
        <v>44409</v>
      </c>
      <c r="D225" s="19" t="s">
        <v>65</v>
      </c>
      <c r="E225" s="20">
        <v>3000</v>
      </c>
      <c r="F225" s="26">
        <f>IF(Table34[[#This Row],[Year]]=2021,VLOOKUP(Table34[[#This Row],[Product Name]],Table265[#All],4,0),VLOOKUP(Table34[[#This Row],[Product Name]],Table265[#All],5,0))</f>
        <v>725</v>
      </c>
      <c r="G225" s="26">
        <f>VLOOKUP(Table34[[#This Row],[Product Name]],Table265[#All],4,0)</f>
        <v>725</v>
      </c>
      <c r="H225" s="26">
        <f>VLOOKUP(Table34[[#This Row],[Product Name]],Table265[#All],5,0)</f>
        <v>870</v>
      </c>
      <c r="I225" s="28">
        <f>IF(Table34[[#This Row],[Year]]=2021,Table34[[#This Row],[Year 2021]],Table34[[#This Row],[Year 2022]])</f>
        <v>725</v>
      </c>
      <c r="J225" s="28">
        <f>Table34[[#This Row],[Units]]*Table34[[#This Row],[Final Price]]</f>
        <v>2175000</v>
      </c>
      <c r="K225" s="28" t="str">
        <f>VLOOKUP(Table34[[#This Row],[Product Name]],Table265[#All],6)</f>
        <v>Herbals</v>
      </c>
      <c r="L225" s="28">
        <f>VLOOKUP(Table34[[#This Row],[Product Name]],Table265[#All],3,0)</f>
        <v>190</v>
      </c>
    </row>
    <row r="226" spans="1:12" x14ac:dyDescent="0.35">
      <c r="A226" s="16">
        <v>2021</v>
      </c>
      <c r="B226" s="17" t="s">
        <v>42</v>
      </c>
      <c r="C226" s="18">
        <v>44440</v>
      </c>
      <c r="D226" s="19" t="s">
        <v>65</v>
      </c>
      <c r="E226" s="20">
        <v>3661</v>
      </c>
      <c r="F226" s="26">
        <f>IF(Table34[[#This Row],[Year]]=2021,VLOOKUP(Table34[[#This Row],[Product Name]],Table265[#All],4,0),VLOOKUP(Table34[[#This Row],[Product Name]],Table265[#All],5,0))</f>
        <v>725</v>
      </c>
      <c r="G226" s="26">
        <f>VLOOKUP(Table34[[#This Row],[Product Name]],Table265[#All],4,0)</f>
        <v>725</v>
      </c>
      <c r="H226" s="26">
        <f>VLOOKUP(Table34[[#This Row],[Product Name]],Table265[#All],5,0)</f>
        <v>870</v>
      </c>
      <c r="I226" s="28">
        <f>IF(Table34[[#This Row],[Year]]=2021,Table34[[#This Row],[Year 2021]],Table34[[#This Row],[Year 2022]])</f>
        <v>725</v>
      </c>
      <c r="J226" s="28">
        <f>Table34[[#This Row],[Units]]*Table34[[#This Row],[Final Price]]</f>
        <v>2654225</v>
      </c>
      <c r="K226" s="28" t="str">
        <f>VLOOKUP(Table34[[#This Row],[Product Name]],Table265[#All],6)</f>
        <v>Herbals</v>
      </c>
      <c r="L226" s="28">
        <f>VLOOKUP(Table34[[#This Row],[Product Name]],Table265[#All],3,0)</f>
        <v>190</v>
      </c>
    </row>
    <row r="227" spans="1:12" x14ac:dyDescent="0.35">
      <c r="A227" s="16">
        <v>2021</v>
      </c>
      <c r="B227" s="17" t="s">
        <v>43</v>
      </c>
      <c r="C227" s="18">
        <v>44470</v>
      </c>
      <c r="D227" s="19" t="s">
        <v>65</v>
      </c>
      <c r="E227" s="20">
        <v>2000</v>
      </c>
      <c r="F227" s="26">
        <f>IF(Table34[[#This Row],[Year]]=2021,VLOOKUP(Table34[[#This Row],[Product Name]],Table265[#All],4,0),VLOOKUP(Table34[[#This Row],[Product Name]],Table265[#All],5,0))</f>
        <v>725</v>
      </c>
      <c r="G227" s="26">
        <f>VLOOKUP(Table34[[#This Row],[Product Name]],Table265[#All],4,0)</f>
        <v>725</v>
      </c>
      <c r="H227" s="26">
        <f>VLOOKUP(Table34[[#This Row],[Product Name]],Table265[#All],5,0)</f>
        <v>870</v>
      </c>
      <c r="I227" s="28">
        <f>IF(Table34[[#This Row],[Year]]=2021,Table34[[#This Row],[Year 2021]],Table34[[#This Row],[Year 2022]])</f>
        <v>725</v>
      </c>
      <c r="J227" s="28">
        <f>Table34[[#This Row],[Units]]*Table34[[#This Row],[Final Price]]</f>
        <v>1450000</v>
      </c>
      <c r="K227" s="28" t="str">
        <f>VLOOKUP(Table34[[#This Row],[Product Name]],Table265[#All],6)</f>
        <v>Herbals</v>
      </c>
      <c r="L227" s="28">
        <f>VLOOKUP(Table34[[#This Row],[Product Name]],Table265[#All],3,0)</f>
        <v>190</v>
      </c>
    </row>
    <row r="228" spans="1:12" x14ac:dyDescent="0.35">
      <c r="A228" s="16">
        <v>2021</v>
      </c>
      <c r="B228" s="17" t="s">
        <v>44</v>
      </c>
      <c r="C228" s="18">
        <v>44501</v>
      </c>
      <c r="D228" s="19" t="s">
        <v>65</v>
      </c>
      <c r="E228" s="20">
        <v>1100</v>
      </c>
      <c r="F228" s="26">
        <f>IF(Table34[[#This Row],[Year]]=2021,VLOOKUP(Table34[[#This Row],[Product Name]],Table265[#All],4,0),VLOOKUP(Table34[[#This Row],[Product Name]],Table265[#All],5,0))</f>
        <v>725</v>
      </c>
      <c r="G228" s="26">
        <f>VLOOKUP(Table34[[#This Row],[Product Name]],Table265[#All],4,0)</f>
        <v>725</v>
      </c>
      <c r="H228" s="26">
        <f>VLOOKUP(Table34[[#This Row],[Product Name]],Table265[#All],5,0)</f>
        <v>870</v>
      </c>
      <c r="I228" s="28">
        <f>IF(Table34[[#This Row],[Year]]=2021,Table34[[#This Row],[Year 2021]],Table34[[#This Row],[Year 2022]])</f>
        <v>725</v>
      </c>
      <c r="J228" s="28">
        <f>Table34[[#This Row],[Units]]*Table34[[#This Row],[Final Price]]</f>
        <v>797500</v>
      </c>
      <c r="K228" s="28" t="str">
        <f>VLOOKUP(Table34[[#This Row],[Product Name]],Table265[#All],6)</f>
        <v>Herbals</v>
      </c>
      <c r="L228" s="28">
        <f>VLOOKUP(Table34[[#This Row],[Product Name]],Table265[#All],3,0)</f>
        <v>190</v>
      </c>
    </row>
    <row r="229" spans="1:12" x14ac:dyDescent="0.35">
      <c r="A229" s="16">
        <v>2021</v>
      </c>
      <c r="B229" s="17" t="s">
        <v>45</v>
      </c>
      <c r="C229" s="18">
        <v>44531</v>
      </c>
      <c r="D229" s="19" t="s">
        <v>65</v>
      </c>
      <c r="E229" s="20">
        <v>1200</v>
      </c>
      <c r="F229" s="26">
        <f>IF(Table34[[#This Row],[Year]]=2021,VLOOKUP(Table34[[#This Row],[Product Name]],Table265[#All],4,0),VLOOKUP(Table34[[#This Row],[Product Name]],Table265[#All],5,0))</f>
        <v>725</v>
      </c>
      <c r="G229" s="26">
        <f>VLOOKUP(Table34[[#This Row],[Product Name]],Table265[#All],4,0)</f>
        <v>725</v>
      </c>
      <c r="H229" s="26">
        <f>VLOOKUP(Table34[[#This Row],[Product Name]],Table265[#All],5,0)</f>
        <v>870</v>
      </c>
      <c r="I229" s="28">
        <f>IF(Table34[[#This Row],[Year]]=2021,Table34[[#This Row],[Year 2021]],Table34[[#This Row],[Year 2022]])</f>
        <v>725</v>
      </c>
      <c r="J229" s="28">
        <f>Table34[[#This Row],[Units]]*Table34[[#This Row],[Final Price]]</f>
        <v>870000</v>
      </c>
      <c r="K229" s="28" t="str">
        <f>VLOOKUP(Table34[[#This Row],[Product Name]],Table265[#All],6)</f>
        <v>Herbals</v>
      </c>
      <c r="L229" s="28">
        <f>VLOOKUP(Table34[[#This Row],[Product Name]],Table265[#All],3,0)</f>
        <v>190</v>
      </c>
    </row>
    <row r="230" spans="1:12" x14ac:dyDescent="0.35">
      <c r="A230" s="16">
        <v>2022</v>
      </c>
      <c r="B230" s="17" t="s">
        <v>34</v>
      </c>
      <c r="C230" s="18">
        <v>44562</v>
      </c>
      <c r="D230" s="19" t="s">
        <v>65</v>
      </c>
      <c r="E230" s="20">
        <v>539</v>
      </c>
      <c r="F230" s="26">
        <f>IF(Table34[[#This Row],[Year]]=2021,VLOOKUP(Table34[[#This Row],[Product Name]],Table265[#All],4,0),VLOOKUP(Table34[[#This Row],[Product Name]],Table265[#All],5,0))</f>
        <v>870</v>
      </c>
      <c r="G230" s="26">
        <f>VLOOKUP(Table34[[#This Row],[Product Name]],Table265[#All],4,0)</f>
        <v>725</v>
      </c>
      <c r="H230" s="26">
        <f>VLOOKUP(Table34[[#This Row],[Product Name]],Table265[#All],5,0)</f>
        <v>870</v>
      </c>
      <c r="I230" s="28">
        <f>IF(Table34[[#This Row],[Year]]=2021,Table34[[#This Row],[Year 2021]],Table34[[#This Row],[Year 2022]])</f>
        <v>870</v>
      </c>
      <c r="J230" s="28">
        <f>Table34[[#This Row],[Units]]*Table34[[#This Row],[Final Price]]</f>
        <v>468930</v>
      </c>
      <c r="K230" s="28" t="str">
        <f>VLOOKUP(Table34[[#This Row],[Product Name]],Table265[#All],6)</f>
        <v>Herbals</v>
      </c>
      <c r="L230" s="28">
        <f>VLOOKUP(Table34[[#This Row],[Product Name]],Table265[#All],3,0)</f>
        <v>190</v>
      </c>
    </row>
    <row r="231" spans="1:12" x14ac:dyDescent="0.35">
      <c r="A231" s="16">
        <v>2022</v>
      </c>
      <c r="B231" s="17" t="s">
        <v>35</v>
      </c>
      <c r="C231" s="18">
        <v>44593</v>
      </c>
      <c r="D231" s="19" t="s">
        <v>65</v>
      </c>
      <c r="E231" s="20">
        <v>527</v>
      </c>
      <c r="F231" s="26">
        <f>IF(Table34[[#This Row],[Year]]=2021,VLOOKUP(Table34[[#This Row],[Product Name]],Table265[#All],4,0),VLOOKUP(Table34[[#This Row],[Product Name]],Table265[#All],5,0))</f>
        <v>870</v>
      </c>
      <c r="G231" s="26">
        <f>VLOOKUP(Table34[[#This Row],[Product Name]],Table265[#All],4,0)</f>
        <v>725</v>
      </c>
      <c r="H231" s="26">
        <f>VLOOKUP(Table34[[#This Row],[Product Name]],Table265[#All],5,0)</f>
        <v>870</v>
      </c>
      <c r="I231" s="28">
        <f>IF(Table34[[#This Row],[Year]]=2021,Table34[[#This Row],[Year 2021]],Table34[[#This Row],[Year 2022]])</f>
        <v>870</v>
      </c>
      <c r="J231" s="28">
        <f>Table34[[#This Row],[Units]]*Table34[[#This Row],[Final Price]]</f>
        <v>458490</v>
      </c>
      <c r="K231" s="28" t="str">
        <f>VLOOKUP(Table34[[#This Row],[Product Name]],Table265[#All],6)</f>
        <v>Herbals</v>
      </c>
      <c r="L231" s="28">
        <f>VLOOKUP(Table34[[#This Row],[Product Name]],Table265[#All],3,0)</f>
        <v>190</v>
      </c>
    </row>
    <row r="232" spans="1:12" x14ac:dyDescent="0.35">
      <c r="A232" s="16">
        <v>2022</v>
      </c>
      <c r="B232" s="17" t="s">
        <v>36</v>
      </c>
      <c r="C232" s="18">
        <v>44621</v>
      </c>
      <c r="D232" s="19" t="s">
        <v>65</v>
      </c>
      <c r="E232" s="20">
        <v>662</v>
      </c>
      <c r="F232" s="26">
        <f>IF(Table34[[#This Row],[Year]]=2021,VLOOKUP(Table34[[#This Row],[Product Name]],Table265[#All],4,0),VLOOKUP(Table34[[#This Row],[Product Name]],Table265[#All],5,0))</f>
        <v>870</v>
      </c>
      <c r="G232" s="26">
        <f>VLOOKUP(Table34[[#This Row],[Product Name]],Table265[#All],4,0)</f>
        <v>725</v>
      </c>
      <c r="H232" s="26">
        <f>VLOOKUP(Table34[[#This Row],[Product Name]],Table265[#All],5,0)</f>
        <v>870</v>
      </c>
      <c r="I232" s="28">
        <f>IF(Table34[[#This Row],[Year]]=2021,Table34[[#This Row],[Year 2021]],Table34[[#This Row],[Year 2022]])</f>
        <v>870</v>
      </c>
      <c r="J232" s="28">
        <f>Table34[[#This Row],[Units]]*Table34[[#This Row],[Final Price]]</f>
        <v>575940</v>
      </c>
      <c r="K232" s="28" t="str">
        <f>VLOOKUP(Table34[[#This Row],[Product Name]],Table265[#All],6)</f>
        <v>Herbals</v>
      </c>
      <c r="L232" s="28">
        <f>VLOOKUP(Table34[[#This Row],[Product Name]],Table265[#All],3,0)</f>
        <v>190</v>
      </c>
    </row>
    <row r="233" spans="1:12" x14ac:dyDescent="0.35">
      <c r="A233" s="16">
        <v>2022</v>
      </c>
      <c r="B233" s="17" t="s">
        <v>37</v>
      </c>
      <c r="C233" s="18">
        <v>44652</v>
      </c>
      <c r="D233" s="19" t="s">
        <v>65</v>
      </c>
      <c r="E233" s="20">
        <v>531</v>
      </c>
      <c r="F233" s="26">
        <f>IF(Table34[[#This Row],[Year]]=2021,VLOOKUP(Table34[[#This Row],[Product Name]],Table265[#All],4,0),VLOOKUP(Table34[[#This Row],[Product Name]],Table265[#All],5,0))</f>
        <v>870</v>
      </c>
      <c r="G233" s="26">
        <f>VLOOKUP(Table34[[#This Row],[Product Name]],Table265[#All],4,0)</f>
        <v>725</v>
      </c>
      <c r="H233" s="26">
        <f>VLOOKUP(Table34[[#This Row],[Product Name]],Table265[#All],5,0)</f>
        <v>870</v>
      </c>
      <c r="I233" s="28">
        <f>IF(Table34[[#This Row],[Year]]=2021,Table34[[#This Row],[Year 2021]],Table34[[#This Row],[Year 2022]])</f>
        <v>870</v>
      </c>
      <c r="J233" s="28">
        <f>Table34[[#This Row],[Units]]*Table34[[#This Row],[Final Price]]</f>
        <v>461970</v>
      </c>
      <c r="K233" s="28" t="str">
        <f>VLOOKUP(Table34[[#This Row],[Product Name]],Table265[#All],6)</f>
        <v>Herbals</v>
      </c>
      <c r="L233" s="28">
        <f>VLOOKUP(Table34[[#This Row],[Product Name]],Table265[#All],3,0)</f>
        <v>190</v>
      </c>
    </row>
    <row r="234" spans="1:12" x14ac:dyDescent="0.35">
      <c r="A234" s="16">
        <v>2022</v>
      </c>
      <c r="B234" s="17" t="s">
        <v>38</v>
      </c>
      <c r="C234" s="18">
        <v>44682</v>
      </c>
      <c r="D234" s="19" t="s">
        <v>65</v>
      </c>
      <c r="E234" s="20">
        <v>944</v>
      </c>
      <c r="F234" s="26">
        <f>IF(Table34[[#This Row],[Year]]=2021,VLOOKUP(Table34[[#This Row],[Product Name]],Table265[#All],4,0),VLOOKUP(Table34[[#This Row],[Product Name]],Table265[#All],5,0))</f>
        <v>870</v>
      </c>
      <c r="G234" s="26">
        <f>VLOOKUP(Table34[[#This Row],[Product Name]],Table265[#All],4,0)</f>
        <v>725</v>
      </c>
      <c r="H234" s="26">
        <f>VLOOKUP(Table34[[#This Row],[Product Name]],Table265[#All],5,0)</f>
        <v>870</v>
      </c>
      <c r="I234" s="28">
        <f>IF(Table34[[#This Row],[Year]]=2021,Table34[[#This Row],[Year 2021]],Table34[[#This Row],[Year 2022]])</f>
        <v>870</v>
      </c>
      <c r="J234" s="28">
        <f>Table34[[#This Row],[Units]]*Table34[[#This Row],[Final Price]]</f>
        <v>821280</v>
      </c>
      <c r="K234" s="28" t="str">
        <f>VLOOKUP(Table34[[#This Row],[Product Name]],Table265[#All],6)</f>
        <v>Herbals</v>
      </c>
      <c r="L234" s="28">
        <f>VLOOKUP(Table34[[#This Row],[Product Name]],Table265[#All],3,0)</f>
        <v>190</v>
      </c>
    </row>
    <row r="235" spans="1:12" x14ac:dyDescent="0.35">
      <c r="A235" s="16">
        <v>2022</v>
      </c>
      <c r="B235" s="17" t="s">
        <v>39</v>
      </c>
      <c r="C235" s="18">
        <v>44713</v>
      </c>
      <c r="D235" s="19" t="s">
        <v>65</v>
      </c>
      <c r="E235" s="20">
        <v>948</v>
      </c>
      <c r="F235" s="26">
        <f>IF(Table34[[#This Row],[Year]]=2021,VLOOKUP(Table34[[#This Row],[Product Name]],Table265[#All],4,0),VLOOKUP(Table34[[#This Row],[Product Name]],Table265[#All],5,0))</f>
        <v>870</v>
      </c>
      <c r="G235" s="26">
        <f>VLOOKUP(Table34[[#This Row],[Product Name]],Table265[#All],4,0)</f>
        <v>725</v>
      </c>
      <c r="H235" s="26">
        <f>VLOOKUP(Table34[[#This Row],[Product Name]],Table265[#All],5,0)</f>
        <v>870</v>
      </c>
      <c r="I235" s="28">
        <f>IF(Table34[[#This Row],[Year]]=2021,Table34[[#This Row],[Year 2021]],Table34[[#This Row],[Year 2022]])</f>
        <v>870</v>
      </c>
      <c r="J235" s="28">
        <f>Table34[[#This Row],[Units]]*Table34[[#This Row],[Final Price]]</f>
        <v>824760</v>
      </c>
      <c r="K235" s="28" t="str">
        <f>VLOOKUP(Table34[[#This Row],[Product Name]],Table265[#All],6)</f>
        <v>Herbals</v>
      </c>
      <c r="L235" s="28">
        <f>VLOOKUP(Table34[[#This Row],[Product Name]],Table265[#All],3,0)</f>
        <v>190</v>
      </c>
    </row>
    <row r="236" spans="1:12" x14ac:dyDescent="0.35">
      <c r="A236" s="16">
        <v>2022</v>
      </c>
      <c r="B236" s="17" t="s">
        <v>40</v>
      </c>
      <c r="C236" s="18">
        <v>44743</v>
      </c>
      <c r="D236" s="19" t="s">
        <v>65</v>
      </c>
      <c r="E236" s="20">
        <v>608</v>
      </c>
      <c r="F236" s="26">
        <f>IF(Table34[[#This Row],[Year]]=2021,VLOOKUP(Table34[[#This Row],[Product Name]],Table265[#All],4,0),VLOOKUP(Table34[[#This Row],[Product Name]],Table265[#All],5,0))</f>
        <v>870</v>
      </c>
      <c r="G236" s="26">
        <f>VLOOKUP(Table34[[#This Row],[Product Name]],Table265[#All],4,0)</f>
        <v>725</v>
      </c>
      <c r="H236" s="26">
        <f>VLOOKUP(Table34[[#This Row],[Product Name]],Table265[#All],5,0)</f>
        <v>870</v>
      </c>
      <c r="I236" s="28">
        <f>IF(Table34[[#This Row],[Year]]=2021,Table34[[#This Row],[Year 2021]],Table34[[#This Row],[Year 2022]])</f>
        <v>870</v>
      </c>
      <c r="J236" s="28">
        <f>Table34[[#This Row],[Units]]*Table34[[#This Row],[Final Price]]</f>
        <v>528960</v>
      </c>
      <c r="K236" s="28" t="str">
        <f>VLOOKUP(Table34[[#This Row],[Product Name]],Table265[#All],6)</f>
        <v>Herbals</v>
      </c>
      <c r="L236" s="28">
        <f>VLOOKUP(Table34[[#This Row],[Product Name]],Table265[#All],3,0)</f>
        <v>190</v>
      </c>
    </row>
    <row r="237" spans="1:12" x14ac:dyDescent="0.35">
      <c r="A237" s="16">
        <v>2022</v>
      </c>
      <c r="B237" s="17" t="s">
        <v>41</v>
      </c>
      <c r="C237" s="18">
        <v>44774</v>
      </c>
      <c r="D237" s="19" t="s">
        <v>65</v>
      </c>
      <c r="E237" s="20">
        <v>577</v>
      </c>
      <c r="F237" s="26">
        <f>IF(Table34[[#This Row],[Year]]=2021,VLOOKUP(Table34[[#This Row],[Product Name]],Table265[#All],4,0),VLOOKUP(Table34[[#This Row],[Product Name]],Table265[#All],5,0))</f>
        <v>870</v>
      </c>
      <c r="G237" s="26">
        <f>VLOOKUP(Table34[[#This Row],[Product Name]],Table265[#All],4,0)</f>
        <v>725</v>
      </c>
      <c r="H237" s="26">
        <f>VLOOKUP(Table34[[#This Row],[Product Name]],Table265[#All],5,0)</f>
        <v>870</v>
      </c>
      <c r="I237" s="28">
        <f>IF(Table34[[#This Row],[Year]]=2021,Table34[[#This Row],[Year 2021]],Table34[[#This Row],[Year 2022]])</f>
        <v>870</v>
      </c>
      <c r="J237" s="28">
        <f>Table34[[#This Row],[Units]]*Table34[[#This Row],[Final Price]]</f>
        <v>501990</v>
      </c>
      <c r="K237" s="28" t="str">
        <f>VLOOKUP(Table34[[#This Row],[Product Name]],Table265[#All],6)</f>
        <v>Herbals</v>
      </c>
      <c r="L237" s="28">
        <f>VLOOKUP(Table34[[#This Row],[Product Name]],Table265[#All],3,0)</f>
        <v>190</v>
      </c>
    </row>
    <row r="238" spans="1:12" x14ac:dyDescent="0.35">
      <c r="A238" s="16">
        <v>2022</v>
      </c>
      <c r="B238" s="17" t="s">
        <v>42</v>
      </c>
      <c r="C238" s="18">
        <v>44805</v>
      </c>
      <c r="D238" s="19" t="s">
        <v>65</v>
      </c>
      <c r="E238" s="20">
        <v>743</v>
      </c>
      <c r="F238" s="26">
        <f>IF(Table34[[#This Row],[Year]]=2021,VLOOKUP(Table34[[#This Row],[Product Name]],Table265[#All],4,0),VLOOKUP(Table34[[#This Row],[Product Name]],Table265[#All],5,0))</f>
        <v>870</v>
      </c>
      <c r="G238" s="26">
        <f>VLOOKUP(Table34[[#This Row],[Product Name]],Table265[#All],4,0)</f>
        <v>725</v>
      </c>
      <c r="H238" s="26">
        <f>VLOOKUP(Table34[[#This Row],[Product Name]],Table265[#All],5,0)</f>
        <v>870</v>
      </c>
      <c r="I238" s="28">
        <f>IF(Table34[[#This Row],[Year]]=2021,Table34[[#This Row],[Year 2021]],Table34[[#This Row],[Year 2022]])</f>
        <v>870</v>
      </c>
      <c r="J238" s="28">
        <f>Table34[[#This Row],[Units]]*Table34[[#This Row],[Final Price]]</f>
        <v>646410</v>
      </c>
      <c r="K238" s="28" t="str">
        <f>VLOOKUP(Table34[[#This Row],[Product Name]],Table265[#All],6)</f>
        <v>Herbals</v>
      </c>
      <c r="L238" s="28">
        <f>VLOOKUP(Table34[[#This Row],[Product Name]],Table265[#All],3,0)</f>
        <v>190</v>
      </c>
    </row>
    <row r="239" spans="1:12" x14ac:dyDescent="0.35">
      <c r="A239" s="16">
        <v>2022</v>
      </c>
      <c r="B239" s="17" t="s">
        <v>43</v>
      </c>
      <c r="C239" s="18">
        <v>44835</v>
      </c>
      <c r="D239" s="19" t="s">
        <v>65</v>
      </c>
      <c r="E239" s="20">
        <v>686</v>
      </c>
      <c r="F239" s="26">
        <f>IF(Table34[[#This Row],[Year]]=2021,VLOOKUP(Table34[[#This Row],[Product Name]],Table265[#All],4,0),VLOOKUP(Table34[[#This Row],[Product Name]],Table265[#All],5,0))</f>
        <v>870</v>
      </c>
      <c r="G239" s="26">
        <f>VLOOKUP(Table34[[#This Row],[Product Name]],Table265[#All],4,0)</f>
        <v>725</v>
      </c>
      <c r="H239" s="26">
        <f>VLOOKUP(Table34[[#This Row],[Product Name]],Table265[#All],5,0)</f>
        <v>870</v>
      </c>
      <c r="I239" s="28">
        <f>IF(Table34[[#This Row],[Year]]=2021,Table34[[#This Row],[Year 2021]],Table34[[#This Row],[Year 2022]])</f>
        <v>870</v>
      </c>
      <c r="J239" s="28">
        <f>Table34[[#This Row],[Units]]*Table34[[#This Row],[Final Price]]</f>
        <v>596820</v>
      </c>
      <c r="K239" s="28" t="str">
        <f>VLOOKUP(Table34[[#This Row],[Product Name]],Table265[#All],6)</f>
        <v>Herbals</v>
      </c>
      <c r="L239" s="28">
        <f>VLOOKUP(Table34[[#This Row],[Product Name]],Table265[#All],3,0)</f>
        <v>190</v>
      </c>
    </row>
    <row r="240" spans="1:12" x14ac:dyDescent="0.35">
      <c r="A240" s="16">
        <v>2022</v>
      </c>
      <c r="B240" s="17" t="s">
        <v>44</v>
      </c>
      <c r="C240" s="18">
        <v>44866</v>
      </c>
      <c r="D240" s="19" t="s">
        <v>65</v>
      </c>
      <c r="E240" s="20">
        <v>482</v>
      </c>
      <c r="F240" s="26">
        <f>IF(Table34[[#This Row],[Year]]=2021,VLOOKUP(Table34[[#This Row],[Product Name]],Table265[#All],4,0),VLOOKUP(Table34[[#This Row],[Product Name]],Table265[#All],5,0))</f>
        <v>870</v>
      </c>
      <c r="G240" s="26">
        <f>VLOOKUP(Table34[[#This Row],[Product Name]],Table265[#All],4,0)</f>
        <v>725</v>
      </c>
      <c r="H240" s="26">
        <f>VLOOKUP(Table34[[#This Row],[Product Name]],Table265[#All],5,0)</f>
        <v>870</v>
      </c>
      <c r="I240" s="28">
        <f>IF(Table34[[#This Row],[Year]]=2021,Table34[[#This Row],[Year 2021]],Table34[[#This Row],[Year 2022]])</f>
        <v>870</v>
      </c>
      <c r="J240" s="28">
        <f>Table34[[#This Row],[Units]]*Table34[[#This Row],[Final Price]]</f>
        <v>419340</v>
      </c>
      <c r="K240" s="28" t="str">
        <f>VLOOKUP(Table34[[#This Row],[Product Name]],Table265[#All],6)</f>
        <v>Herbals</v>
      </c>
      <c r="L240" s="28">
        <f>VLOOKUP(Table34[[#This Row],[Product Name]],Table265[#All],3,0)</f>
        <v>190</v>
      </c>
    </row>
    <row r="241" spans="1:12" x14ac:dyDescent="0.35">
      <c r="A241" s="16">
        <v>2022</v>
      </c>
      <c r="B241" s="17" t="s">
        <v>45</v>
      </c>
      <c r="C241" s="18">
        <v>44896</v>
      </c>
      <c r="D241" s="19" t="s">
        <v>65</v>
      </c>
      <c r="E241" s="20">
        <v>462</v>
      </c>
      <c r="F241" s="26">
        <f>IF(Table34[[#This Row],[Year]]=2021,VLOOKUP(Table34[[#This Row],[Product Name]],Table265[#All],4,0),VLOOKUP(Table34[[#This Row],[Product Name]],Table265[#All],5,0))</f>
        <v>870</v>
      </c>
      <c r="G241" s="26">
        <f>VLOOKUP(Table34[[#This Row],[Product Name]],Table265[#All],4,0)</f>
        <v>725</v>
      </c>
      <c r="H241" s="26">
        <f>VLOOKUP(Table34[[#This Row],[Product Name]],Table265[#All],5,0)</f>
        <v>870</v>
      </c>
      <c r="I241" s="28">
        <f>IF(Table34[[#This Row],[Year]]=2021,Table34[[#This Row],[Year 2021]],Table34[[#This Row],[Year 2022]])</f>
        <v>870</v>
      </c>
      <c r="J241" s="28">
        <f>Table34[[#This Row],[Units]]*Table34[[#This Row],[Final Price]]</f>
        <v>401940</v>
      </c>
      <c r="K241" s="28" t="str">
        <f>VLOOKUP(Table34[[#This Row],[Product Name]],Table265[#All],6)</f>
        <v>Herbals</v>
      </c>
      <c r="L241" s="28">
        <f>VLOOKUP(Table34[[#This Row],[Product Name]],Table265[#All],3,0)</f>
        <v>190</v>
      </c>
    </row>
    <row r="242" spans="1:12" x14ac:dyDescent="0.35">
      <c r="A242" s="16">
        <v>2021</v>
      </c>
      <c r="B242" s="17" t="s">
        <v>34</v>
      </c>
      <c r="C242" s="18">
        <v>44197</v>
      </c>
      <c r="D242" s="19" t="s">
        <v>66</v>
      </c>
      <c r="E242" s="20">
        <v>570</v>
      </c>
      <c r="F242" s="26">
        <f>IF(Table34[[#This Row],[Year]]=2021,VLOOKUP(Table34[[#This Row],[Product Name]],Table265[#All],4,0),VLOOKUP(Table34[[#This Row],[Product Name]],Table265[#All],5,0))</f>
        <v>480</v>
      </c>
      <c r="G242" s="26">
        <f>VLOOKUP(Table34[[#This Row],[Product Name]],Table265[#All],4,0)</f>
        <v>480</v>
      </c>
      <c r="H242" s="26">
        <f>VLOOKUP(Table34[[#This Row],[Product Name]],Table265[#All],5,0)</f>
        <v>576</v>
      </c>
      <c r="I242" s="28">
        <f>IF(Table34[[#This Row],[Year]]=2021,Table34[[#This Row],[Year 2021]],Table34[[#This Row],[Year 2022]])</f>
        <v>480</v>
      </c>
      <c r="J242" s="28">
        <f>Table34[[#This Row],[Units]]*Table34[[#This Row],[Final Price]]</f>
        <v>273600</v>
      </c>
      <c r="K242" s="28" t="str">
        <f>VLOOKUP(Table34[[#This Row],[Product Name]],Table265[#All],6)</f>
        <v>UniProc</v>
      </c>
      <c r="L242" s="28">
        <f>VLOOKUP(Table34[[#This Row],[Product Name]],Table265[#All],3,0)</f>
        <v>200</v>
      </c>
    </row>
    <row r="243" spans="1:12" x14ac:dyDescent="0.35">
      <c r="A243" s="16">
        <v>2021</v>
      </c>
      <c r="B243" s="17" t="s">
        <v>35</v>
      </c>
      <c r="C243" s="18">
        <v>44228</v>
      </c>
      <c r="D243" s="19" t="s">
        <v>66</v>
      </c>
      <c r="E243" s="20">
        <v>585</v>
      </c>
      <c r="F243" s="26">
        <f>IF(Table34[[#This Row],[Year]]=2021,VLOOKUP(Table34[[#This Row],[Product Name]],Table265[#All],4,0),VLOOKUP(Table34[[#This Row],[Product Name]],Table265[#All],5,0))</f>
        <v>480</v>
      </c>
      <c r="G243" s="26">
        <f>VLOOKUP(Table34[[#This Row],[Product Name]],Table265[#All],4,0)</f>
        <v>480</v>
      </c>
      <c r="H243" s="26">
        <f>VLOOKUP(Table34[[#This Row],[Product Name]],Table265[#All],5,0)</f>
        <v>576</v>
      </c>
      <c r="I243" s="28">
        <f>IF(Table34[[#This Row],[Year]]=2021,Table34[[#This Row],[Year 2021]],Table34[[#This Row],[Year 2022]])</f>
        <v>480</v>
      </c>
      <c r="J243" s="28">
        <f>Table34[[#This Row],[Units]]*Table34[[#This Row],[Final Price]]</f>
        <v>280800</v>
      </c>
      <c r="K243" s="28" t="str">
        <f>VLOOKUP(Table34[[#This Row],[Product Name]],Table265[#All],6)</f>
        <v>UniProc</v>
      </c>
      <c r="L243" s="28">
        <f>VLOOKUP(Table34[[#This Row],[Product Name]],Table265[#All],3,0)</f>
        <v>200</v>
      </c>
    </row>
    <row r="244" spans="1:12" x14ac:dyDescent="0.35">
      <c r="A244" s="16">
        <v>2021</v>
      </c>
      <c r="B244" s="17" t="s">
        <v>36</v>
      </c>
      <c r="C244" s="18">
        <v>44256</v>
      </c>
      <c r="D244" s="19" t="s">
        <v>66</v>
      </c>
      <c r="E244" s="20">
        <v>606</v>
      </c>
      <c r="F244" s="26">
        <f>IF(Table34[[#This Row],[Year]]=2021,VLOOKUP(Table34[[#This Row],[Product Name]],Table265[#All],4,0),VLOOKUP(Table34[[#This Row],[Product Name]],Table265[#All],5,0))</f>
        <v>480</v>
      </c>
      <c r="G244" s="26">
        <f>VLOOKUP(Table34[[#This Row],[Product Name]],Table265[#All],4,0)</f>
        <v>480</v>
      </c>
      <c r="H244" s="26">
        <f>VLOOKUP(Table34[[#This Row],[Product Name]],Table265[#All],5,0)</f>
        <v>576</v>
      </c>
      <c r="I244" s="28">
        <f>IF(Table34[[#This Row],[Year]]=2021,Table34[[#This Row],[Year 2021]],Table34[[#This Row],[Year 2022]])</f>
        <v>480</v>
      </c>
      <c r="J244" s="28">
        <f>Table34[[#This Row],[Units]]*Table34[[#This Row],[Final Price]]</f>
        <v>290880</v>
      </c>
      <c r="K244" s="28" t="str">
        <f>VLOOKUP(Table34[[#This Row],[Product Name]],Table265[#All],6)</f>
        <v>UniProc</v>
      </c>
      <c r="L244" s="28">
        <f>VLOOKUP(Table34[[#This Row],[Product Name]],Table265[#All],3,0)</f>
        <v>200</v>
      </c>
    </row>
    <row r="245" spans="1:12" x14ac:dyDescent="0.35">
      <c r="A245" s="16">
        <v>2021</v>
      </c>
      <c r="B245" s="17" t="s">
        <v>37</v>
      </c>
      <c r="C245" s="18">
        <v>44287</v>
      </c>
      <c r="D245" s="19" t="s">
        <v>66</v>
      </c>
      <c r="E245" s="20">
        <v>630</v>
      </c>
      <c r="F245" s="26">
        <f>IF(Table34[[#This Row],[Year]]=2021,VLOOKUP(Table34[[#This Row],[Product Name]],Table265[#All],4,0),VLOOKUP(Table34[[#This Row],[Product Name]],Table265[#All],5,0))</f>
        <v>480</v>
      </c>
      <c r="G245" s="26">
        <f>VLOOKUP(Table34[[#This Row],[Product Name]],Table265[#All],4,0)</f>
        <v>480</v>
      </c>
      <c r="H245" s="26">
        <f>VLOOKUP(Table34[[#This Row],[Product Name]],Table265[#All],5,0)</f>
        <v>576</v>
      </c>
      <c r="I245" s="28">
        <f>IF(Table34[[#This Row],[Year]]=2021,Table34[[#This Row],[Year 2021]],Table34[[#This Row],[Year 2022]])</f>
        <v>480</v>
      </c>
      <c r="J245" s="28">
        <f>Table34[[#This Row],[Units]]*Table34[[#This Row],[Final Price]]</f>
        <v>302400</v>
      </c>
      <c r="K245" s="28" t="str">
        <f>VLOOKUP(Table34[[#This Row],[Product Name]],Table265[#All],6)</f>
        <v>UniProc</v>
      </c>
      <c r="L245" s="28">
        <f>VLOOKUP(Table34[[#This Row],[Product Name]],Table265[#All],3,0)</f>
        <v>200</v>
      </c>
    </row>
    <row r="246" spans="1:12" x14ac:dyDescent="0.35">
      <c r="A246" s="16">
        <v>2021</v>
      </c>
      <c r="B246" s="17" t="s">
        <v>38</v>
      </c>
      <c r="C246" s="18">
        <v>44317</v>
      </c>
      <c r="D246" s="19" t="s">
        <v>66</v>
      </c>
      <c r="E246" s="20">
        <v>660</v>
      </c>
      <c r="F246" s="26">
        <f>IF(Table34[[#This Row],[Year]]=2021,VLOOKUP(Table34[[#This Row],[Product Name]],Table265[#All],4,0),VLOOKUP(Table34[[#This Row],[Product Name]],Table265[#All],5,0))</f>
        <v>480</v>
      </c>
      <c r="G246" s="26">
        <f>VLOOKUP(Table34[[#This Row],[Product Name]],Table265[#All],4,0)</f>
        <v>480</v>
      </c>
      <c r="H246" s="26">
        <f>VLOOKUP(Table34[[#This Row],[Product Name]],Table265[#All],5,0)</f>
        <v>576</v>
      </c>
      <c r="I246" s="28">
        <f>IF(Table34[[#This Row],[Year]]=2021,Table34[[#This Row],[Year 2021]],Table34[[#This Row],[Year 2022]])</f>
        <v>480</v>
      </c>
      <c r="J246" s="28">
        <f>Table34[[#This Row],[Units]]*Table34[[#This Row],[Final Price]]</f>
        <v>316800</v>
      </c>
      <c r="K246" s="28" t="str">
        <f>VLOOKUP(Table34[[#This Row],[Product Name]],Table265[#All],6)</f>
        <v>UniProc</v>
      </c>
      <c r="L246" s="28">
        <f>VLOOKUP(Table34[[#This Row],[Product Name]],Table265[#All],3,0)</f>
        <v>200</v>
      </c>
    </row>
    <row r="247" spans="1:12" x14ac:dyDescent="0.35">
      <c r="A247" s="16">
        <v>2021</v>
      </c>
      <c r="B247" s="17" t="s">
        <v>39</v>
      </c>
      <c r="C247" s="18">
        <v>44348</v>
      </c>
      <c r="D247" s="19" t="s">
        <v>66</v>
      </c>
      <c r="E247" s="20">
        <v>696</v>
      </c>
      <c r="F247" s="26">
        <f>IF(Table34[[#This Row],[Year]]=2021,VLOOKUP(Table34[[#This Row],[Product Name]],Table265[#All],4,0),VLOOKUP(Table34[[#This Row],[Product Name]],Table265[#All],5,0))</f>
        <v>480</v>
      </c>
      <c r="G247" s="26">
        <f>VLOOKUP(Table34[[#This Row],[Product Name]],Table265[#All],4,0)</f>
        <v>480</v>
      </c>
      <c r="H247" s="26">
        <f>VLOOKUP(Table34[[#This Row],[Product Name]],Table265[#All],5,0)</f>
        <v>576</v>
      </c>
      <c r="I247" s="28">
        <f>IF(Table34[[#This Row],[Year]]=2021,Table34[[#This Row],[Year 2021]],Table34[[#This Row],[Year 2022]])</f>
        <v>480</v>
      </c>
      <c r="J247" s="28">
        <f>Table34[[#This Row],[Units]]*Table34[[#This Row],[Final Price]]</f>
        <v>334080</v>
      </c>
      <c r="K247" s="28" t="str">
        <f>VLOOKUP(Table34[[#This Row],[Product Name]],Table265[#All],6)</f>
        <v>UniProc</v>
      </c>
      <c r="L247" s="28">
        <f>VLOOKUP(Table34[[#This Row],[Product Name]],Table265[#All],3,0)</f>
        <v>200</v>
      </c>
    </row>
    <row r="248" spans="1:12" x14ac:dyDescent="0.35">
      <c r="A248" s="16">
        <v>2021</v>
      </c>
      <c r="B248" s="17" t="s">
        <v>40</v>
      </c>
      <c r="C248" s="18">
        <v>44378</v>
      </c>
      <c r="D248" s="19" t="s">
        <v>66</v>
      </c>
      <c r="E248" s="20">
        <v>735</v>
      </c>
      <c r="F248" s="26">
        <f>IF(Table34[[#This Row],[Year]]=2021,VLOOKUP(Table34[[#This Row],[Product Name]],Table265[#All],4,0),VLOOKUP(Table34[[#This Row],[Product Name]],Table265[#All],5,0))</f>
        <v>480</v>
      </c>
      <c r="G248" s="26">
        <f>VLOOKUP(Table34[[#This Row],[Product Name]],Table265[#All],4,0)</f>
        <v>480</v>
      </c>
      <c r="H248" s="26">
        <f>VLOOKUP(Table34[[#This Row],[Product Name]],Table265[#All],5,0)</f>
        <v>576</v>
      </c>
      <c r="I248" s="28">
        <f>IF(Table34[[#This Row],[Year]]=2021,Table34[[#This Row],[Year 2021]],Table34[[#This Row],[Year 2022]])</f>
        <v>480</v>
      </c>
      <c r="J248" s="28">
        <f>Table34[[#This Row],[Units]]*Table34[[#This Row],[Final Price]]</f>
        <v>352800</v>
      </c>
      <c r="K248" s="28" t="str">
        <f>VLOOKUP(Table34[[#This Row],[Product Name]],Table265[#All],6)</f>
        <v>UniProc</v>
      </c>
      <c r="L248" s="28">
        <f>VLOOKUP(Table34[[#This Row],[Product Name]],Table265[#All],3,0)</f>
        <v>200</v>
      </c>
    </row>
    <row r="249" spans="1:12" x14ac:dyDescent="0.35">
      <c r="A249" s="16">
        <v>2021</v>
      </c>
      <c r="B249" s="17" t="s">
        <v>41</v>
      </c>
      <c r="C249" s="18">
        <v>44409</v>
      </c>
      <c r="D249" s="19" t="s">
        <v>66</v>
      </c>
      <c r="E249" s="20">
        <v>780</v>
      </c>
      <c r="F249" s="26">
        <f>IF(Table34[[#This Row],[Year]]=2021,VLOOKUP(Table34[[#This Row],[Product Name]],Table265[#All],4,0),VLOOKUP(Table34[[#This Row],[Product Name]],Table265[#All],5,0))</f>
        <v>480</v>
      </c>
      <c r="G249" s="26">
        <f>VLOOKUP(Table34[[#This Row],[Product Name]],Table265[#All],4,0)</f>
        <v>480</v>
      </c>
      <c r="H249" s="26">
        <f>VLOOKUP(Table34[[#This Row],[Product Name]],Table265[#All],5,0)</f>
        <v>576</v>
      </c>
      <c r="I249" s="28">
        <f>IF(Table34[[#This Row],[Year]]=2021,Table34[[#This Row],[Year 2021]],Table34[[#This Row],[Year 2022]])</f>
        <v>480</v>
      </c>
      <c r="J249" s="28">
        <f>Table34[[#This Row],[Units]]*Table34[[#This Row],[Final Price]]</f>
        <v>374400</v>
      </c>
      <c r="K249" s="28" t="str">
        <f>VLOOKUP(Table34[[#This Row],[Product Name]],Table265[#All],6)</f>
        <v>UniProc</v>
      </c>
      <c r="L249" s="28">
        <f>VLOOKUP(Table34[[#This Row],[Product Name]],Table265[#All],3,0)</f>
        <v>200</v>
      </c>
    </row>
    <row r="250" spans="1:12" x14ac:dyDescent="0.35">
      <c r="A250" s="16">
        <v>2021</v>
      </c>
      <c r="B250" s="17" t="s">
        <v>42</v>
      </c>
      <c r="C250" s="18">
        <v>44440</v>
      </c>
      <c r="D250" s="19" t="s">
        <v>66</v>
      </c>
      <c r="E250" s="20">
        <v>828</v>
      </c>
      <c r="F250" s="26">
        <f>IF(Table34[[#This Row],[Year]]=2021,VLOOKUP(Table34[[#This Row],[Product Name]],Table265[#All],4,0),VLOOKUP(Table34[[#This Row],[Product Name]],Table265[#All],5,0))</f>
        <v>480</v>
      </c>
      <c r="G250" s="26">
        <f>VLOOKUP(Table34[[#This Row],[Product Name]],Table265[#All],4,0)</f>
        <v>480</v>
      </c>
      <c r="H250" s="26">
        <f>VLOOKUP(Table34[[#This Row],[Product Name]],Table265[#All],5,0)</f>
        <v>576</v>
      </c>
      <c r="I250" s="28">
        <f>IF(Table34[[#This Row],[Year]]=2021,Table34[[#This Row],[Year 2021]],Table34[[#This Row],[Year 2022]])</f>
        <v>480</v>
      </c>
      <c r="J250" s="28">
        <f>Table34[[#This Row],[Units]]*Table34[[#This Row],[Final Price]]</f>
        <v>397440</v>
      </c>
      <c r="K250" s="28" t="str">
        <f>VLOOKUP(Table34[[#This Row],[Product Name]],Table265[#All],6)</f>
        <v>UniProc</v>
      </c>
      <c r="L250" s="28">
        <f>VLOOKUP(Table34[[#This Row],[Product Name]],Table265[#All],3,0)</f>
        <v>200</v>
      </c>
    </row>
    <row r="251" spans="1:12" x14ac:dyDescent="0.35">
      <c r="A251" s="16">
        <v>2021</v>
      </c>
      <c r="B251" s="17" t="s">
        <v>43</v>
      </c>
      <c r="C251" s="18">
        <v>44470</v>
      </c>
      <c r="D251" s="19" t="s">
        <v>66</v>
      </c>
      <c r="E251" s="20">
        <v>879</v>
      </c>
      <c r="F251" s="26">
        <f>IF(Table34[[#This Row],[Year]]=2021,VLOOKUP(Table34[[#This Row],[Product Name]],Table265[#All],4,0),VLOOKUP(Table34[[#This Row],[Product Name]],Table265[#All],5,0))</f>
        <v>480</v>
      </c>
      <c r="G251" s="26">
        <f>VLOOKUP(Table34[[#This Row],[Product Name]],Table265[#All],4,0)</f>
        <v>480</v>
      </c>
      <c r="H251" s="26">
        <f>VLOOKUP(Table34[[#This Row],[Product Name]],Table265[#All],5,0)</f>
        <v>576</v>
      </c>
      <c r="I251" s="28">
        <f>IF(Table34[[#This Row],[Year]]=2021,Table34[[#This Row],[Year 2021]],Table34[[#This Row],[Year 2022]])</f>
        <v>480</v>
      </c>
      <c r="J251" s="28">
        <f>Table34[[#This Row],[Units]]*Table34[[#This Row],[Final Price]]</f>
        <v>421920</v>
      </c>
      <c r="K251" s="28" t="str">
        <f>VLOOKUP(Table34[[#This Row],[Product Name]],Table265[#All],6)</f>
        <v>UniProc</v>
      </c>
      <c r="L251" s="28">
        <f>VLOOKUP(Table34[[#This Row],[Product Name]],Table265[#All],3,0)</f>
        <v>200</v>
      </c>
    </row>
    <row r="252" spans="1:12" x14ac:dyDescent="0.35">
      <c r="A252" s="16">
        <v>2021</v>
      </c>
      <c r="B252" s="17" t="s">
        <v>44</v>
      </c>
      <c r="C252" s="18">
        <v>44501</v>
      </c>
      <c r="D252" s="19" t="s">
        <v>66</v>
      </c>
      <c r="E252" s="20">
        <v>936</v>
      </c>
      <c r="F252" s="26">
        <f>IF(Table34[[#This Row],[Year]]=2021,VLOOKUP(Table34[[#This Row],[Product Name]],Table265[#All],4,0),VLOOKUP(Table34[[#This Row],[Product Name]],Table265[#All],5,0))</f>
        <v>480</v>
      </c>
      <c r="G252" s="26">
        <f>VLOOKUP(Table34[[#This Row],[Product Name]],Table265[#All],4,0)</f>
        <v>480</v>
      </c>
      <c r="H252" s="26">
        <f>VLOOKUP(Table34[[#This Row],[Product Name]],Table265[#All],5,0)</f>
        <v>576</v>
      </c>
      <c r="I252" s="28">
        <f>IF(Table34[[#This Row],[Year]]=2021,Table34[[#This Row],[Year 2021]],Table34[[#This Row],[Year 2022]])</f>
        <v>480</v>
      </c>
      <c r="J252" s="28">
        <f>Table34[[#This Row],[Units]]*Table34[[#This Row],[Final Price]]</f>
        <v>449280</v>
      </c>
      <c r="K252" s="28" t="str">
        <f>VLOOKUP(Table34[[#This Row],[Product Name]],Table265[#All],6)</f>
        <v>UniProc</v>
      </c>
      <c r="L252" s="28">
        <f>VLOOKUP(Table34[[#This Row],[Product Name]],Table265[#All],3,0)</f>
        <v>200</v>
      </c>
    </row>
    <row r="253" spans="1:12" x14ac:dyDescent="0.35">
      <c r="A253" s="16">
        <v>2021</v>
      </c>
      <c r="B253" s="17" t="s">
        <v>45</v>
      </c>
      <c r="C253" s="18">
        <v>44531</v>
      </c>
      <c r="D253" s="19" t="s">
        <v>66</v>
      </c>
      <c r="E253" s="20">
        <v>996</v>
      </c>
      <c r="F253" s="26">
        <f>IF(Table34[[#This Row],[Year]]=2021,VLOOKUP(Table34[[#This Row],[Product Name]],Table265[#All],4,0),VLOOKUP(Table34[[#This Row],[Product Name]],Table265[#All],5,0))</f>
        <v>480</v>
      </c>
      <c r="G253" s="26">
        <f>VLOOKUP(Table34[[#This Row],[Product Name]],Table265[#All],4,0)</f>
        <v>480</v>
      </c>
      <c r="H253" s="26">
        <f>VLOOKUP(Table34[[#This Row],[Product Name]],Table265[#All],5,0)</f>
        <v>576</v>
      </c>
      <c r="I253" s="28">
        <f>IF(Table34[[#This Row],[Year]]=2021,Table34[[#This Row],[Year 2021]],Table34[[#This Row],[Year 2022]])</f>
        <v>480</v>
      </c>
      <c r="J253" s="28">
        <f>Table34[[#This Row],[Units]]*Table34[[#This Row],[Final Price]]</f>
        <v>478080</v>
      </c>
      <c r="K253" s="28" t="str">
        <f>VLOOKUP(Table34[[#This Row],[Product Name]],Table265[#All],6)</f>
        <v>UniProc</v>
      </c>
      <c r="L253" s="28">
        <f>VLOOKUP(Table34[[#This Row],[Product Name]],Table265[#All],3,0)</f>
        <v>200</v>
      </c>
    </row>
    <row r="254" spans="1:12" x14ac:dyDescent="0.35">
      <c r="A254" s="16">
        <v>2022</v>
      </c>
      <c r="B254" s="17" t="s">
        <v>34</v>
      </c>
      <c r="C254" s="18">
        <v>44562</v>
      </c>
      <c r="D254" s="19" t="s">
        <v>66</v>
      </c>
      <c r="E254" s="20">
        <v>1062</v>
      </c>
      <c r="F254" s="26">
        <f>IF(Table34[[#This Row],[Year]]=2021,VLOOKUP(Table34[[#This Row],[Product Name]],Table265[#All],4,0),VLOOKUP(Table34[[#This Row],[Product Name]],Table265[#All],5,0))</f>
        <v>576</v>
      </c>
      <c r="G254" s="26">
        <f>VLOOKUP(Table34[[#This Row],[Product Name]],Table265[#All],4,0)</f>
        <v>480</v>
      </c>
      <c r="H254" s="26">
        <f>VLOOKUP(Table34[[#This Row],[Product Name]],Table265[#All],5,0)</f>
        <v>576</v>
      </c>
      <c r="I254" s="28">
        <f>IF(Table34[[#This Row],[Year]]=2021,Table34[[#This Row],[Year 2021]],Table34[[#This Row],[Year 2022]])</f>
        <v>576</v>
      </c>
      <c r="J254" s="28">
        <f>Table34[[#This Row],[Units]]*Table34[[#This Row],[Final Price]]</f>
        <v>611712</v>
      </c>
      <c r="K254" s="28" t="str">
        <f>VLOOKUP(Table34[[#This Row],[Product Name]],Table265[#All],6)</f>
        <v>UniProc</v>
      </c>
      <c r="L254" s="28">
        <f>VLOOKUP(Table34[[#This Row],[Product Name]],Table265[#All],3,0)</f>
        <v>200</v>
      </c>
    </row>
    <row r="255" spans="1:12" x14ac:dyDescent="0.35">
      <c r="A255" s="16">
        <v>2022</v>
      </c>
      <c r="B255" s="17" t="s">
        <v>35</v>
      </c>
      <c r="C255" s="18">
        <v>44593</v>
      </c>
      <c r="D255" s="19" t="s">
        <v>66</v>
      </c>
      <c r="E255" s="20">
        <v>1134</v>
      </c>
      <c r="F255" s="26">
        <f>IF(Table34[[#This Row],[Year]]=2021,VLOOKUP(Table34[[#This Row],[Product Name]],Table265[#All],4,0),VLOOKUP(Table34[[#This Row],[Product Name]],Table265[#All],5,0))</f>
        <v>576</v>
      </c>
      <c r="G255" s="26">
        <f>VLOOKUP(Table34[[#This Row],[Product Name]],Table265[#All],4,0)</f>
        <v>480</v>
      </c>
      <c r="H255" s="26">
        <f>VLOOKUP(Table34[[#This Row],[Product Name]],Table265[#All],5,0)</f>
        <v>576</v>
      </c>
      <c r="I255" s="28">
        <f>IF(Table34[[#This Row],[Year]]=2021,Table34[[#This Row],[Year 2021]],Table34[[#This Row],[Year 2022]])</f>
        <v>576</v>
      </c>
      <c r="J255" s="28">
        <f>Table34[[#This Row],[Units]]*Table34[[#This Row],[Final Price]]</f>
        <v>653184</v>
      </c>
      <c r="K255" s="28" t="str">
        <f>VLOOKUP(Table34[[#This Row],[Product Name]],Table265[#All],6)</f>
        <v>UniProc</v>
      </c>
      <c r="L255" s="28">
        <f>VLOOKUP(Table34[[#This Row],[Product Name]],Table265[#All],3,0)</f>
        <v>200</v>
      </c>
    </row>
    <row r="256" spans="1:12" x14ac:dyDescent="0.35">
      <c r="A256" s="16">
        <v>2022</v>
      </c>
      <c r="B256" s="17" t="s">
        <v>36</v>
      </c>
      <c r="C256" s="18">
        <v>44621</v>
      </c>
      <c r="D256" s="19" t="s">
        <v>66</v>
      </c>
      <c r="E256" s="20">
        <v>1212</v>
      </c>
      <c r="F256" s="26">
        <f>IF(Table34[[#This Row],[Year]]=2021,VLOOKUP(Table34[[#This Row],[Product Name]],Table265[#All],4,0),VLOOKUP(Table34[[#This Row],[Product Name]],Table265[#All],5,0))</f>
        <v>576</v>
      </c>
      <c r="G256" s="26">
        <f>VLOOKUP(Table34[[#This Row],[Product Name]],Table265[#All],4,0)</f>
        <v>480</v>
      </c>
      <c r="H256" s="26">
        <f>VLOOKUP(Table34[[#This Row],[Product Name]],Table265[#All],5,0)</f>
        <v>576</v>
      </c>
      <c r="I256" s="28">
        <f>IF(Table34[[#This Row],[Year]]=2021,Table34[[#This Row],[Year 2021]],Table34[[#This Row],[Year 2022]])</f>
        <v>576</v>
      </c>
      <c r="J256" s="28">
        <f>Table34[[#This Row],[Units]]*Table34[[#This Row],[Final Price]]</f>
        <v>698112</v>
      </c>
      <c r="K256" s="28" t="str">
        <f>VLOOKUP(Table34[[#This Row],[Product Name]],Table265[#All],6)</f>
        <v>UniProc</v>
      </c>
      <c r="L256" s="28">
        <f>VLOOKUP(Table34[[#This Row],[Product Name]],Table265[#All],3,0)</f>
        <v>200</v>
      </c>
    </row>
    <row r="257" spans="1:12" x14ac:dyDescent="0.35">
      <c r="A257" s="16">
        <v>2022</v>
      </c>
      <c r="B257" s="17" t="s">
        <v>37</v>
      </c>
      <c r="C257" s="18">
        <v>44652</v>
      </c>
      <c r="D257" s="19" t="s">
        <v>66</v>
      </c>
      <c r="E257" s="20">
        <v>1296</v>
      </c>
      <c r="F257" s="26">
        <f>IF(Table34[[#This Row],[Year]]=2021,VLOOKUP(Table34[[#This Row],[Product Name]],Table265[#All],4,0),VLOOKUP(Table34[[#This Row],[Product Name]],Table265[#All],5,0))</f>
        <v>576</v>
      </c>
      <c r="G257" s="26">
        <f>VLOOKUP(Table34[[#This Row],[Product Name]],Table265[#All],4,0)</f>
        <v>480</v>
      </c>
      <c r="H257" s="26">
        <f>VLOOKUP(Table34[[#This Row],[Product Name]],Table265[#All],5,0)</f>
        <v>576</v>
      </c>
      <c r="I257" s="28">
        <f>IF(Table34[[#This Row],[Year]]=2021,Table34[[#This Row],[Year 2021]],Table34[[#This Row],[Year 2022]])</f>
        <v>576</v>
      </c>
      <c r="J257" s="28">
        <f>Table34[[#This Row],[Units]]*Table34[[#This Row],[Final Price]]</f>
        <v>746496</v>
      </c>
      <c r="K257" s="28" t="str">
        <f>VLOOKUP(Table34[[#This Row],[Product Name]],Table265[#All],6)</f>
        <v>UniProc</v>
      </c>
      <c r="L257" s="28">
        <f>VLOOKUP(Table34[[#This Row],[Product Name]],Table265[#All],3,0)</f>
        <v>200</v>
      </c>
    </row>
    <row r="258" spans="1:12" x14ac:dyDescent="0.35">
      <c r="A258" s="16">
        <v>2022</v>
      </c>
      <c r="B258" s="17" t="s">
        <v>38</v>
      </c>
      <c r="C258" s="18">
        <v>44682</v>
      </c>
      <c r="D258" s="19" t="s">
        <v>66</v>
      </c>
      <c r="E258" s="20">
        <v>1386</v>
      </c>
      <c r="F258" s="26">
        <f>IF(Table34[[#This Row],[Year]]=2021,VLOOKUP(Table34[[#This Row],[Product Name]],Table265[#All],4,0),VLOOKUP(Table34[[#This Row],[Product Name]],Table265[#All],5,0))</f>
        <v>576</v>
      </c>
      <c r="G258" s="26">
        <f>VLOOKUP(Table34[[#This Row],[Product Name]],Table265[#All],4,0)</f>
        <v>480</v>
      </c>
      <c r="H258" s="26">
        <f>VLOOKUP(Table34[[#This Row],[Product Name]],Table265[#All],5,0)</f>
        <v>576</v>
      </c>
      <c r="I258" s="28">
        <f>IF(Table34[[#This Row],[Year]]=2021,Table34[[#This Row],[Year 2021]],Table34[[#This Row],[Year 2022]])</f>
        <v>576</v>
      </c>
      <c r="J258" s="28">
        <f>Table34[[#This Row],[Units]]*Table34[[#This Row],[Final Price]]</f>
        <v>798336</v>
      </c>
      <c r="K258" s="28" t="str">
        <f>VLOOKUP(Table34[[#This Row],[Product Name]],Table265[#All],6)</f>
        <v>UniProc</v>
      </c>
      <c r="L258" s="28">
        <f>VLOOKUP(Table34[[#This Row],[Product Name]],Table265[#All],3,0)</f>
        <v>200</v>
      </c>
    </row>
    <row r="259" spans="1:12" x14ac:dyDescent="0.35">
      <c r="A259" s="16">
        <v>2022</v>
      </c>
      <c r="B259" s="17" t="s">
        <v>39</v>
      </c>
      <c r="C259" s="18">
        <v>44713</v>
      </c>
      <c r="D259" s="19" t="s">
        <v>66</v>
      </c>
      <c r="E259" s="20">
        <v>1482</v>
      </c>
      <c r="F259" s="26">
        <f>IF(Table34[[#This Row],[Year]]=2021,VLOOKUP(Table34[[#This Row],[Product Name]],Table265[#All],4,0),VLOOKUP(Table34[[#This Row],[Product Name]],Table265[#All],5,0))</f>
        <v>576</v>
      </c>
      <c r="G259" s="26">
        <f>VLOOKUP(Table34[[#This Row],[Product Name]],Table265[#All],4,0)</f>
        <v>480</v>
      </c>
      <c r="H259" s="26">
        <f>VLOOKUP(Table34[[#This Row],[Product Name]],Table265[#All],5,0)</f>
        <v>576</v>
      </c>
      <c r="I259" s="28">
        <f>IF(Table34[[#This Row],[Year]]=2021,Table34[[#This Row],[Year 2021]],Table34[[#This Row],[Year 2022]])</f>
        <v>576</v>
      </c>
      <c r="J259" s="28">
        <f>Table34[[#This Row],[Units]]*Table34[[#This Row],[Final Price]]</f>
        <v>853632</v>
      </c>
      <c r="K259" s="28" t="str">
        <f>VLOOKUP(Table34[[#This Row],[Product Name]],Table265[#All],6)</f>
        <v>UniProc</v>
      </c>
      <c r="L259" s="28">
        <f>VLOOKUP(Table34[[#This Row],[Product Name]],Table265[#All],3,0)</f>
        <v>200</v>
      </c>
    </row>
    <row r="260" spans="1:12" x14ac:dyDescent="0.35">
      <c r="A260" s="16">
        <v>2022</v>
      </c>
      <c r="B260" s="17" t="s">
        <v>40</v>
      </c>
      <c r="C260" s="18">
        <v>44743</v>
      </c>
      <c r="D260" s="19" t="s">
        <v>66</v>
      </c>
      <c r="E260" s="20">
        <v>1584</v>
      </c>
      <c r="F260" s="26">
        <f>IF(Table34[[#This Row],[Year]]=2021,VLOOKUP(Table34[[#This Row],[Product Name]],Table265[#All],4,0),VLOOKUP(Table34[[#This Row],[Product Name]],Table265[#All],5,0))</f>
        <v>576</v>
      </c>
      <c r="G260" s="26">
        <f>VLOOKUP(Table34[[#This Row],[Product Name]],Table265[#All],4,0)</f>
        <v>480</v>
      </c>
      <c r="H260" s="26">
        <f>VLOOKUP(Table34[[#This Row],[Product Name]],Table265[#All],5,0)</f>
        <v>576</v>
      </c>
      <c r="I260" s="28">
        <f>IF(Table34[[#This Row],[Year]]=2021,Table34[[#This Row],[Year 2021]],Table34[[#This Row],[Year 2022]])</f>
        <v>576</v>
      </c>
      <c r="J260" s="28">
        <f>Table34[[#This Row],[Units]]*Table34[[#This Row],[Final Price]]</f>
        <v>912384</v>
      </c>
      <c r="K260" s="28" t="str">
        <f>VLOOKUP(Table34[[#This Row],[Product Name]],Table265[#All],6)</f>
        <v>UniProc</v>
      </c>
      <c r="L260" s="28">
        <f>VLOOKUP(Table34[[#This Row],[Product Name]],Table265[#All],3,0)</f>
        <v>200</v>
      </c>
    </row>
    <row r="261" spans="1:12" x14ac:dyDescent="0.35">
      <c r="A261" s="16">
        <v>2022</v>
      </c>
      <c r="B261" s="17" t="s">
        <v>41</v>
      </c>
      <c r="C261" s="18">
        <v>44774</v>
      </c>
      <c r="D261" s="19" t="s">
        <v>66</v>
      </c>
      <c r="E261" s="20">
        <v>1692</v>
      </c>
      <c r="F261" s="26">
        <f>IF(Table34[[#This Row],[Year]]=2021,VLOOKUP(Table34[[#This Row],[Product Name]],Table265[#All],4,0),VLOOKUP(Table34[[#This Row],[Product Name]],Table265[#All],5,0))</f>
        <v>576</v>
      </c>
      <c r="G261" s="26">
        <f>VLOOKUP(Table34[[#This Row],[Product Name]],Table265[#All],4,0)</f>
        <v>480</v>
      </c>
      <c r="H261" s="26">
        <f>VLOOKUP(Table34[[#This Row],[Product Name]],Table265[#All],5,0)</f>
        <v>576</v>
      </c>
      <c r="I261" s="28">
        <f>IF(Table34[[#This Row],[Year]]=2021,Table34[[#This Row],[Year 2021]],Table34[[#This Row],[Year 2022]])</f>
        <v>576</v>
      </c>
      <c r="J261" s="28">
        <f>Table34[[#This Row],[Units]]*Table34[[#This Row],[Final Price]]</f>
        <v>974592</v>
      </c>
      <c r="K261" s="28" t="str">
        <f>VLOOKUP(Table34[[#This Row],[Product Name]],Table265[#All],6)</f>
        <v>UniProc</v>
      </c>
      <c r="L261" s="28">
        <f>VLOOKUP(Table34[[#This Row],[Product Name]],Table265[#All],3,0)</f>
        <v>200</v>
      </c>
    </row>
    <row r="262" spans="1:12" x14ac:dyDescent="0.35">
      <c r="A262" s="16">
        <v>2022</v>
      </c>
      <c r="B262" s="17" t="s">
        <v>42</v>
      </c>
      <c r="C262" s="18">
        <v>44805</v>
      </c>
      <c r="D262" s="19" t="s">
        <v>66</v>
      </c>
      <c r="E262" s="20">
        <v>1806</v>
      </c>
      <c r="F262" s="26">
        <f>IF(Table34[[#This Row],[Year]]=2021,VLOOKUP(Table34[[#This Row],[Product Name]],Table265[#All],4,0),VLOOKUP(Table34[[#This Row],[Product Name]],Table265[#All],5,0))</f>
        <v>576</v>
      </c>
      <c r="G262" s="26">
        <f>VLOOKUP(Table34[[#This Row],[Product Name]],Table265[#All],4,0)</f>
        <v>480</v>
      </c>
      <c r="H262" s="26">
        <f>VLOOKUP(Table34[[#This Row],[Product Name]],Table265[#All],5,0)</f>
        <v>576</v>
      </c>
      <c r="I262" s="28">
        <f>IF(Table34[[#This Row],[Year]]=2021,Table34[[#This Row],[Year 2021]],Table34[[#This Row],[Year 2022]])</f>
        <v>576</v>
      </c>
      <c r="J262" s="28">
        <f>Table34[[#This Row],[Units]]*Table34[[#This Row],[Final Price]]</f>
        <v>1040256</v>
      </c>
      <c r="K262" s="28" t="str">
        <f>VLOOKUP(Table34[[#This Row],[Product Name]],Table265[#All],6)</f>
        <v>UniProc</v>
      </c>
      <c r="L262" s="28">
        <f>VLOOKUP(Table34[[#This Row],[Product Name]],Table265[#All],3,0)</f>
        <v>200</v>
      </c>
    </row>
    <row r="263" spans="1:12" x14ac:dyDescent="0.35">
      <c r="A263" s="16">
        <v>2022</v>
      </c>
      <c r="B263" s="17" t="s">
        <v>43</v>
      </c>
      <c r="C263" s="18">
        <v>44835</v>
      </c>
      <c r="D263" s="19" t="s">
        <v>66</v>
      </c>
      <c r="E263" s="20">
        <v>1926</v>
      </c>
      <c r="F263" s="26">
        <f>IF(Table34[[#This Row],[Year]]=2021,VLOOKUP(Table34[[#This Row],[Product Name]],Table265[#All],4,0),VLOOKUP(Table34[[#This Row],[Product Name]],Table265[#All],5,0))</f>
        <v>576</v>
      </c>
      <c r="G263" s="26">
        <f>VLOOKUP(Table34[[#This Row],[Product Name]],Table265[#All],4,0)</f>
        <v>480</v>
      </c>
      <c r="H263" s="26">
        <f>VLOOKUP(Table34[[#This Row],[Product Name]],Table265[#All],5,0)</f>
        <v>576</v>
      </c>
      <c r="I263" s="28">
        <f>IF(Table34[[#This Row],[Year]]=2021,Table34[[#This Row],[Year 2021]],Table34[[#This Row],[Year 2022]])</f>
        <v>576</v>
      </c>
      <c r="J263" s="28">
        <f>Table34[[#This Row],[Units]]*Table34[[#This Row],[Final Price]]</f>
        <v>1109376</v>
      </c>
      <c r="K263" s="28" t="str">
        <f>VLOOKUP(Table34[[#This Row],[Product Name]],Table265[#All],6)</f>
        <v>UniProc</v>
      </c>
      <c r="L263" s="28">
        <f>VLOOKUP(Table34[[#This Row],[Product Name]],Table265[#All],3,0)</f>
        <v>200</v>
      </c>
    </row>
    <row r="264" spans="1:12" x14ac:dyDescent="0.35">
      <c r="A264" s="16">
        <v>2022</v>
      </c>
      <c r="B264" s="17" t="s">
        <v>44</v>
      </c>
      <c r="C264" s="18">
        <v>44866</v>
      </c>
      <c r="D264" s="19" t="s">
        <v>66</v>
      </c>
      <c r="E264" s="20">
        <v>2052</v>
      </c>
      <c r="F264" s="26">
        <f>IF(Table34[[#This Row],[Year]]=2021,VLOOKUP(Table34[[#This Row],[Product Name]],Table265[#All],4,0),VLOOKUP(Table34[[#This Row],[Product Name]],Table265[#All],5,0))</f>
        <v>576</v>
      </c>
      <c r="G264" s="26">
        <f>VLOOKUP(Table34[[#This Row],[Product Name]],Table265[#All],4,0)</f>
        <v>480</v>
      </c>
      <c r="H264" s="26">
        <f>VLOOKUP(Table34[[#This Row],[Product Name]],Table265[#All],5,0)</f>
        <v>576</v>
      </c>
      <c r="I264" s="28">
        <f>IF(Table34[[#This Row],[Year]]=2021,Table34[[#This Row],[Year 2021]],Table34[[#This Row],[Year 2022]])</f>
        <v>576</v>
      </c>
      <c r="J264" s="28">
        <f>Table34[[#This Row],[Units]]*Table34[[#This Row],[Final Price]]</f>
        <v>1181952</v>
      </c>
      <c r="K264" s="28" t="str">
        <f>VLOOKUP(Table34[[#This Row],[Product Name]],Table265[#All],6)</f>
        <v>UniProc</v>
      </c>
      <c r="L264" s="28">
        <f>VLOOKUP(Table34[[#This Row],[Product Name]],Table265[#All],3,0)</f>
        <v>200</v>
      </c>
    </row>
    <row r="265" spans="1:12" x14ac:dyDescent="0.35">
      <c r="A265" s="16">
        <v>2022</v>
      </c>
      <c r="B265" s="17" t="s">
        <v>45</v>
      </c>
      <c r="C265" s="18">
        <v>44896</v>
      </c>
      <c r="D265" s="19" t="s">
        <v>66</v>
      </c>
      <c r="E265" s="20">
        <v>2184</v>
      </c>
      <c r="F265" s="26">
        <f>IF(Table34[[#This Row],[Year]]=2021,VLOOKUP(Table34[[#This Row],[Product Name]],Table265[#All],4,0),VLOOKUP(Table34[[#This Row],[Product Name]],Table265[#All],5,0))</f>
        <v>576</v>
      </c>
      <c r="G265" s="26">
        <f>VLOOKUP(Table34[[#This Row],[Product Name]],Table265[#All],4,0)</f>
        <v>480</v>
      </c>
      <c r="H265" s="26">
        <f>VLOOKUP(Table34[[#This Row],[Product Name]],Table265[#All],5,0)</f>
        <v>576</v>
      </c>
      <c r="I265" s="28">
        <f>IF(Table34[[#This Row],[Year]]=2021,Table34[[#This Row],[Year 2021]],Table34[[#This Row],[Year 2022]])</f>
        <v>576</v>
      </c>
      <c r="J265" s="28">
        <f>Table34[[#This Row],[Units]]*Table34[[#This Row],[Final Price]]</f>
        <v>1257984</v>
      </c>
      <c r="K265" s="28" t="str">
        <f>VLOOKUP(Table34[[#This Row],[Product Name]],Table265[#All],6)</f>
        <v>UniProc</v>
      </c>
      <c r="L265" s="28">
        <f>VLOOKUP(Table34[[#This Row],[Product Name]],Table265[#All],3,0)</f>
        <v>200</v>
      </c>
    </row>
    <row r="266" spans="1:12" x14ac:dyDescent="0.35">
      <c r="A266" s="16">
        <v>2021</v>
      </c>
      <c r="B266" s="17" t="s">
        <v>34</v>
      </c>
      <c r="C266" s="18">
        <v>44197</v>
      </c>
      <c r="D266" s="19" t="s">
        <v>67</v>
      </c>
      <c r="E266" s="20">
        <v>601</v>
      </c>
      <c r="F266" s="26">
        <f>IF(Table34[[#This Row],[Year]]=2021,VLOOKUP(Table34[[#This Row],[Product Name]],Table265[#All],4,0),VLOOKUP(Table34[[#This Row],[Product Name]],Table265[#All],5,0))</f>
        <v>490</v>
      </c>
      <c r="G266" s="26">
        <f>VLOOKUP(Table34[[#This Row],[Product Name]],Table265[#All],4,0)</f>
        <v>490</v>
      </c>
      <c r="H266" s="26">
        <f>VLOOKUP(Table34[[#This Row],[Product Name]],Table265[#All],5,0)</f>
        <v>588</v>
      </c>
      <c r="I266" s="28">
        <f>IF(Table34[[#This Row],[Year]]=2021,Table34[[#This Row],[Year 2021]],Table34[[#This Row],[Year 2022]])</f>
        <v>490</v>
      </c>
      <c r="J266" s="28">
        <f>Table34[[#This Row],[Units]]*Table34[[#This Row],[Final Price]]</f>
        <v>294490</v>
      </c>
      <c r="K266" s="28" t="str">
        <f>VLOOKUP(Table34[[#This Row],[Product Name]],Table265[#All],6)</f>
        <v>UniProc</v>
      </c>
      <c r="L266" s="28">
        <f>VLOOKUP(Table34[[#This Row],[Product Name]],Table265[#All],3,0)</f>
        <v>200</v>
      </c>
    </row>
    <row r="267" spans="1:12" x14ac:dyDescent="0.35">
      <c r="A267" s="16">
        <v>2021</v>
      </c>
      <c r="B267" s="17" t="s">
        <v>35</v>
      </c>
      <c r="C267" s="18">
        <v>44228</v>
      </c>
      <c r="D267" s="19" t="s">
        <v>67</v>
      </c>
      <c r="E267" s="20">
        <v>755</v>
      </c>
      <c r="F267" s="26">
        <f>IF(Table34[[#This Row],[Year]]=2021,VLOOKUP(Table34[[#This Row],[Product Name]],Table265[#All],4,0),VLOOKUP(Table34[[#This Row],[Product Name]],Table265[#All],5,0))</f>
        <v>490</v>
      </c>
      <c r="G267" s="26">
        <f>VLOOKUP(Table34[[#This Row],[Product Name]],Table265[#All],4,0)</f>
        <v>490</v>
      </c>
      <c r="H267" s="26">
        <f>VLOOKUP(Table34[[#This Row],[Product Name]],Table265[#All],5,0)</f>
        <v>588</v>
      </c>
      <c r="I267" s="28">
        <f>IF(Table34[[#This Row],[Year]]=2021,Table34[[#This Row],[Year 2021]],Table34[[#This Row],[Year 2022]])</f>
        <v>490</v>
      </c>
      <c r="J267" s="28">
        <f>Table34[[#This Row],[Units]]*Table34[[#This Row],[Final Price]]</f>
        <v>369950</v>
      </c>
      <c r="K267" s="28" t="str">
        <f>VLOOKUP(Table34[[#This Row],[Product Name]],Table265[#All],6)</f>
        <v>UniProc</v>
      </c>
      <c r="L267" s="28">
        <f>VLOOKUP(Table34[[#This Row],[Product Name]],Table265[#All],3,0)</f>
        <v>200</v>
      </c>
    </row>
    <row r="268" spans="1:12" x14ac:dyDescent="0.35">
      <c r="A268" s="16">
        <v>2021</v>
      </c>
      <c r="B268" s="17" t="s">
        <v>36</v>
      </c>
      <c r="C268" s="18">
        <v>44256</v>
      </c>
      <c r="D268" s="19" t="s">
        <v>67</v>
      </c>
      <c r="E268" s="20">
        <v>442</v>
      </c>
      <c r="F268" s="26">
        <f>IF(Table34[[#This Row],[Year]]=2021,VLOOKUP(Table34[[#This Row],[Product Name]],Table265[#All],4,0),VLOOKUP(Table34[[#This Row],[Product Name]],Table265[#All],5,0))</f>
        <v>490</v>
      </c>
      <c r="G268" s="26">
        <f>VLOOKUP(Table34[[#This Row],[Product Name]],Table265[#All],4,0)</f>
        <v>490</v>
      </c>
      <c r="H268" s="26">
        <f>VLOOKUP(Table34[[#This Row],[Product Name]],Table265[#All],5,0)</f>
        <v>588</v>
      </c>
      <c r="I268" s="28">
        <f>IF(Table34[[#This Row],[Year]]=2021,Table34[[#This Row],[Year 2021]],Table34[[#This Row],[Year 2022]])</f>
        <v>490</v>
      </c>
      <c r="J268" s="28">
        <f>Table34[[#This Row],[Units]]*Table34[[#This Row],[Final Price]]</f>
        <v>216580</v>
      </c>
      <c r="K268" s="28" t="str">
        <f>VLOOKUP(Table34[[#This Row],[Product Name]],Table265[#All],6)</f>
        <v>UniProc</v>
      </c>
      <c r="L268" s="28">
        <f>VLOOKUP(Table34[[#This Row],[Product Name]],Table265[#All],3,0)</f>
        <v>200</v>
      </c>
    </row>
    <row r="269" spans="1:12" x14ac:dyDescent="0.35">
      <c r="A269" s="16">
        <v>2021</v>
      </c>
      <c r="B269" s="17" t="s">
        <v>37</v>
      </c>
      <c r="C269" s="18">
        <v>44287</v>
      </c>
      <c r="D269" s="19" t="s">
        <v>67</v>
      </c>
      <c r="E269" s="20">
        <v>763</v>
      </c>
      <c r="F269" s="26">
        <f>IF(Table34[[#This Row],[Year]]=2021,VLOOKUP(Table34[[#This Row],[Product Name]],Table265[#All],4,0),VLOOKUP(Table34[[#This Row],[Product Name]],Table265[#All],5,0))</f>
        <v>490</v>
      </c>
      <c r="G269" s="26">
        <f>VLOOKUP(Table34[[#This Row],[Product Name]],Table265[#All],4,0)</f>
        <v>490</v>
      </c>
      <c r="H269" s="26">
        <f>VLOOKUP(Table34[[#This Row],[Product Name]],Table265[#All],5,0)</f>
        <v>588</v>
      </c>
      <c r="I269" s="28">
        <f>IF(Table34[[#This Row],[Year]]=2021,Table34[[#This Row],[Year 2021]],Table34[[#This Row],[Year 2022]])</f>
        <v>490</v>
      </c>
      <c r="J269" s="28">
        <f>Table34[[#This Row],[Units]]*Table34[[#This Row],[Final Price]]</f>
        <v>373870</v>
      </c>
      <c r="K269" s="28" t="str">
        <f>VLOOKUP(Table34[[#This Row],[Product Name]],Table265[#All],6)</f>
        <v>UniProc</v>
      </c>
      <c r="L269" s="28">
        <f>VLOOKUP(Table34[[#This Row],[Product Name]],Table265[#All],3,0)</f>
        <v>200</v>
      </c>
    </row>
    <row r="270" spans="1:12" x14ac:dyDescent="0.35">
      <c r="A270" s="16">
        <v>2021</v>
      </c>
      <c r="B270" s="17" t="s">
        <v>38</v>
      </c>
      <c r="C270" s="18">
        <v>44317</v>
      </c>
      <c r="D270" s="19" t="s">
        <v>67</v>
      </c>
      <c r="E270" s="20">
        <v>951</v>
      </c>
      <c r="F270" s="26">
        <f>IF(Table34[[#This Row],[Year]]=2021,VLOOKUP(Table34[[#This Row],[Product Name]],Table265[#All],4,0),VLOOKUP(Table34[[#This Row],[Product Name]],Table265[#All],5,0))</f>
        <v>490</v>
      </c>
      <c r="G270" s="26">
        <f>VLOOKUP(Table34[[#This Row],[Product Name]],Table265[#All],4,0)</f>
        <v>490</v>
      </c>
      <c r="H270" s="26">
        <f>VLOOKUP(Table34[[#This Row],[Product Name]],Table265[#All],5,0)</f>
        <v>588</v>
      </c>
      <c r="I270" s="28">
        <f>IF(Table34[[#This Row],[Year]]=2021,Table34[[#This Row],[Year 2021]],Table34[[#This Row],[Year 2022]])</f>
        <v>490</v>
      </c>
      <c r="J270" s="28">
        <f>Table34[[#This Row],[Units]]*Table34[[#This Row],[Final Price]]</f>
        <v>465990</v>
      </c>
      <c r="K270" s="28" t="str">
        <f>VLOOKUP(Table34[[#This Row],[Product Name]],Table265[#All],6)</f>
        <v>UniProc</v>
      </c>
      <c r="L270" s="28">
        <f>VLOOKUP(Table34[[#This Row],[Product Name]],Table265[#All],3,0)</f>
        <v>200</v>
      </c>
    </row>
    <row r="271" spans="1:12" x14ac:dyDescent="0.35">
      <c r="A271" s="16">
        <v>2021</v>
      </c>
      <c r="B271" s="17" t="s">
        <v>39</v>
      </c>
      <c r="C271" s="18">
        <v>44348</v>
      </c>
      <c r="D271" s="19" t="s">
        <v>67</v>
      </c>
      <c r="E271" s="20">
        <v>954</v>
      </c>
      <c r="F271" s="26">
        <f>IF(Table34[[#This Row],[Year]]=2021,VLOOKUP(Table34[[#This Row],[Product Name]],Table265[#All],4,0),VLOOKUP(Table34[[#This Row],[Product Name]],Table265[#All],5,0))</f>
        <v>490</v>
      </c>
      <c r="G271" s="26">
        <f>VLOOKUP(Table34[[#This Row],[Product Name]],Table265[#All],4,0)</f>
        <v>490</v>
      </c>
      <c r="H271" s="26">
        <f>VLOOKUP(Table34[[#This Row],[Product Name]],Table265[#All],5,0)</f>
        <v>588</v>
      </c>
      <c r="I271" s="28">
        <f>IF(Table34[[#This Row],[Year]]=2021,Table34[[#This Row],[Year 2021]],Table34[[#This Row],[Year 2022]])</f>
        <v>490</v>
      </c>
      <c r="J271" s="28">
        <f>Table34[[#This Row],[Units]]*Table34[[#This Row],[Final Price]]</f>
        <v>467460</v>
      </c>
      <c r="K271" s="28" t="str">
        <f>VLOOKUP(Table34[[#This Row],[Product Name]],Table265[#All],6)</f>
        <v>UniProc</v>
      </c>
      <c r="L271" s="28">
        <f>VLOOKUP(Table34[[#This Row],[Product Name]],Table265[#All],3,0)</f>
        <v>200</v>
      </c>
    </row>
    <row r="272" spans="1:12" x14ac:dyDescent="0.35">
      <c r="A272" s="16">
        <v>2021</v>
      </c>
      <c r="B272" s="17" t="s">
        <v>40</v>
      </c>
      <c r="C272" s="18">
        <v>44378</v>
      </c>
      <c r="D272" s="19" t="s">
        <v>67</v>
      </c>
      <c r="E272" s="20">
        <v>1100</v>
      </c>
      <c r="F272" s="26">
        <f>IF(Table34[[#This Row],[Year]]=2021,VLOOKUP(Table34[[#This Row],[Product Name]],Table265[#All],4,0),VLOOKUP(Table34[[#This Row],[Product Name]],Table265[#All],5,0))</f>
        <v>490</v>
      </c>
      <c r="G272" s="26">
        <f>VLOOKUP(Table34[[#This Row],[Product Name]],Table265[#All],4,0)</f>
        <v>490</v>
      </c>
      <c r="H272" s="26">
        <f>VLOOKUP(Table34[[#This Row],[Product Name]],Table265[#All],5,0)</f>
        <v>588</v>
      </c>
      <c r="I272" s="28">
        <f>IF(Table34[[#This Row],[Year]]=2021,Table34[[#This Row],[Year 2021]],Table34[[#This Row],[Year 2022]])</f>
        <v>490</v>
      </c>
      <c r="J272" s="28">
        <f>Table34[[#This Row],[Units]]*Table34[[#This Row],[Final Price]]</f>
        <v>539000</v>
      </c>
      <c r="K272" s="28" t="str">
        <f>VLOOKUP(Table34[[#This Row],[Product Name]],Table265[#All],6)</f>
        <v>UniProc</v>
      </c>
      <c r="L272" s="28">
        <f>VLOOKUP(Table34[[#This Row],[Product Name]],Table265[#All],3,0)</f>
        <v>200</v>
      </c>
    </row>
    <row r="273" spans="1:12" x14ac:dyDescent="0.35">
      <c r="A273" s="16">
        <v>2021</v>
      </c>
      <c r="B273" s="17" t="s">
        <v>41</v>
      </c>
      <c r="C273" s="18">
        <v>44409</v>
      </c>
      <c r="D273" s="19" t="s">
        <v>67</v>
      </c>
      <c r="E273" s="20">
        <v>700</v>
      </c>
      <c r="F273" s="26">
        <f>IF(Table34[[#This Row],[Year]]=2021,VLOOKUP(Table34[[#This Row],[Product Name]],Table265[#All],4,0),VLOOKUP(Table34[[#This Row],[Product Name]],Table265[#All],5,0))</f>
        <v>490</v>
      </c>
      <c r="G273" s="26">
        <f>VLOOKUP(Table34[[#This Row],[Product Name]],Table265[#All],4,0)</f>
        <v>490</v>
      </c>
      <c r="H273" s="26">
        <f>VLOOKUP(Table34[[#This Row],[Product Name]],Table265[#All],5,0)</f>
        <v>588</v>
      </c>
      <c r="I273" s="28">
        <f>IF(Table34[[#This Row],[Year]]=2021,Table34[[#This Row],[Year 2021]],Table34[[#This Row],[Year 2022]])</f>
        <v>490</v>
      </c>
      <c r="J273" s="28">
        <f>Table34[[#This Row],[Units]]*Table34[[#This Row],[Final Price]]</f>
        <v>343000</v>
      </c>
      <c r="K273" s="28" t="str">
        <f>VLOOKUP(Table34[[#This Row],[Product Name]],Table265[#All],6)</f>
        <v>UniProc</v>
      </c>
      <c r="L273" s="28">
        <f>VLOOKUP(Table34[[#This Row],[Product Name]],Table265[#All],3,0)</f>
        <v>200</v>
      </c>
    </row>
    <row r="274" spans="1:12" x14ac:dyDescent="0.35">
      <c r="A274" s="16">
        <v>2021</v>
      </c>
      <c r="B274" s="17" t="s">
        <v>42</v>
      </c>
      <c r="C274" s="18">
        <v>44440</v>
      </c>
      <c r="D274" s="19" t="s">
        <v>67</v>
      </c>
      <c r="E274" s="20">
        <v>890</v>
      </c>
      <c r="F274" s="26">
        <f>IF(Table34[[#This Row],[Year]]=2021,VLOOKUP(Table34[[#This Row],[Product Name]],Table265[#All],4,0),VLOOKUP(Table34[[#This Row],[Product Name]],Table265[#All],5,0))</f>
        <v>490</v>
      </c>
      <c r="G274" s="26">
        <f>VLOOKUP(Table34[[#This Row],[Product Name]],Table265[#All],4,0)</f>
        <v>490</v>
      </c>
      <c r="H274" s="26">
        <f>VLOOKUP(Table34[[#This Row],[Product Name]],Table265[#All],5,0)</f>
        <v>588</v>
      </c>
      <c r="I274" s="28">
        <f>IF(Table34[[#This Row],[Year]]=2021,Table34[[#This Row],[Year 2021]],Table34[[#This Row],[Year 2022]])</f>
        <v>490</v>
      </c>
      <c r="J274" s="28">
        <f>Table34[[#This Row],[Units]]*Table34[[#This Row],[Final Price]]</f>
        <v>436100</v>
      </c>
      <c r="K274" s="28" t="str">
        <f>VLOOKUP(Table34[[#This Row],[Product Name]],Table265[#All],6)</f>
        <v>UniProc</v>
      </c>
      <c r="L274" s="28">
        <f>VLOOKUP(Table34[[#This Row],[Product Name]],Table265[#All],3,0)</f>
        <v>200</v>
      </c>
    </row>
    <row r="275" spans="1:12" x14ac:dyDescent="0.35">
      <c r="A275" s="16">
        <v>2021</v>
      </c>
      <c r="B275" s="17" t="s">
        <v>43</v>
      </c>
      <c r="C275" s="18">
        <v>44470</v>
      </c>
      <c r="D275" s="19" t="s">
        <v>67</v>
      </c>
      <c r="E275" s="20">
        <v>881</v>
      </c>
      <c r="F275" s="26">
        <f>IF(Table34[[#This Row],[Year]]=2021,VLOOKUP(Table34[[#This Row],[Product Name]],Table265[#All],4,0),VLOOKUP(Table34[[#This Row],[Product Name]],Table265[#All],5,0))</f>
        <v>490</v>
      </c>
      <c r="G275" s="26">
        <f>VLOOKUP(Table34[[#This Row],[Product Name]],Table265[#All],4,0)</f>
        <v>490</v>
      </c>
      <c r="H275" s="26">
        <f>VLOOKUP(Table34[[#This Row],[Product Name]],Table265[#All],5,0)</f>
        <v>588</v>
      </c>
      <c r="I275" s="28">
        <f>IF(Table34[[#This Row],[Year]]=2021,Table34[[#This Row],[Year 2021]],Table34[[#This Row],[Year 2022]])</f>
        <v>490</v>
      </c>
      <c r="J275" s="28">
        <f>Table34[[#This Row],[Units]]*Table34[[#This Row],[Final Price]]</f>
        <v>431690</v>
      </c>
      <c r="K275" s="28" t="str">
        <f>VLOOKUP(Table34[[#This Row],[Product Name]],Table265[#All],6)</f>
        <v>UniProc</v>
      </c>
      <c r="L275" s="28">
        <f>VLOOKUP(Table34[[#This Row],[Product Name]],Table265[#All],3,0)</f>
        <v>200</v>
      </c>
    </row>
    <row r="276" spans="1:12" x14ac:dyDescent="0.35">
      <c r="A276" s="16">
        <v>2021</v>
      </c>
      <c r="B276" s="17" t="s">
        <v>44</v>
      </c>
      <c r="C276" s="18">
        <v>44501</v>
      </c>
      <c r="D276" s="19" t="s">
        <v>67</v>
      </c>
      <c r="E276" s="20">
        <v>630</v>
      </c>
      <c r="F276" s="26">
        <f>IF(Table34[[#This Row],[Year]]=2021,VLOOKUP(Table34[[#This Row],[Product Name]],Table265[#All],4,0),VLOOKUP(Table34[[#This Row],[Product Name]],Table265[#All],5,0))</f>
        <v>490</v>
      </c>
      <c r="G276" s="26">
        <f>VLOOKUP(Table34[[#This Row],[Product Name]],Table265[#All],4,0)</f>
        <v>490</v>
      </c>
      <c r="H276" s="26">
        <f>VLOOKUP(Table34[[#This Row],[Product Name]],Table265[#All],5,0)</f>
        <v>588</v>
      </c>
      <c r="I276" s="28">
        <f>IF(Table34[[#This Row],[Year]]=2021,Table34[[#This Row],[Year 2021]],Table34[[#This Row],[Year 2022]])</f>
        <v>490</v>
      </c>
      <c r="J276" s="28">
        <f>Table34[[#This Row],[Units]]*Table34[[#This Row],[Final Price]]</f>
        <v>308700</v>
      </c>
      <c r="K276" s="28" t="str">
        <f>VLOOKUP(Table34[[#This Row],[Product Name]],Table265[#All],6)</f>
        <v>UniProc</v>
      </c>
      <c r="L276" s="28">
        <f>VLOOKUP(Table34[[#This Row],[Product Name]],Table265[#All],3,0)</f>
        <v>200</v>
      </c>
    </row>
    <row r="277" spans="1:12" x14ac:dyDescent="0.35">
      <c r="A277" s="16">
        <v>2021</v>
      </c>
      <c r="B277" s="17" t="s">
        <v>45</v>
      </c>
      <c r="C277" s="18">
        <v>44531</v>
      </c>
      <c r="D277" s="19" t="s">
        <v>67</v>
      </c>
      <c r="E277" s="20">
        <v>1000</v>
      </c>
      <c r="F277" s="26">
        <f>IF(Table34[[#This Row],[Year]]=2021,VLOOKUP(Table34[[#This Row],[Product Name]],Table265[#All],4,0),VLOOKUP(Table34[[#This Row],[Product Name]],Table265[#All],5,0))</f>
        <v>490</v>
      </c>
      <c r="G277" s="26">
        <f>VLOOKUP(Table34[[#This Row],[Product Name]],Table265[#All],4,0)</f>
        <v>490</v>
      </c>
      <c r="H277" s="26">
        <f>VLOOKUP(Table34[[#This Row],[Product Name]],Table265[#All],5,0)</f>
        <v>588</v>
      </c>
      <c r="I277" s="28">
        <f>IF(Table34[[#This Row],[Year]]=2021,Table34[[#This Row],[Year 2021]],Table34[[#This Row],[Year 2022]])</f>
        <v>490</v>
      </c>
      <c r="J277" s="28">
        <f>Table34[[#This Row],[Units]]*Table34[[#This Row],[Final Price]]</f>
        <v>490000</v>
      </c>
      <c r="K277" s="28" t="str">
        <f>VLOOKUP(Table34[[#This Row],[Product Name]],Table265[#All],6)</f>
        <v>UniProc</v>
      </c>
      <c r="L277" s="28">
        <f>VLOOKUP(Table34[[#This Row],[Product Name]],Table265[#All],3,0)</f>
        <v>200</v>
      </c>
    </row>
    <row r="278" spans="1:12" x14ac:dyDescent="0.35">
      <c r="A278" s="16">
        <v>2022</v>
      </c>
      <c r="B278" s="17" t="s">
        <v>34</v>
      </c>
      <c r="C278" s="18">
        <v>44562</v>
      </c>
      <c r="D278" s="19" t="s">
        <v>67</v>
      </c>
      <c r="E278" s="20">
        <v>1065</v>
      </c>
      <c r="F278" s="26">
        <f>IF(Table34[[#This Row],[Year]]=2021,VLOOKUP(Table34[[#This Row],[Product Name]],Table265[#All],4,0),VLOOKUP(Table34[[#This Row],[Product Name]],Table265[#All],5,0))</f>
        <v>588</v>
      </c>
      <c r="G278" s="26">
        <f>VLOOKUP(Table34[[#This Row],[Product Name]],Table265[#All],4,0)</f>
        <v>490</v>
      </c>
      <c r="H278" s="26">
        <f>VLOOKUP(Table34[[#This Row],[Product Name]],Table265[#All],5,0)</f>
        <v>588</v>
      </c>
      <c r="I278" s="28">
        <f>IF(Table34[[#This Row],[Year]]=2021,Table34[[#This Row],[Year 2021]],Table34[[#This Row],[Year 2022]])</f>
        <v>588</v>
      </c>
      <c r="J278" s="28">
        <f>Table34[[#This Row],[Units]]*Table34[[#This Row],[Final Price]]</f>
        <v>626220</v>
      </c>
      <c r="K278" s="28" t="str">
        <f>VLOOKUP(Table34[[#This Row],[Product Name]],Table265[#All],6)</f>
        <v>UniProc</v>
      </c>
      <c r="L278" s="28">
        <f>VLOOKUP(Table34[[#This Row],[Product Name]],Table265[#All],3,0)</f>
        <v>200</v>
      </c>
    </row>
    <row r="279" spans="1:12" x14ac:dyDescent="0.35">
      <c r="A279" s="16">
        <v>2022</v>
      </c>
      <c r="B279" s="17" t="s">
        <v>35</v>
      </c>
      <c r="C279" s="18">
        <v>44593</v>
      </c>
      <c r="D279" s="19" t="s">
        <v>67</v>
      </c>
      <c r="E279" s="20">
        <v>736</v>
      </c>
      <c r="F279" s="26">
        <f>IF(Table34[[#This Row],[Year]]=2021,VLOOKUP(Table34[[#This Row],[Product Name]],Table265[#All],4,0),VLOOKUP(Table34[[#This Row],[Product Name]],Table265[#All],5,0))</f>
        <v>588</v>
      </c>
      <c r="G279" s="26">
        <f>VLOOKUP(Table34[[#This Row],[Product Name]],Table265[#All],4,0)</f>
        <v>490</v>
      </c>
      <c r="H279" s="26">
        <f>VLOOKUP(Table34[[#This Row],[Product Name]],Table265[#All],5,0)</f>
        <v>588</v>
      </c>
      <c r="I279" s="28">
        <f>IF(Table34[[#This Row],[Year]]=2021,Table34[[#This Row],[Year 2021]],Table34[[#This Row],[Year 2022]])</f>
        <v>588</v>
      </c>
      <c r="J279" s="28">
        <f>Table34[[#This Row],[Units]]*Table34[[#This Row],[Final Price]]</f>
        <v>432768</v>
      </c>
      <c r="K279" s="28" t="str">
        <f>VLOOKUP(Table34[[#This Row],[Product Name]],Table265[#All],6)</f>
        <v>UniProc</v>
      </c>
      <c r="L279" s="28">
        <f>VLOOKUP(Table34[[#This Row],[Product Name]],Table265[#All],3,0)</f>
        <v>200</v>
      </c>
    </row>
    <row r="280" spans="1:12" x14ac:dyDescent="0.35">
      <c r="A280" s="16">
        <v>2022</v>
      </c>
      <c r="B280" s="17" t="s">
        <v>36</v>
      </c>
      <c r="C280" s="18">
        <v>44621</v>
      </c>
      <c r="D280" s="19" t="s">
        <v>67</v>
      </c>
      <c r="E280" s="20">
        <v>1437</v>
      </c>
      <c r="F280" s="26">
        <f>IF(Table34[[#This Row],[Year]]=2021,VLOOKUP(Table34[[#This Row],[Product Name]],Table265[#All],4,0),VLOOKUP(Table34[[#This Row],[Product Name]],Table265[#All],5,0))</f>
        <v>588</v>
      </c>
      <c r="G280" s="26">
        <f>VLOOKUP(Table34[[#This Row],[Product Name]],Table265[#All],4,0)</f>
        <v>490</v>
      </c>
      <c r="H280" s="26">
        <f>VLOOKUP(Table34[[#This Row],[Product Name]],Table265[#All],5,0)</f>
        <v>588</v>
      </c>
      <c r="I280" s="28">
        <f>IF(Table34[[#This Row],[Year]]=2021,Table34[[#This Row],[Year 2021]],Table34[[#This Row],[Year 2022]])</f>
        <v>588</v>
      </c>
      <c r="J280" s="28">
        <f>Table34[[#This Row],[Units]]*Table34[[#This Row],[Final Price]]</f>
        <v>844956</v>
      </c>
      <c r="K280" s="28" t="str">
        <f>VLOOKUP(Table34[[#This Row],[Product Name]],Table265[#All],6)</f>
        <v>UniProc</v>
      </c>
      <c r="L280" s="28">
        <f>VLOOKUP(Table34[[#This Row],[Product Name]],Table265[#All],3,0)</f>
        <v>200</v>
      </c>
    </row>
    <row r="281" spans="1:12" x14ac:dyDescent="0.35">
      <c r="A281" s="16">
        <v>2022</v>
      </c>
      <c r="B281" s="17" t="s">
        <v>37</v>
      </c>
      <c r="C281" s="18">
        <v>44652</v>
      </c>
      <c r="D281" s="19" t="s">
        <v>67</v>
      </c>
      <c r="E281" s="20">
        <v>1155</v>
      </c>
      <c r="F281" s="26">
        <f>IF(Table34[[#This Row],[Year]]=2021,VLOOKUP(Table34[[#This Row],[Product Name]],Table265[#All],4,0),VLOOKUP(Table34[[#This Row],[Product Name]],Table265[#All],5,0))</f>
        <v>588</v>
      </c>
      <c r="G281" s="26">
        <f>VLOOKUP(Table34[[#This Row],[Product Name]],Table265[#All],4,0)</f>
        <v>490</v>
      </c>
      <c r="H281" s="26">
        <f>VLOOKUP(Table34[[#This Row],[Product Name]],Table265[#All],5,0)</f>
        <v>588</v>
      </c>
      <c r="I281" s="28">
        <f>IF(Table34[[#This Row],[Year]]=2021,Table34[[#This Row],[Year 2021]],Table34[[#This Row],[Year 2022]])</f>
        <v>588</v>
      </c>
      <c r="J281" s="28">
        <f>Table34[[#This Row],[Units]]*Table34[[#This Row],[Final Price]]</f>
        <v>679140</v>
      </c>
      <c r="K281" s="28" t="str">
        <f>VLOOKUP(Table34[[#This Row],[Product Name]],Table265[#All],6)</f>
        <v>UniProc</v>
      </c>
      <c r="L281" s="28">
        <f>VLOOKUP(Table34[[#This Row],[Product Name]],Table265[#All],3,0)</f>
        <v>200</v>
      </c>
    </row>
    <row r="282" spans="1:12" x14ac:dyDescent="0.35">
      <c r="A282" s="16">
        <v>2022</v>
      </c>
      <c r="B282" s="17" t="s">
        <v>38</v>
      </c>
      <c r="C282" s="18">
        <v>44682</v>
      </c>
      <c r="D282" s="19" t="s">
        <v>67</v>
      </c>
      <c r="E282" s="20">
        <v>948</v>
      </c>
      <c r="F282" s="26">
        <f>IF(Table34[[#This Row],[Year]]=2021,VLOOKUP(Table34[[#This Row],[Product Name]],Table265[#All],4,0),VLOOKUP(Table34[[#This Row],[Product Name]],Table265[#All],5,0))</f>
        <v>588</v>
      </c>
      <c r="G282" s="26">
        <f>VLOOKUP(Table34[[#This Row],[Product Name]],Table265[#All],4,0)</f>
        <v>490</v>
      </c>
      <c r="H282" s="26">
        <f>VLOOKUP(Table34[[#This Row],[Product Name]],Table265[#All],5,0)</f>
        <v>588</v>
      </c>
      <c r="I282" s="28">
        <f>IF(Table34[[#This Row],[Year]]=2021,Table34[[#This Row],[Year 2021]],Table34[[#This Row],[Year 2022]])</f>
        <v>588</v>
      </c>
      <c r="J282" s="28">
        <f>Table34[[#This Row],[Units]]*Table34[[#This Row],[Final Price]]</f>
        <v>557424</v>
      </c>
      <c r="K282" s="28" t="str">
        <f>VLOOKUP(Table34[[#This Row],[Product Name]],Table265[#All],6)</f>
        <v>UniProc</v>
      </c>
      <c r="L282" s="28">
        <f>VLOOKUP(Table34[[#This Row],[Product Name]],Table265[#All],3,0)</f>
        <v>200</v>
      </c>
    </row>
    <row r="283" spans="1:12" x14ac:dyDescent="0.35">
      <c r="A283" s="16">
        <v>2022</v>
      </c>
      <c r="B283" s="17" t="s">
        <v>39</v>
      </c>
      <c r="C283" s="18">
        <v>44713</v>
      </c>
      <c r="D283" s="19" t="s">
        <v>67</v>
      </c>
      <c r="E283" s="20">
        <v>1590</v>
      </c>
      <c r="F283" s="26">
        <f>IF(Table34[[#This Row],[Year]]=2021,VLOOKUP(Table34[[#This Row],[Product Name]],Table265[#All],4,0),VLOOKUP(Table34[[#This Row],[Product Name]],Table265[#All],5,0))</f>
        <v>588</v>
      </c>
      <c r="G283" s="26">
        <f>VLOOKUP(Table34[[#This Row],[Product Name]],Table265[#All],4,0)</f>
        <v>490</v>
      </c>
      <c r="H283" s="26">
        <f>VLOOKUP(Table34[[#This Row],[Product Name]],Table265[#All],5,0)</f>
        <v>588</v>
      </c>
      <c r="I283" s="28">
        <f>IF(Table34[[#This Row],[Year]]=2021,Table34[[#This Row],[Year 2021]],Table34[[#This Row],[Year 2022]])</f>
        <v>588</v>
      </c>
      <c r="J283" s="28">
        <f>Table34[[#This Row],[Units]]*Table34[[#This Row],[Final Price]]</f>
        <v>934920</v>
      </c>
      <c r="K283" s="28" t="str">
        <f>VLOOKUP(Table34[[#This Row],[Product Name]],Table265[#All],6)</f>
        <v>UniProc</v>
      </c>
      <c r="L283" s="28">
        <f>VLOOKUP(Table34[[#This Row],[Product Name]],Table265[#All],3,0)</f>
        <v>200</v>
      </c>
    </row>
    <row r="284" spans="1:12" x14ac:dyDescent="0.35">
      <c r="A284" s="16">
        <v>2022</v>
      </c>
      <c r="B284" s="17" t="s">
        <v>40</v>
      </c>
      <c r="C284" s="18">
        <v>44743</v>
      </c>
      <c r="D284" s="19" t="s">
        <v>67</v>
      </c>
      <c r="E284" s="20">
        <v>1222</v>
      </c>
      <c r="F284" s="26">
        <f>IF(Table34[[#This Row],[Year]]=2021,VLOOKUP(Table34[[#This Row],[Product Name]],Table265[#All],4,0),VLOOKUP(Table34[[#This Row],[Product Name]],Table265[#All],5,0))</f>
        <v>588</v>
      </c>
      <c r="G284" s="26">
        <f>VLOOKUP(Table34[[#This Row],[Product Name]],Table265[#All],4,0)</f>
        <v>490</v>
      </c>
      <c r="H284" s="26">
        <f>VLOOKUP(Table34[[#This Row],[Product Name]],Table265[#All],5,0)</f>
        <v>588</v>
      </c>
      <c r="I284" s="28">
        <f>IF(Table34[[#This Row],[Year]]=2021,Table34[[#This Row],[Year 2021]],Table34[[#This Row],[Year 2022]])</f>
        <v>588</v>
      </c>
      <c r="J284" s="28">
        <f>Table34[[#This Row],[Units]]*Table34[[#This Row],[Final Price]]</f>
        <v>718536</v>
      </c>
      <c r="K284" s="28" t="str">
        <f>VLOOKUP(Table34[[#This Row],[Product Name]],Table265[#All],6)</f>
        <v>UniProc</v>
      </c>
      <c r="L284" s="28">
        <f>VLOOKUP(Table34[[#This Row],[Product Name]],Table265[#All],3,0)</f>
        <v>200</v>
      </c>
    </row>
    <row r="285" spans="1:12" x14ac:dyDescent="0.35">
      <c r="A285" s="16">
        <v>2022</v>
      </c>
      <c r="B285" s="17" t="s">
        <v>41</v>
      </c>
      <c r="C285" s="18">
        <v>44774</v>
      </c>
      <c r="D285" s="19" t="s">
        <v>67</v>
      </c>
      <c r="E285" s="20">
        <v>1200</v>
      </c>
      <c r="F285" s="26">
        <f>IF(Table34[[#This Row],[Year]]=2021,VLOOKUP(Table34[[#This Row],[Product Name]],Table265[#All],4,0),VLOOKUP(Table34[[#This Row],[Product Name]],Table265[#All],5,0))</f>
        <v>588</v>
      </c>
      <c r="G285" s="26">
        <f>VLOOKUP(Table34[[#This Row],[Product Name]],Table265[#All],4,0)</f>
        <v>490</v>
      </c>
      <c r="H285" s="26">
        <f>VLOOKUP(Table34[[#This Row],[Product Name]],Table265[#All],5,0)</f>
        <v>588</v>
      </c>
      <c r="I285" s="28">
        <f>IF(Table34[[#This Row],[Year]]=2021,Table34[[#This Row],[Year 2021]],Table34[[#This Row],[Year 2022]])</f>
        <v>588</v>
      </c>
      <c r="J285" s="28">
        <f>Table34[[#This Row],[Units]]*Table34[[#This Row],[Final Price]]</f>
        <v>705600</v>
      </c>
      <c r="K285" s="28" t="str">
        <f>VLOOKUP(Table34[[#This Row],[Product Name]],Table265[#All],6)</f>
        <v>UniProc</v>
      </c>
      <c r="L285" s="28">
        <f>VLOOKUP(Table34[[#This Row],[Product Name]],Table265[#All],3,0)</f>
        <v>200</v>
      </c>
    </row>
    <row r="286" spans="1:12" x14ac:dyDescent="0.35">
      <c r="A286" s="16">
        <v>2022</v>
      </c>
      <c r="B286" s="17" t="s">
        <v>42</v>
      </c>
      <c r="C286" s="18">
        <v>44805</v>
      </c>
      <c r="D286" s="19" t="s">
        <v>67</v>
      </c>
      <c r="E286" s="20">
        <v>1000</v>
      </c>
      <c r="F286" s="26">
        <f>IF(Table34[[#This Row],[Year]]=2021,VLOOKUP(Table34[[#This Row],[Product Name]],Table265[#All],4,0),VLOOKUP(Table34[[#This Row],[Product Name]],Table265[#All],5,0))</f>
        <v>588</v>
      </c>
      <c r="G286" s="26">
        <f>VLOOKUP(Table34[[#This Row],[Product Name]],Table265[#All],4,0)</f>
        <v>490</v>
      </c>
      <c r="H286" s="26">
        <f>VLOOKUP(Table34[[#This Row],[Product Name]],Table265[#All],5,0)</f>
        <v>588</v>
      </c>
      <c r="I286" s="28">
        <f>IF(Table34[[#This Row],[Year]]=2021,Table34[[#This Row],[Year 2021]],Table34[[#This Row],[Year 2022]])</f>
        <v>588</v>
      </c>
      <c r="J286" s="28">
        <f>Table34[[#This Row],[Units]]*Table34[[#This Row],[Final Price]]</f>
        <v>588000</v>
      </c>
      <c r="K286" s="28" t="str">
        <f>VLOOKUP(Table34[[#This Row],[Product Name]],Table265[#All],6)</f>
        <v>UniProc</v>
      </c>
      <c r="L286" s="28">
        <f>VLOOKUP(Table34[[#This Row],[Product Name]],Table265[#All],3,0)</f>
        <v>200</v>
      </c>
    </row>
    <row r="287" spans="1:12" x14ac:dyDescent="0.35">
      <c r="A287" s="16">
        <v>2022</v>
      </c>
      <c r="B287" s="17" t="s">
        <v>43</v>
      </c>
      <c r="C287" s="18">
        <v>44835</v>
      </c>
      <c r="D287" s="19" t="s">
        <v>67</v>
      </c>
      <c r="E287" s="20">
        <v>1234</v>
      </c>
      <c r="F287" s="26">
        <f>IF(Table34[[#This Row],[Year]]=2021,VLOOKUP(Table34[[#This Row],[Product Name]],Table265[#All],4,0),VLOOKUP(Table34[[#This Row],[Product Name]],Table265[#All],5,0))</f>
        <v>588</v>
      </c>
      <c r="G287" s="26">
        <f>VLOOKUP(Table34[[#This Row],[Product Name]],Table265[#All],4,0)</f>
        <v>490</v>
      </c>
      <c r="H287" s="26">
        <f>VLOOKUP(Table34[[#This Row],[Product Name]],Table265[#All],5,0)</f>
        <v>588</v>
      </c>
      <c r="I287" s="28">
        <f>IF(Table34[[#This Row],[Year]]=2021,Table34[[#This Row],[Year 2021]],Table34[[#This Row],[Year 2022]])</f>
        <v>588</v>
      </c>
      <c r="J287" s="28">
        <f>Table34[[#This Row],[Units]]*Table34[[#This Row],[Final Price]]</f>
        <v>725592</v>
      </c>
      <c r="K287" s="28" t="str">
        <f>VLOOKUP(Table34[[#This Row],[Product Name]],Table265[#All],6)</f>
        <v>UniProc</v>
      </c>
      <c r="L287" s="28">
        <f>VLOOKUP(Table34[[#This Row],[Product Name]],Table265[#All],3,0)</f>
        <v>200</v>
      </c>
    </row>
    <row r="288" spans="1:12" x14ac:dyDescent="0.35">
      <c r="A288" s="16">
        <v>2022</v>
      </c>
      <c r="B288" s="17" t="s">
        <v>44</v>
      </c>
      <c r="C288" s="18">
        <v>44866</v>
      </c>
      <c r="D288" s="19" t="s">
        <v>67</v>
      </c>
      <c r="E288" s="20">
        <v>1747</v>
      </c>
      <c r="F288" s="26">
        <f>IF(Table34[[#This Row],[Year]]=2021,VLOOKUP(Table34[[#This Row],[Product Name]],Table265[#All],4,0),VLOOKUP(Table34[[#This Row],[Product Name]],Table265[#All],5,0))</f>
        <v>588</v>
      </c>
      <c r="G288" s="26">
        <f>VLOOKUP(Table34[[#This Row],[Product Name]],Table265[#All],4,0)</f>
        <v>490</v>
      </c>
      <c r="H288" s="26">
        <f>VLOOKUP(Table34[[#This Row],[Product Name]],Table265[#All],5,0)</f>
        <v>588</v>
      </c>
      <c r="I288" s="28">
        <f>IF(Table34[[#This Row],[Year]]=2021,Table34[[#This Row],[Year 2021]],Table34[[#This Row],[Year 2022]])</f>
        <v>588</v>
      </c>
      <c r="J288" s="28">
        <f>Table34[[#This Row],[Units]]*Table34[[#This Row],[Final Price]]</f>
        <v>1027236</v>
      </c>
      <c r="K288" s="28" t="str">
        <f>VLOOKUP(Table34[[#This Row],[Product Name]],Table265[#All],6)</f>
        <v>UniProc</v>
      </c>
      <c r="L288" s="28">
        <f>VLOOKUP(Table34[[#This Row],[Product Name]],Table265[#All],3,0)</f>
        <v>200</v>
      </c>
    </row>
    <row r="289" spans="1:12" x14ac:dyDescent="0.35">
      <c r="A289" s="16">
        <v>2022</v>
      </c>
      <c r="B289" s="17" t="s">
        <v>45</v>
      </c>
      <c r="C289" s="18">
        <v>44896</v>
      </c>
      <c r="D289" s="19" t="s">
        <v>67</v>
      </c>
      <c r="E289" s="20">
        <v>1922</v>
      </c>
      <c r="F289" s="26">
        <f>IF(Table34[[#This Row],[Year]]=2021,VLOOKUP(Table34[[#This Row],[Product Name]],Table265[#All],4,0),VLOOKUP(Table34[[#This Row],[Product Name]],Table265[#All],5,0))</f>
        <v>588</v>
      </c>
      <c r="G289" s="26">
        <f>VLOOKUP(Table34[[#This Row],[Product Name]],Table265[#All],4,0)</f>
        <v>490</v>
      </c>
      <c r="H289" s="26">
        <f>VLOOKUP(Table34[[#This Row],[Product Name]],Table265[#All],5,0)</f>
        <v>588</v>
      </c>
      <c r="I289" s="28">
        <f>IF(Table34[[#This Row],[Year]]=2021,Table34[[#This Row],[Year 2021]],Table34[[#This Row],[Year 2022]])</f>
        <v>588</v>
      </c>
      <c r="J289" s="28">
        <f>Table34[[#This Row],[Units]]*Table34[[#This Row],[Final Price]]</f>
        <v>1130136</v>
      </c>
      <c r="K289" s="28" t="str">
        <f>VLOOKUP(Table34[[#This Row],[Product Name]],Table265[#All],6)</f>
        <v>UniProc</v>
      </c>
      <c r="L289" s="28">
        <f>VLOOKUP(Table34[[#This Row],[Product Name]],Table265[#All],3,0)</f>
        <v>200</v>
      </c>
    </row>
    <row r="290" spans="1:12" x14ac:dyDescent="0.35">
      <c r="A290" s="16">
        <v>2021</v>
      </c>
      <c r="B290" s="17" t="s">
        <v>34</v>
      </c>
      <c r="C290" s="18">
        <v>44197</v>
      </c>
      <c r="D290" s="19" t="s">
        <v>68</v>
      </c>
      <c r="E290" s="20">
        <v>910</v>
      </c>
      <c r="F290" s="26">
        <f>IF(Table34[[#This Row],[Year]]=2021,VLOOKUP(Table34[[#This Row],[Product Name]],Table265[#All],4,0),VLOOKUP(Table34[[#This Row],[Product Name]],Table265[#All],5,0))</f>
        <v>500</v>
      </c>
      <c r="G290" s="26">
        <f>VLOOKUP(Table34[[#This Row],[Product Name]],Table265[#All],4,0)</f>
        <v>500</v>
      </c>
      <c r="H290" s="26">
        <f>VLOOKUP(Table34[[#This Row],[Product Name]],Table265[#All],5,0)</f>
        <v>600</v>
      </c>
      <c r="I290" s="28">
        <f>IF(Table34[[#This Row],[Year]]=2021,Table34[[#This Row],[Year 2021]],Table34[[#This Row],[Year 2022]])</f>
        <v>500</v>
      </c>
      <c r="J290" s="28">
        <f>Table34[[#This Row],[Units]]*Table34[[#This Row],[Final Price]]</f>
        <v>455000</v>
      </c>
      <c r="K290" s="28" t="str">
        <f>VLOOKUP(Table34[[#This Row],[Product Name]],Table265[#All],6)</f>
        <v>P&amp;S Co</v>
      </c>
      <c r="L290" s="28">
        <f>VLOOKUP(Table34[[#This Row],[Product Name]],Table265[#All],3,0)</f>
        <v>200</v>
      </c>
    </row>
    <row r="291" spans="1:12" x14ac:dyDescent="0.35">
      <c r="A291" s="16">
        <v>2021</v>
      </c>
      <c r="B291" s="17" t="s">
        <v>35</v>
      </c>
      <c r="C291" s="18">
        <v>44228</v>
      </c>
      <c r="D291" s="19" t="s">
        <v>68</v>
      </c>
      <c r="E291" s="20">
        <v>488</v>
      </c>
      <c r="F291" s="26">
        <f>IF(Table34[[#This Row],[Year]]=2021,VLOOKUP(Table34[[#This Row],[Product Name]],Table265[#All],4,0),VLOOKUP(Table34[[#This Row],[Product Name]],Table265[#All],5,0))</f>
        <v>500</v>
      </c>
      <c r="G291" s="26">
        <f>VLOOKUP(Table34[[#This Row],[Product Name]],Table265[#All],4,0)</f>
        <v>500</v>
      </c>
      <c r="H291" s="26">
        <f>VLOOKUP(Table34[[#This Row],[Product Name]],Table265[#All],5,0)</f>
        <v>600</v>
      </c>
      <c r="I291" s="28">
        <f>IF(Table34[[#This Row],[Year]]=2021,Table34[[#This Row],[Year 2021]],Table34[[#This Row],[Year 2022]])</f>
        <v>500</v>
      </c>
      <c r="J291" s="28">
        <f>Table34[[#This Row],[Units]]*Table34[[#This Row],[Final Price]]</f>
        <v>244000</v>
      </c>
      <c r="K291" s="28" t="str">
        <f>VLOOKUP(Table34[[#This Row],[Product Name]],Table265[#All],6)</f>
        <v>P&amp;S Co</v>
      </c>
      <c r="L291" s="28">
        <f>VLOOKUP(Table34[[#This Row],[Product Name]],Table265[#All],3,0)</f>
        <v>200</v>
      </c>
    </row>
    <row r="292" spans="1:12" x14ac:dyDescent="0.35">
      <c r="A292" s="16">
        <v>2021</v>
      </c>
      <c r="B292" s="17" t="s">
        <v>36</v>
      </c>
      <c r="C292" s="18">
        <v>44256</v>
      </c>
      <c r="D292" s="19" t="s">
        <v>68</v>
      </c>
      <c r="E292" s="20">
        <v>701</v>
      </c>
      <c r="F292" s="26">
        <f>IF(Table34[[#This Row],[Year]]=2021,VLOOKUP(Table34[[#This Row],[Product Name]],Table265[#All],4,0),VLOOKUP(Table34[[#This Row],[Product Name]],Table265[#All],5,0))</f>
        <v>500</v>
      </c>
      <c r="G292" s="26">
        <f>VLOOKUP(Table34[[#This Row],[Product Name]],Table265[#All],4,0)</f>
        <v>500</v>
      </c>
      <c r="H292" s="26">
        <f>VLOOKUP(Table34[[#This Row],[Product Name]],Table265[#All],5,0)</f>
        <v>600</v>
      </c>
      <c r="I292" s="28">
        <f>IF(Table34[[#This Row],[Year]]=2021,Table34[[#This Row],[Year 2021]],Table34[[#This Row],[Year 2022]])</f>
        <v>500</v>
      </c>
      <c r="J292" s="28">
        <f>Table34[[#This Row],[Units]]*Table34[[#This Row],[Final Price]]</f>
        <v>350500</v>
      </c>
      <c r="K292" s="28" t="str">
        <f>VLOOKUP(Table34[[#This Row],[Product Name]],Table265[#All],6)</f>
        <v>P&amp;S Co</v>
      </c>
      <c r="L292" s="28">
        <f>VLOOKUP(Table34[[#This Row],[Product Name]],Table265[#All],3,0)</f>
        <v>200</v>
      </c>
    </row>
    <row r="293" spans="1:12" x14ac:dyDescent="0.35">
      <c r="A293" s="16">
        <v>2021</v>
      </c>
      <c r="B293" s="17" t="s">
        <v>37</v>
      </c>
      <c r="C293" s="18">
        <v>44287</v>
      </c>
      <c r="D293" s="19" t="s">
        <v>68</v>
      </c>
      <c r="E293" s="20">
        <v>937</v>
      </c>
      <c r="F293" s="26">
        <f>IF(Table34[[#This Row],[Year]]=2021,VLOOKUP(Table34[[#This Row],[Product Name]],Table265[#All],4,0),VLOOKUP(Table34[[#This Row],[Product Name]],Table265[#All],5,0))</f>
        <v>500</v>
      </c>
      <c r="G293" s="26">
        <f>VLOOKUP(Table34[[#This Row],[Product Name]],Table265[#All],4,0)</f>
        <v>500</v>
      </c>
      <c r="H293" s="26">
        <f>VLOOKUP(Table34[[#This Row],[Product Name]],Table265[#All],5,0)</f>
        <v>600</v>
      </c>
      <c r="I293" s="28">
        <f>IF(Table34[[#This Row],[Year]]=2021,Table34[[#This Row],[Year 2021]],Table34[[#This Row],[Year 2022]])</f>
        <v>500</v>
      </c>
      <c r="J293" s="28">
        <f>Table34[[#This Row],[Units]]*Table34[[#This Row],[Final Price]]</f>
        <v>468500</v>
      </c>
      <c r="K293" s="28" t="str">
        <f>VLOOKUP(Table34[[#This Row],[Product Name]],Table265[#All],6)</f>
        <v>P&amp;S Co</v>
      </c>
      <c r="L293" s="28">
        <f>VLOOKUP(Table34[[#This Row],[Product Name]],Table265[#All],3,0)</f>
        <v>200</v>
      </c>
    </row>
    <row r="294" spans="1:12" x14ac:dyDescent="0.35">
      <c r="A294" s="16">
        <v>2021</v>
      </c>
      <c r="B294" s="17" t="s">
        <v>38</v>
      </c>
      <c r="C294" s="18">
        <v>44317</v>
      </c>
      <c r="D294" s="19" t="s">
        <v>68</v>
      </c>
      <c r="E294" s="20">
        <v>952</v>
      </c>
      <c r="F294" s="26">
        <f>IF(Table34[[#This Row],[Year]]=2021,VLOOKUP(Table34[[#This Row],[Product Name]],Table265[#All],4,0),VLOOKUP(Table34[[#This Row],[Product Name]],Table265[#All],5,0))</f>
        <v>500</v>
      </c>
      <c r="G294" s="26">
        <f>VLOOKUP(Table34[[#This Row],[Product Name]],Table265[#All],4,0)</f>
        <v>500</v>
      </c>
      <c r="H294" s="26">
        <f>VLOOKUP(Table34[[#This Row],[Product Name]],Table265[#All],5,0)</f>
        <v>600</v>
      </c>
      <c r="I294" s="28">
        <f>IF(Table34[[#This Row],[Year]]=2021,Table34[[#This Row],[Year 2021]],Table34[[#This Row],[Year 2022]])</f>
        <v>500</v>
      </c>
      <c r="J294" s="28">
        <f>Table34[[#This Row],[Units]]*Table34[[#This Row],[Final Price]]</f>
        <v>476000</v>
      </c>
      <c r="K294" s="28" t="str">
        <f>VLOOKUP(Table34[[#This Row],[Product Name]],Table265[#All],6)</f>
        <v>P&amp;S Co</v>
      </c>
      <c r="L294" s="28">
        <f>VLOOKUP(Table34[[#This Row],[Product Name]],Table265[#All],3,0)</f>
        <v>200</v>
      </c>
    </row>
    <row r="295" spans="1:12" x14ac:dyDescent="0.35">
      <c r="A295" s="16">
        <v>2021</v>
      </c>
      <c r="B295" s="17" t="s">
        <v>39</v>
      </c>
      <c r="C295" s="18">
        <v>44348</v>
      </c>
      <c r="D295" s="19" t="s">
        <v>68</v>
      </c>
      <c r="E295" s="20">
        <v>980</v>
      </c>
      <c r="F295" s="26">
        <f>IF(Table34[[#This Row],[Year]]=2021,VLOOKUP(Table34[[#This Row],[Product Name]],Table265[#All],4,0),VLOOKUP(Table34[[#This Row],[Product Name]],Table265[#All],5,0))</f>
        <v>500</v>
      </c>
      <c r="G295" s="26">
        <f>VLOOKUP(Table34[[#This Row],[Product Name]],Table265[#All],4,0)</f>
        <v>500</v>
      </c>
      <c r="H295" s="26">
        <f>VLOOKUP(Table34[[#This Row],[Product Name]],Table265[#All],5,0)</f>
        <v>600</v>
      </c>
      <c r="I295" s="28">
        <f>IF(Table34[[#This Row],[Year]]=2021,Table34[[#This Row],[Year 2021]],Table34[[#This Row],[Year 2022]])</f>
        <v>500</v>
      </c>
      <c r="J295" s="28">
        <f>Table34[[#This Row],[Units]]*Table34[[#This Row],[Final Price]]</f>
        <v>490000</v>
      </c>
      <c r="K295" s="28" t="str">
        <f>VLOOKUP(Table34[[#This Row],[Product Name]],Table265[#All],6)</f>
        <v>P&amp;S Co</v>
      </c>
      <c r="L295" s="28">
        <f>VLOOKUP(Table34[[#This Row],[Product Name]],Table265[#All],3,0)</f>
        <v>200</v>
      </c>
    </row>
    <row r="296" spans="1:12" x14ac:dyDescent="0.35">
      <c r="A296" s="16">
        <v>2021</v>
      </c>
      <c r="B296" s="17" t="s">
        <v>40</v>
      </c>
      <c r="C296" s="18">
        <v>44378</v>
      </c>
      <c r="D296" s="19" t="s">
        <v>68</v>
      </c>
      <c r="E296" s="20">
        <v>1061</v>
      </c>
      <c r="F296" s="26">
        <f>IF(Table34[[#This Row],[Year]]=2021,VLOOKUP(Table34[[#This Row],[Product Name]],Table265[#All],4,0),VLOOKUP(Table34[[#This Row],[Product Name]],Table265[#All],5,0))</f>
        <v>500</v>
      </c>
      <c r="G296" s="26">
        <f>VLOOKUP(Table34[[#This Row],[Product Name]],Table265[#All],4,0)</f>
        <v>500</v>
      </c>
      <c r="H296" s="26">
        <f>VLOOKUP(Table34[[#This Row],[Product Name]],Table265[#All],5,0)</f>
        <v>600</v>
      </c>
      <c r="I296" s="28">
        <f>IF(Table34[[#This Row],[Year]]=2021,Table34[[#This Row],[Year 2021]],Table34[[#This Row],[Year 2022]])</f>
        <v>500</v>
      </c>
      <c r="J296" s="28">
        <f>Table34[[#This Row],[Units]]*Table34[[#This Row],[Final Price]]</f>
        <v>530500</v>
      </c>
      <c r="K296" s="28" t="str">
        <f>VLOOKUP(Table34[[#This Row],[Product Name]],Table265[#All],6)</f>
        <v>P&amp;S Co</v>
      </c>
      <c r="L296" s="28">
        <f>VLOOKUP(Table34[[#This Row],[Product Name]],Table265[#All],3,0)</f>
        <v>200</v>
      </c>
    </row>
    <row r="297" spans="1:12" x14ac:dyDescent="0.35">
      <c r="A297" s="16">
        <v>2021</v>
      </c>
      <c r="B297" s="17" t="s">
        <v>41</v>
      </c>
      <c r="C297" s="18">
        <v>44409</v>
      </c>
      <c r="D297" s="19" t="s">
        <v>68</v>
      </c>
      <c r="E297" s="20">
        <v>1314</v>
      </c>
      <c r="F297" s="26">
        <f>IF(Table34[[#This Row],[Year]]=2021,VLOOKUP(Table34[[#This Row],[Product Name]],Table265[#All],4,0),VLOOKUP(Table34[[#This Row],[Product Name]],Table265[#All],5,0))</f>
        <v>500</v>
      </c>
      <c r="G297" s="26">
        <f>VLOOKUP(Table34[[#This Row],[Product Name]],Table265[#All],4,0)</f>
        <v>500</v>
      </c>
      <c r="H297" s="26">
        <f>VLOOKUP(Table34[[#This Row],[Product Name]],Table265[#All],5,0)</f>
        <v>600</v>
      </c>
      <c r="I297" s="28">
        <f>IF(Table34[[#This Row],[Year]]=2021,Table34[[#This Row],[Year 2021]],Table34[[#This Row],[Year 2022]])</f>
        <v>500</v>
      </c>
      <c r="J297" s="28">
        <f>Table34[[#This Row],[Units]]*Table34[[#This Row],[Final Price]]</f>
        <v>657000</v>
      </c>
      <c r="K297" s="28" t="str">
        <f>VLOOKUP(Table34[[#This Row],[Product Name]],Table265[#All],6)</f>
        <v>P&amp;S Co</v>
      </c>
      <c r="L297" s="28">
        <f>VLOOKUP(Table34[[#This Row],[Product Name]],Table265[#All],3,0)</f>
        <v>200</v>
      </c>
    </row>
    <row r="298" spans="1:12" x14ac:dyDescent="0.35">
      <c r="A298" s="16">
        <v>2021</v>
      </c>
      <c r="B298" s="17" t="s">
        <v>42</v>
      </c>
      <c r="C298" s="18">
        <v>44440</v>
      </c>
      <c r="D298" s="19" t="s">
        <v>68</v>
      </c>
      <c r="E298" s="20">
        <v>976</v>
      </c>
      <c r="F298" s="26">
        <f>IF(Table34[[#This Row],[Year]]=2021,VLOOKUP(Table34[[#This Row],[Product Name]],Table265[#All],4,0),VLOOKUP(Table34[[#This Row],[Product Name]],Table265[#All],5,0))</f>
        <v>500</v>
      </c>
      <c r="G298" s="26">
        <f>VLOOKUP(Table34[[#This Row],[Product Name]],Table265[#All],4,0)</f>
        <v>500</v>
      </c>
      <c r="H298" s="26">
        <f>VLOOKUP(Table34[[#This Row],[Product Name]],Table265[#All],5,0)</f>
        <v>600</v>
      </c>
      <c r="I298" s="28">
        <f>IF(Table34[[#This Row],[Year]]=2021,Table34[[#This Row],[Year 2021]],Table34[[#This Row],[Year 2022]])</f>
        <v>500</v>
      </c>
      <c r="J298" s="28">
        <f>Table34[[#This Row],[Units]]*Table34[[#This Row],[Final Price]]</f>
        <v>488000</v>
      </c>
      <c r="K298" s="28" t="str">
        <f>VLOOKUP(Table34[[#This Row],[Product Name]],Table265[#All],6)</f>
        <v>P&amp;S Co</v>
      </c>
      <c r="L298" s="28">
        <f>VLOOKUP(Table34[[#This Row],[Product Name]],Table265[#All],3,0)</f>
        <v>200</v>
      </c>
    </row>
    <row r="299" spans="1:12" x14ac:dyDescent="0.35">
      <c r="A299" s="16">
        <v>2021</v>
      </c>
      <c r="B299" s="17" t="s">
        <v>43</v>
      </c>
      <c r="C299" s="18">
        <v>44470</v>
      </c>
      <c r="D299" s="19" t="s">
        <v>68</v>
      </c>
      <c r="E299" s="20">
        <v>907</v>
      </c>
      <c r="F299" s="26">
        <f>IF(Table34[[#This Row],[Year]]=2021,VLOOKUP(Table34[[#This Row],[Product Name]],Table265[#All],4,0),VLOOKUP(Table34[[#This Row],[Product Name]],Table265[#All],5,0))</f>
        <v>500</v>
      </c>
      <c r="G299" s="26">
        <f>VLOOKUP(Table34[[#This Row],[Product Name]],Table265[#All],4,0)</f>
        <v>500</v>
      </c>
      <c r="H299" s="26">
        <f>VLOOKUP(Table34[[#This Row],[Product Name]],Table265[#All],5,0)</f>
        <v>600</v>
      </c>
      <c r="I299" s="28">
        <f>IF(Table34[[#This Row],[Year]]=2021,Table34[[#This Row],[Year 2021]],Table34[[#This Row],[Year 2022]])</f>
        <v>500</v>
      </c>
      <c r="J299" s="28">
        <f>Table34[[#This Row],[Units]]*Table34[[#This Row],[Final Price]]</f>
        <v>453500</v>
      </c>
      <c r="K299" s="28" t="str">
        <f>VLOOKUP(Table34[[#This Row],[Product Name]],Table265[#All],6)</f>
        <v>P&amp;S Co</v>
      </c>
      <c r="L299" s="28">
        <f>VLOOKUP(Table34[[#This Row],[Product Name]],Table265[#All],3,0)</f>
        <v>200</v>
      </c>
    </row>
    <row r="300" spans="1:12" x14ac:dyDescent="0.35">
      <c r="A300" s="16">
        <v>2021</v>
      </c>
      <c r="B300" s="17" t="s">
        <v>44</v>
      </c>
      <c r="C300" s="18">
        <v>44501</v>
      </c>
      <c r="D300" s="19" t="s">
        <v>68</v>
      </c>
      <c r="E300" s="20">
        <v>956</v>
      </c>
      <c r="F300" s="26">
        <f>IF(Table34[[#This Row],[Year]]=2021,VLOOKUP(Table34[[#This Row],[Product Name]],Table265[#All],4,0),VLOOKUP(Table34[[#This Row],[Product Name]],Table265[#All],5,0))</f>
        <v>500</v>
      </c>
      <c r="G300" s="26">
        <f>VLOOKUP(Table34[[#This Row],[Product Name]],Table265[#All],4,0)</f>
        <v>500</v>
      </c>
      <c r="H300" s="26">
        <f>VLOOKUP(Table34[[#This Row],[Product Name]],Table265[#All],5,0)</f>
        <v>600</v>
      </c>
      <c r="I300" s="28">
        <f>IF(Table34[[#This Row],[Year]]=2021,Table34[[#This Row],[Year 2021]],Table34[[#This Row],[Year 2022]])</f>
        <v>500</v>
      </c>
      <c r="J300" s="28">
        <f>Table34[[#This Row],[Units]]*Table34[[#This Row],[Final Price]]</f>
        <v>478000</v>
      </c>
      <c r="K300" s="28" t="str">
        <f>VLOOKUP(Table34[[#This Row],[Product Name]],Table265[#All],6)</f>
        <v>P&amp;S Co</v>
      </c>
      <c r="L300" s="28">
        <f>VLOOKUP(Table34[[#This Row],[Product Name]],Table265[#All],3,0)</f>
        <v>200</v>
      </c>
    </row>
    <row r="301" spans="1:12" x14ac:dyDescent="0.35">
      <c r="A301" s="16">
        <v>2021</v>
      </c>
      <c r="B301" s="17" t="s">
        <v>45</v>
      </c>
      <c r="C301" s="18">
        <v>44531</v>
      </c>
      <c r="D301" s="19" t="s">
        <v>68</v>
      </c>
      <c r="E301" s="20">
        <v>1687</v>
      </c>
      <c r="F301" s="26">
        <f>IF(Table34[[#This Row],[Year]]=2021,VLOOKUP(Table34[[#This Row],[Product Name]],Table265[#All],4,0),VLOOKUP(Table34[[#This Row],[Product Name]],Table265[#All],5,0))</f>
        <v>500</v>
      </c>
      <c r="G301" s="26">
        <f>VLOOKUP(Table34[[#This Row],[Product Name]],Table265[#All],4,0)</f>
        <v>500</v>
      </c>
      <c r="H301" s="26">
        <f>VLOOKUP(Table34[[#This Row],[Product Name]],Table265[#All],5,0)</f>
        <v>600</v>
      </c>
      <c r="I301" s="28">
        <f>IF(Table34[[#This Row],[Year]]=2021,Table34[[#This Row],[Year 2021]],Table34[[#This Row],[Year 2022]])</f>
        <v>500</v>
      </c>
      <c r="J301" s="28">
        <f>Table34[[#This Row],[Units]]*Table34[[#This Row],[Final Price]]</f>
        <v>843500</v>
      </c>
      <c r="K301" s="28" t="str">
        <f>VLOOKUP(Table34[[#This Row],[Product Name]],Table265[#All],6)</f>
        <v>P&amp;S Co</v>
      </c>
      <c r="L301" s="28">
        <f>VLOOKUP(Table34[[#This Row],[Product Name]],Table265[#All],3,0)</f>
        <v>200</v>
      </c>
    </row>
    <row r="302" spans="1:12" x14ac:dyDescent="0.35">
      <c r="A302" s="16">
        <v>2022</v>
      </c>
      <c r="B302" s="17" t="s">
        <v>34</v>
      </c>
      <c r="C302" s="18">
        <v>44562</v>
      </c>
      <c r="D302" s="19" t="s">
        <v>68</v>
      </c>
      <c r="E302" s="20">
        <v>1615</v>
      </c>
      <c r="F302" s="26">
        <f>IF(Table34[[#This Row],[Year]]=2021,VLOOKUP(Table34[[#This Row],[Product Name]],Table265[#All],4,0),VLOOKUP(Table34[[#This Row],[Product Name]],Table265[#All],5,0))</f>
        <v>600</v>
      </c>
      <c r="G302" s="26">
        <f>VLOOKUP(Table34[[#This Row],[Product Name]],Table265[#All],4,0)</f>
        <v>500</v>
      </c>
      <c r="H302" s="26">
        <f>VLOOKUP(Table34[[#This Row],[Product Name]],Table265[#All],5,0)</f>
        <v>600</v>
      </c>
      <c r="I302" s="28">
        <f>IF(Table34[[#This Row],[Year]]=2021,Table34[[#This Row],[Year 2021]],Table34[[#This Row],[Year 2022]])</f>
        <v>600</v>
      </c>
      <c r="J302" s="28">
        <f>Table34[[#This Row],[Units]]*Table34[[#This Row],[Final Price]]</f>
        <v>969000</v>
      </c>
      <c r="K302" s="28" t="str">
        <f>VLOOKUP(Table34[[#This Row],[Product Name]],Table265[#All],6)</f>
        <v>P&amp;S Co</v>
      </c>
      <c r="L302" s="28">
        <f>VLOOKUP(Table34[[#This Row],[Product Name]],Table265[#All],3,0)</f>
        <v>200</v>
      </c>
    </row>
    <row r="303" spans="1:12" x14ac:dyDescent="0.35">
      <c r="A303" s="16">
        <v>2022</v>
      </c>
      <c r="B303" s="17" t="s">
        <v>35</v>
      </c>
      <c r="C303" s="18">
        <v>44593</v>
      </c>
      <c r="D303" s="19" t="s">
        <v>68</v>
      </c>
      <c r="E303" s="20">
        <v>1004</v>
      </c>
      <c r="F303" s="26">
        <f>IF(Table34[[#This Row],[Year]]=2021,VLOOKUP(Table34[[#This Row],[Product Name]],Table265[#All],4,0),VLOOKUP(Table34[[#This Row],[Product Name]],Table265[#All],5,0))</f>
        <v>600</v>
      </c>
      <c r="G303" s="26">
        <f>VLOOKUP(Table34[[#This Row],[Product Name]],Table265[#All],4,0)</f>
        <v>500</v>
      </c>
      <c r="H303" s="26">
        <f>VLOOKUP(Table34[[#This Row],[Product Name]],Table265[#All],5,0)</f>
        <v>600</v>
      </c>
      <c r="I303" s="28">
        <f>IF(Table34[[#This Row],[Year]]=2021,Table34[[#This Row],[Year 2021]],Table34[[#This Row],[Year 2022]])</f>
        <v>600</v>
      </c>
      <c r="J303" s="28">
        <f>Table34[[#This Row],[Units]]*Table34[[#This Row],[Final Price]]</f>
        <v>602400</v>
      </c>
      <c r="K303" s="28" t="str">
        <f>VLOOKUP(Table34[[#This Row],[Product Name]],Table265[#All],6)</f>
        <v>P&amp;S Co</v>
      </c>
      <c r="L303" s="28">
        <f>VLOOKUP(Table34[[#This Row],[Product Name]],Table265[#All],3,0)</f>
        <v>200</v>
      </c>
    </row>
    <row r="304" spans="1:12" x14ac:dyDescent="0.35">
      <c r="A304" s="16">
        <v>2022</v>
      </c>
      <c r="B304" s="17" t="s">
        <v>36</v>
      </c>
      <c r="C304" s="18">
        <v>44621</v>
      </c>
      <c r="D304" s="19" t="s">
        <v>68</v>
      </c>
      <c r="E304" s="20">
        <v>1863</v>
      </c>
      <c r="F304" s="26">
        <f>IF(Table34[[#This Row],[Year]]=2021,VLOOKUP(Table34[[#This Row],[Product Name]],Table265[#All],4,0),VLOOKUP(Table34[[#This Row],[Product Name]],Table265[#All],5,0))</f>
        <v>600</v>
      </c>
      <c r="G304" s="26">
        <f>VLOOKUP(Table34[[#This Row],[Product Name]],Table265[#All],4,0)</f>
        <v>500</v>
      </c>
      <c r="H304" s="26">
        <f>VLOOKUP(Table34[[#This Row],[Product Name]],Table265[#All],5,0)</f>
        <v>600</v>
      </c>
      <c r="I304" s="28">
        <f>IF(Table34[[#This Row],[Year]]=2021,Table34[[#This Row],[Year 2021]],Table34[[#This Row],[Year 2022]])</f>
        <v>600</v>
      </c>
      <c r="J304" s="28">
        <f>Table34[[#This Row],[Units]]*Table34[[#This Row],[Final Price]]</f>
        <v>1117800</v>
      </c>
      <c r="K304" s="28" t="str">
        <f>VLOOKUP(Table34[[#This Row],[Product Name]],Table265[#All],6)</f>
        <v>P&amp;S Co</v>
      </c>
      <c r="L304" s="28">
        <f>VLOOKUP(Table34[[#This Row],[Product Name]],Table265[#All],3,0)</f>
        <v>200</v>
      </c>
    </row>
    <row r="305" spans="1:12" x14ac:dyDescent="0.35">
      <c r="A305" s="16">
        <v>2022</v>
      </c>
      <c r="B305" s="17" t="s">
        <v>37</v>
      </c>
      <c r="C305" s="18">
        <v>44652</v>
      </c>
      <c r="D305" s="19" t="s">
        <v>68</v>
      </c>
      <c r="E305" s="20">
        <v>1053</v>
      </c>
      <c r="F305" s="26">
        <f>IF(Table34[[#This Row],[Year]]=2021,VLOOKUP(Table34[[#This Row],[Product Name]],Table265[#All],4,0),VLOOKUP(Table34[[#This Row],[Product Name]],Table265[#All],5,0))</f>
        <v>600</v>
      </c>
      <c r="G305" s="26">
        <f>VLOOKUP(Table34[[#This Row],[Product Name]],Table265[#All],4,0)</f>
        <v>500</v>
      </c>
      <c r="H305" s="26">
        <f>VLOOKUP(Table34[[#This Row],[Product Name]],Table265[#All],5,0)</f>
        <v>600</v>
      </c>
      <c r="I305" s="28">
        <f>IF(Table34[[#This Row],[Year]]=2021,Table34[[#This Row],[Year 2021]],Table34[[#This Row],[Year 2022]])</f>
        <v>600</v>
      </c>
      <c r="J305" s="28">
        <f>Table34[[#This Row],[Units]]*Table34[[#This Row],[Final Price]]</f>
        <v>631800</v>
      </c>
      <c r="K305" s="28" t="str">
        <f>VLOOKUP(Table34[[#This Row],[Product Name]],Table265[#All],6)</f>
        <v>P&amp;S Co</v>
      </c>
      <c r="L305" s="28">
        <f>VLOOKUP(Table34[[#This Row],[Product Name]],Table265[#All],3,0)</f>
        <v>200</v>
      </c>
    </row>
    <row r="306" spans="1:12" x14ac:dyDescent="0.35">
      <c r="A306" s="16">
        <v>2022</v>
      </c>
      <c r="B306" s="17" t="s">
        <v>38</v>
      </c>
      <c r="C306" s="18">
        <v>44682</v>
      </c>
      <c r="D306" s="19" t="s">
        <v>68</v>
      </c>
      <c r="E306" s="20">
        <v>2220</v>
      </c>
      <c r="F306" s="26">
        <f>IF(Table34[[#This Row],[Year]]=2021,VLOOKUP(Table34[[#This Row],[Product Name]],Table265[#All],4,0),VLOOKUP(Table34[[#This Row],[Product Name]],Table265[#All],5,0))</f>
        <v>600</v>
      </c>
      <c r="G306" s="26">
        <f>VLOOKUP(Table34[[#This Row],[Product Name]],Table265[#All],4,0)</f>
        <v>500</v>
      </c>
      <c r="H306" s="26">
        <f>VLOOKUP(Table34[[#This Row],[Product Name]],Table265[#All],5,0)</f>
        <v>600</v>
      </c>
      <c r="I306" s="28">
        <f>IF(Table34[[#This Row],[Year]]=2021,Table34[[#This Row],[Year 2021]],Table34[[#This Row],[Year 2022]])</f>
        <v>600</v>
      </c>
      <c r="J306" s="28">
        <f>Table34[[#This Row],[Units]]*Table34[[#This Row],[Final Price]]</f>
        <v>1332000</v>
      </c>
      <c r="K306" s="28" t="str">
        <f>VLOOKUP(Table34[[#This Row],[Product Name]],Table265[#All],6)</f>
        <v>P&amp;S Co</v>
      </c>
      <c r="L306" s="28">
        <f>VLOOKUP(Table34[[#This Row],[Product Name]],Table265[#All],3,0)</f>
        <v>200</v>
      </c>
    </row>
    <row r="307" spans="1:12" x14ac:dyDescent="0.35">
      <c r="A307" s="16">
        <v>2022</v>
      </c>
      <c r="B307" s="17" t="s">
        <v>39</v>
      </c>
      <c r="C307" s="18">
        <v>44713</v>
      </c>
      <c r="D307" s="19" t="s">
        <v>68</v>
      </c>
      <c r="E307" s="20">
        <v>2132</v>
      </c>
      <c r="F307" s="26">
        <f>IF(Table34[[#This Row],[Year]]=2021,VLOOKUP(Table34[[#This Row],[Product Name]],Table265[#All],4,0),VLOOKUP(Table34[[#This Row],[Product Name]],Table265[#All],5,0))</f>
        <v>600</v>
      </c>
      <c r="G307" s="26">
        <f>VLOOKUP(Table34[[#This Row],[Product Name]],Table265[#All],4,0)</f>
        <v>500</v>
      </c>
      <c r="H307" s="26">
        <f>VLOOKUP(Table34[[#This Row],[Product Name]],Table265[#All],5,0)</f>
        <v>600</v>
      </c>
      <c r="I307" s="28">
        <f>IF(Table34[[#This Row],[Year]]=2021,Table34[[#This Row],[Year 2021]],Table34[[#This Row],[Year 2022]])</f>
        <v>600</v>
      </c>
      <c r="J307" s="28">
        <f>Table34[[#This Row],[Units]]*Table34[[#This Row],[Final Price]]</f>
        <v>1279200</v>
      </c>
      <c r="K307" s="28" t="str">
        <f>VLOOKUP(Table34[[#This Row],[Product Name]],Table265[#All],6)</f>
        <v>P&amp;S Co</v>
      </c>
      <c r="L307" s="28">
        <f>VLOOKUP(Table34[[#This Row],[Product Name]],Table265[#All],3,0)</f>
        <v>200</v>
      </c>
    </row>
    <row r="308" spans="1:12" x14ac:dyDescent="0.35">
      <c r="A308" s="16">
        <v>2022</v>
      </c>
      <c r="B308" s="17" t="s">
        <v>40</v>
      </c>
      <c r="C308" s="18">
        <v>44743</v>
      </c>
      <c r="D308" s="19" t="s">
        <v>68</v>
      </c>
      <c r="E308" s="20">
        <v>2510</v>
      </c>
      <c r="F308" s="26">
        <f>IF(Table34[[#This Row],[Year]]=2021,VLOOKUP(Table34[[#This Row],[Product Name]],Table265[#All],4,0),VLOOKUP(Table34[[#This Row],[Product Name]],Table265[#All],5,0))</f>
        <v>600</v>
      </c>
      <c r="G308" s="26">
        <f>VLOOKUP(Table34[[#This Row],[Product Name]],Table265[#All],4,0)</f>
        <v>500</v>
      </c>
      <c r="H308" s="26">
        <f>VLOOKUP(Table34[[#This Row],[Product Name]],Table265[#All],5,0)</f>
        <v>600</v>
      </c>
      <c r="I308" s="28">
        <f>IF(Table34[[#This Row],[Year]]=2021,Table34[[#This Row],[Year 2021]],Table34[[#This Row],[Year 2022]])</f>
        <v>600</v>
      </c>
      <c r="J308" s="28">
        <f>Table34[[#This Row],[Units]]*Table34[[#This Row],[Final Price]]</f>
        <v>1506000</v>
      </c>
      <c r="K308" s="28" t="str">
        <f>VLOOKUP(Table34[[#This Row],[Product Name]],Table265[#All],6)</f>
        <v>P&amp;S Co</v>
      </c>
      <c r="L308" s="28">
        <f>VLOOKUP(Table34[[#This Row],[Product Name]],Table265[#All],3,0)</f>
        <v>200</v>
      </c>
    </row>
    <row r="309" spans="1:12" x14ac:dyDescent="0.35">
      <c r="A309" s="16">
        <v>2022</v>
      </c>
      <c r="B309" s="17" t="s">
        <v>41</v>
      </c>
      <c r="C309" s="18">
        <v>44774</v>
      </c>
      <c r="D309" s="19" t="s">
        <v>68</v>
      </c>
      <c r="E309" s="20">
        <v>2853</v>
      </c>
      <c r="F309" s="26">
        <f>IF(Table34[[#This Row],[Year]]=2021,VLOOKUP(Table34[[#This Row],[Product Name]],Table265[#All],4,0),VLOOKUP(Table34[[#This Row],[Product Name]],Table265[#All],5,0))</f>
        <v>600</v>
      </c>
      <c r="G309" s="26">
        <f>VLOOKUP(Table34[[#This Row],[Product Name]],Table265[#All],4,0)</f>
        <v>500</v>
      </c>
      <c r="H309" s="26">
        <f>VLOOKUP(Table34[[#This Row],[Product Name]],Table265[#All],5,0)</f>
        <v>600</v>
      </c>
      <c r="I309" s="28">
        <f>IF(Table34[[#This Row],[Year]]=2021,Table34[[#This Row],[Year 2021]],Table34[[#This Row],[Year 2022]])</f>
        <v>600</v>
      </c>
      <c r="J309" s="28">
        <f>Table34[[#This Row],[Units]]*Table34[[#This Row],[Final Price]]</f>
        <v>1711800</v>
      </c>
      <c r="K309" s="28" t="str">
        <f>VLOOKUP(Table34[[#This Row],[Product Name]],Table265[#All],6)</f>
        <v>P&amp;S Co</v>
      </c>
      <c r="L309" s="28">
        <f>VLOOKUP(Table34[[#This Row],[Product Name]],Table265[#All],3,0)</f>
        <v>200</v>
      </c>
    </row>
    <row r="310" spans="1:12" x14ac:dyDescent="0.35">
      <c r="A310" s="16">
        <v>2022</v>
      </c>
      <c r="B310" s="17" t="s">
        <v>42</v>
      </c>
      <c r="C310" s="18">
        <v>44805</v>
      </c>
      <c r="D310" s="19" t="s">
        <v>68</v>
      </c>
      <c r="E310" s="20">
        <v>3055</v>
      </c>
      <c r="F310" s="26">
        <f>IF(Table34[[#This Row],[Year]]=2021,VLOOKUP(Table34[[#This Row],[Product Name]],Table265[#All],4,0),VLOOKUP(Table34[[#This Row],[Product Name]],Table265[#All],5,0))</f>
        <v>600</v>
      </c>
      <c r="G310" s="26">
        <f>VLOOKUP(Table34[[#This Row],[Product Name]],Table265[#All],4,0)</f>
        <v>500</v>
      </c>
      <c r="H310" s="26">
        <f>VLOOKUP(Table34[[#This Row],[Product Name]],Table265[#All],5,0)</f>
        <v>600</v>
      </c>
      <c r="I310" s="28">
        <f>IF(Table34[[#This Row],[Year]]=2021,Table34[[#This Row],[Year 2021]],Table34[[#This Row],[Year 2022]])</f>
        <v>600</v>
      </c>
      <c r="J310" s="28">
        <f>Table34[[#This Row],[Units]]*Table34[[#This Row],[Final Price]]</f>
        <v>1833000</v>
      </c>
      <c r="K310" s="28" t="str">
        <f>VLOOKUP(Table34[[#This Row],[Product Name]],Table265[#All],6)</f>
        <v>P&amp;S Co</v>
      </c>
      <c r="L310" s="28">
        <f>VLOOKUP(Table34[[#This Row],[Product Name]],Table265[#All],3,0)</f>
        <v>200</v>
      </c>
    </row>
    <row r="311" spans="1:12" x14ac:dyDescent="0.35">
      <c r="A311" s="16">
        <v>2022</v>
      </c>
      <c r="B311" s="17" t="s">
        <v>43</v>
      </c>
      <c r="C311" s="18">
        <v>44835</v>
      </c>
      <c r="D311" s="19" t="s">
        <v>68</v>
      </c>
      <c r="E311" s="20">
        <v>1825</v>
      </c>
      <c r="F311" s="26">
        <f>IF(Table34[[#This Row],[Year]]=2021,VLOOKUP(Table34[[#This Row],[Product Name]],Table265[#All],4,0),VLOOKUP(Table34[[#This Row],[Product Name]],Table265[#All],5,0))</f>
        <v>600</v>
      </c>
      <c r="G311" s="26">
        <f>VLOOKUP(Table34[[#This Row],[Product Name]],Table265[#All],4,0)</f>
        <v>500</v>
      </c>
      <c r="H311" s="26">
        <f>VLOOKUP(Table34[[#This Row],[Product Name]],Table265[#All],5,0)</f>
        <v>600</v>
      </c>
      <c r="I311" s="28">
        <f>IF(Table34[[#This Row],[Year]]=2021,Table34[[#This Row],[Year 2021]],Table34[[#This Row],[Year 2022]])</f>
        <v>600</v>
      </c>
      <c r="J311" s="28">
        <f>Table34[[#This Row],[Units]]*Table34[[#This Row],[Final Price]]</f>
        <v>1095000</v>
      </c>
      <c r="K311" s="28" t="str">
        <f>VLOOKUP(Table34[[#This Row],[Product Name]],Table265[#All],6)</f>
        <v>P&amp;S Co</v>
      </c>
      <c r="L311" s="28">
        <f>VLOOKUP(Table34[[#This Row],[Product Name]],Table265[#All],3,0)</f>
        <v>200</v>
      </c>
    </row>
    <row r="312" spans="1:12" x14ac:dyDescent="0.35">
      <c r="A312" s="16">
        <v>2022</v>
      </c>
      <c r="B312" s="17" t="s">
        <v>44</v>
      </c>
      <c r="C312" s="18">
        <v>44866</v>
      </c>
      <c r="D312" s="19" t="s">
        <v>68</v>
      </c>
      <c r="E312" s="20">
        <v>3383</v>
      </c>
      <c r="F312" s="26">
        <f>IF(Table34[[#This Row],[Year]]=2021,VLOOKUP(Table34[[#This Row],[Product Name]],Table265[#All],4,0),VLOOKUP(Table34[[#This Row],[Product Name]],Table265[#All],5,0))</f>
        <v>600</v>
      </c>
      <c r="G312" s="26">
        <f>VLOOKUP(Table34[[#This Row],[Product Name]],Table265[#All],4,0)</f>
        <v>500</v>
      </c>
      <c r="H312" s="26">
        <f>VLOOKUP(Table34[[#This Row],[Product Name]],Table265[#All],5,0)</f>
        <v>600</v>
      </c>
      <c r="I312" s="28">
        <f>IF(Table34[[#This Row],[Year]]=2021,Table34[[#This Row],[Year 2021]],Table34[[#This Row],[Year 2022]])</f>
        <v>600</v>
      </c>
      <c r="J312" s="28">
        <f>Table34[[#This Row],[Units]]*Table34[[#This Row],[Final Price]]</f>
        <v>2029800</v>
      </c>
      <c r="K312" s="28" t="str">
        <f>VLOOKUP(Table34[[#This Row],[Product Name]],Table265[#All],6)</f>
        <v>P&amp;S Co</v>
      </c>
      <c r="L312" s="28">
        <f>VLOOKUP(Table34[[#This Row],[Product Name]],Table265[#All],3,0)</f>
        <v>200</v>
      </c>
    </row>
    <row r="313" spans="1:12" x14ac:dyDescent="0.35">
      <c r="A313" s="16">
        <v>2022</v>
      </c>
      <c r="B313" s="17" t="s">
        <v>45</v>
      </c>
      <c r="C313" s="18">
        <v>44896</v>
      </c>
      <c r="D313" s="19" t="s">
        <v>68</v>
      </c>
      <c r="E313" s="20">
        <v>3583</v>
      </c>
      <c r="F313" s="26">
        <f>IF(Table34[[#This Row],[Year]]=2021,VLOOKUP(Table34[[#This Row],[Product Name]],Table265[#All],4,0),VLOOKUP(Table34[[#This Row],[Product Name]],Table265[#All],5,0))</f>
        <v>600</v>
      </c>
      <c r="G313" s="26">
        <f>VLOOKUP(Table34[[#This Row],[Product Name]],Table265[#All],4,0)</f>
        <v>500</v>
      </c>
      <c r="H313" s="26">
        <f>VLOOKUP(Table34[[#This Row],[Product Name]],Table265[#All],5,0)</f>
        <v>600</v>
      </c>
      <c r="I313" s="28">
        <f>IF(Table34[[#This Row],[Year]]=2021,Table34[[#This Row],[Year 2021]],Table34[[#This Row],[Year 2022]])</f>
        <v>600</v>
      </c>
      <c r="J313" s="28">
        <f>Table34[[#This Row],[Units]]*Table34[[#This Row],[Final Price]]</f>
        <v>2149800</v>
      </c>
      <c r="K313" s="28" t="str">
        <f>VLOOKUP(Table34[[#This Row],[Product Name]],Table265[#All],6)</f>
        <v>P&amp;S Co</v>
      </c>
      <c r="L313" s="28">
        <f>VLOOKUP(Table34[[#This Row],[Product Name]],Table265[#All],3,0)</f>
        <v>200</v>
      </c>
    </row>
    <row r="314" spans="1:12" x14ac:dyDescent="0.35">
      <c r="A314" s="16">
        <v>2021</v>
      </c>
      <c r="B314" s="17" t="s">
        <v>34</v>
      </c>
      <c r="C314" s="18">
        <v>44197</v>
      </c>
      <c r="D314" s="19" t="s">
        <v>69</v>
      </c>
      <c r="E314" s="20">
        <v>257</v>
      </c>
      <c r="F314" s="26">
        <f>IF(Table34[[#This Row],[Year]]=2021,VLOOKUP(Table34[[#This Row],[Product Name]],Table265[#All],4,0),VLOOKUP(Table34[[#This Row],[Product Name]],Table265[#All],5,0))</f>
        <v>555</v>
      </c>
      <c r="G314" s="26">
        <f>VLOOKUP(Table34[[#This Row],[Product Name]],Table265[#All],4,0)</f>
        <v>555</v>
      </c>
      <c r="H314" s="26">
        <f>VLOOKUP(Table34[[#This Row],[Product Name]],Table265[#All],5,0)</f>
        <v>666</v>
      </c>
      <c r="I314" s="28">
        <f>IF(Table34[[#This Row],[Year]]=2021,Table34[[#This Row],[Year 2021]],Table34[[#This Row],[Year 2022]])</f>
        <v>555</v>
      </c>
      <c r="J314" s="28">
        <f>Table34[[#This Row],[Units]]*Table34[[#This Row],[Final Price]]</f>
        <v>142635</v>
      </c>
      <c r="K314" s="28" t="str">
        <f>VLOOKUP(Table34[[#This Row],[Product Name]],Table265[#All],6)</f>
        <v>Garnel &amp; Co</v>
      </c>
      <c r="L314" s="28">
        <f>VLOOKUP(Table34[[#This Row],[Product Name]],Table265[#All],3,0)</f>
        <v>200</v>
      </c>
    </row>
    <row r="315" spans="1:12" x14ac:dyDescent="0.35">
      <c r="A315" s="16">
        <v>2021</v>
      </c>
      <c r="B315" s="17" t="s">
        <v>35</v>
      </c>
      <c r="C315" s="18">
        <v>44228</v>
      </c>
      <c r="D315" s="19" t="s">
        <v>69</v>
      </c>
      <c r="E315" s="20">
        <v>554</v>
      </c>
      <c r="F315" s="26">
        <f>IF(Table34[[#This Row],[Year]]=2021,VLOOKUP(Table34[[#This Row],[Product Name]],Table265[#All],4,0),VLOOKUP(Table34[[#This Row],[Product Name]],Table265[#All],5,0))</f>
        <v>555</v>
      </c>
      <c r="G315" s="26">
        <f>VLOOKUP(Table34[[#This Row],[Product Name]],Table265[#All],4,0)</f>
        <v>555</v>
      </c>
      <c r="H315" s="26">
        <f>VLOOKUP(Table34[[#This Row],[Product Name]],Table265[#All],5,0)</f>
        <v>666</v>
      </c>
      <c r="I315" s="28">
        <f>IF(Table34[[#This Row],[Year]]=2021,Table34[[#This Row],[Year 2021]],Table34[[#This Row],[Year 2022]])</f>
        <v>555</v>
      </c>
      <c r="J315" s="28">
        <f>Table34[[#This Row],[Units]]*Table34[[#This Row],[Final Price]]</f>
        <v>307470</v>
      </c>
      <c r="K315" s="28" t="str">
        <f>VLOOKUP(Table34[[#This Row],[Product Name]],Table265[#All],6)</f>
        <v>Garnel &amp; Co</v>
      </c>
      <c r="L315" s="28">
        <f>VLOOKUP(Table34[[#This Row],[Product Name]],Table265[#All],3,0)</f>
        <v>200</v>
      </c>
    </row>
    <row r="316" spans="1:12" x14ac:dyDescent="0.35">
      <c r="A316" s="16">
        <v>2021</v>
      </c>
      <c r="B316" s="17" t="s">
        <v>36</v>
      </c>
      <c r="C316" s="18">
        <v>44256</v>
      </c>
      <c r="D316" s="19" t="s">
        <v>69</v>
      </c>
      <c r="E316" s="20">
        <v>735</v>
      </c>
      <c r="F316" s="26">
        <f>IF(Table34[[#This Row],[Year]]=2021,VLOOKUP(Table34[[#This Row],[Product Name]],Table265[#All],4,0),VLOOKUP(Table34[[#This Row],[Product Name]],Table265[#All],5,0))</f>
        <v>555</v>
      </c>
      <c r="G316" s="26">
        <f>VLOOKUP(Table34[[#This Row],[Product Name]],Table265[#All],4,0)</f>
        <v>555</v>
      </c>
      <c r="H316" s="26">
        <f>VLOOKUP(Table34[[#This Row],[Product Name]],Table265[#All],5,0)</f>
        <v>666</v>
      </c>
      <c r="I316" s="28">
        <f>IF(Table34[[#This Row],[Year]]=2021,Table34[[#This Row],[Year 2021]],Table34[[#This Row],[Year 2022]])</f>
        <v>555</v>
      </c>
      <c r="J316" s="28">
        <f>Table34[[#This Row],[Units]]*Table34[[#This Row],[Final Price]]</f>
        <v>407925</v>
      </c>
      <c r="K316" s="28" t="str">
        <f>VLOOKUP(Table34[[#This Row],[Product Name]],Table265[#All],6)</f>
        <v>Garnel &amp; Co</v>
      </c>
      <c r="L316" s="28">
        <f>VLOOKUP(Table34[[#This Row],[Product Name]],Table265[#All],3,0)</f>
        <v>200</v>
      </c>
    </row>
    <row r="317" spans="1:12" x14ac:dyDescent="0.35">
      <c r="A317" s="16">
        <v>2021</v>
      </c>
      <c r="B317" s="17" t="s">
        <v>37</v>
      </c>
      <c r="C317" s="18">
        <v>44287</v>
      </c>
      <c r="D317" s="19" t="s">
        <v>69</v>
      </c>
      <c r="E317" s="20">
        <v>384</v>
      </c>
      <c r="F317" s="26">
        <f>IF(Table34[[#This Row],[Year]]=2021,VLOOKUP(Table34[[#This Row],[Product Name]],Table265[#All],4,0),VLOOKUP(Table34[[#This Row],[Product Name]],Table265[#All],5,0))</f>
        <v>555</v>
      </c>
      <c r="G317" s="26">
        <f>VLOOKUP(Table34[[#This Row],[Product Name]],Table265[#All],4,0)</f>
        <v>555</v>
      </c>
      <c r="H317" s="26">
        <f>VLOOKUP(Table34[[#This Row],[Product Name]],Table265[#All],5,0)</f>
        <v>666</v>
      </c>
      <c r="I317" s="28">
        <f>IF(Table34[[#This Row],[Year]]=2021,Table34[[#This Row],[Year 2021]],Table34[[#This Row],[Year 2022]])</f>
        <v>555</v>
      </c>
      <c r="J317" s="28">
        <f>Table34[[#This Row],[Units]]*Table34[[#This Row],[Final Price]]</f>
        <v>213120</v>
      </c>
      <c r="K317" s="28" t="str">
        <f>VLOOKUP(Table34[[#This Row],[Product Name]],Table265[#All],6)</f>
        <v>Garnel &amp; Co</v>
      </c>
      <c r="L317" s="28">
        <f>VLOOKUP(Table34[[#This Row],[Product Name]],Table265[#All],3,0)</f>
        <v>200</v>
      </c>
    </row>
    <row r="318" spans="1:12" x14ac:dyDescent="0.35">
      <c r="A318" s="16">
        <v>2021</v>
      </c>
      <c r="B318" s="17" t="s">
        <v>38</v>
      </c>
      <c r="C318" s="18">
        <v>44317</v>
      </c>
      <c r="D318" s="19" t="s">
        <v>69</v>
      </c>
      <c r="E318" s="20">
        <v>675</v>
      </c>
      <c r="F318" s="26">
        <f>IF(Table34[[#This Row],[Year]]=2021,VLOOKUP(Table34[[#This Row],[Product Name]],Table265[#All],4,0),VLOOKUP(Table34[[#This Row],[Product Name]],Table265[#All],5,0))</f>
        <v>555</v>
      </c>
      <c r="G318" s="26">
        <f>VLOOKUP(Table34[[#This Row],[Product Name]],Table265[#All],4,0)</f>
        <v>555</v>
      </c>
      <c r="H318" s="26">
        <f>VLOOKUP(Table34[[#This Row],[Product Name]],Table265[#All],5,0)</f>
        <v>666</v>
      </c>
      <c r="I318" s="28">
        <f>IF(Table34[[#This Row],[Year]]=2021,Table34[[#This Row],[Year 2021]],Table34[[#This Row],[Year 2022]])</f>
        <v>555</v>
      </c>
      <c r="J318" s="28">
        <f>Table34[[#This Row],[Units]]*Table34[[#This Row],[Final Price]]</f>
        <v>374625</v>
      </c>
      <c r="K318" s="28" t="str">
        <f>VLOOKUP(Table34[[#This Row],[Product Name]],Table265[#All],6)</f>
        <v>Garnel &amp; Co</v>
      </c>
      <c r="L318" s="28">
        <f>VLOOKUP(Table34[[#This Row],[Product Name]],Table265[#All],3,0)</f>
        <v>200</v>
      </c>
    </row>
    <row r="319" spans="1:12" x14ac:dyDescent="0.35">
      <c r="A319" s="16">
        <v>2021</v>
      </c>
      <c r="B319" s="17" t="s">
        <v>39</v>
      </c>
      <c r="C319" s="18">
        <v>44348</v>
      </c>
      <c r="D319" s="19" t="s">
        <v>69</v>
      </c>
      <c r="E319" s="20">
        <v>163</v>
      </c>
      <c r="F319" s="26">
        <f>IF(Table34[[#This Row],[Year]]=2021,VLOOKUP(Table34[[#This Row],[Product Name]],Table265[#All],4,0),VLOOKUP(Table34[[#This Row],[Product Name]],Table265[#All],5,0))</f>
        <v>555</v>
      </c>
      <c r="G319" s="26">
        <f>VLOOKUP(Table34[[#This Row],[Product Name]],Table265[#All],4,0)</f>
        <v>555</v>
      </c>
      <c r="H319" s="26">
        <f>VLOOKUP(Table34[[#This Row],[Product Name]],Table265[#All],5,0)</f>
        <v>666</v>
      </c>
      <c r="I319" s="28">
        <f>IF(Table34[[#This Row],[Year]]=2021,Table34[[#This Row],[Year 2021]],Table34[[#This Row],[Year 2022]])</f>
        <v>555</v>
      </c>
      <c r="J319" s="28">
        <f>Table34[[#This Row],[Units]]*Table34[[#This Row],[Final Price]]</f>
        <v>90465</v>
      </c>
      <c r="K319" s="28" t="str">
        <f>VLOOKUP(Table34[[#This Row],[Product Name]],Table265[#All],6)</f>
        <v>Garnel &amp; Co</v>
      </c>
      <c r="L319" s="28">
        <f>VLOOKUP(Table34[[#This Row],[Product Name]],Table265[#All],3,0)</f>
        <v>200</v>
      </c>
    </row>
    <row r="320" spans="1:12" x14ac:dyDescent="0.35">
      <c r="A320" s="16">
        <v>2021</v>
      </c>
      <c r="B320" s="17" t="s">
        <v>40</v>
      </c>
      <c r="C320" s="18">
        <v>44378</v>
      </c>
      <c r="D320" s="19" t="s">
        <v>69</v>
      </c>
      <c r="E320" s="20">
        <v>451</v>
      </c>
      <c r="F320" s="26">
        <f>IF(Table34[[#This Row],[Year]]=2021,VLOOKUP(Table34[[#This Row],[Product Name]],Table265[#All],4,0),VLOOKUP(Table34[[#This Row],[Product Name]],Table265[#All],5,0))</f>
        <v>555</v>
      </c>
      <c r="G320" s="26">
        <f>VLOOKUP(Table34[[#This Row],[Product Name]],Table265[#All],4,0)</f>
        <v>555</v>
      </c>
      <c r="H320" s="26">
        <f>VLOOKUP(Table34[[#This Row],[Product Name]],Table265[#All],5,0)</f>
        <v>666</v>
      </c>
      <c r="I320" s="28">
        <f>IF(Table34[[#This Row],[Year]]=2021,Table34[[#This Row],[Year 2021]],Table34[[#This Row],[Year 2022]])</f>
        <v>555</v>
      </c>
      <c r="J320" s="28">
        <f>Table34[[#This Row],[Units]]*Table34[[#This Row],[Final Price]]</f>
        <v>250305</v>
      </c>
      <c r="K320" s="28" t="str">
        <f>VLOOKUP(Table34[[#This Row],[Product Name]],Table265[#All],6)</f>
        <v>Garnel &amp; Co</v>
      </c>
      <c r="L320" s="28">
        <f>VLOOKUP(Table34[[#This Row],[Product Name]],Table265[#All],3,0)</f>
        <v>200</v>
      </c>
    </row>
    <row r="321" spans="1:12" x14ac:dyDescent="0.35">
      <c r="A321" s="16">
        <v>2021</v>
      </c>
      <c r="B321" s="17" t="s">
        <v>41</v>
      </c>
      <c r="C321" s="18">
        <v>44409</v>
      </c>
      <c r="D321" s="19" t="s">
        <v>69</v>
      </c>
      <c r="E321" s="20">
        <v>319</v>
      </c>
      <c r="F321" s="26">
        <f>IF(Table34[[#This Row],[Year]]=2021,VLOOKUP(Table34[[#This Row],[Product Name]],Table265[#All],4,0),VLOOKUP(Table34[[#This Row],[Product Name]],Table265[#All],5,0))</f>
        <v>555</v>
      </c>
      <c r="G321" s="26">
        <f>VLOOKUP(Table34[[#This Row],[Product Name]],Table265[#All],4,0)</f>
        <v>555</v>
      </c>
      <c r="H321" s="26">
        <f>VLOOKUP(Table34[[#This Row],[Product Name]],Table265[#All],5,0)</f>
        <v>666</v>
      </c>
      <c r="I321" s="28">
        <f>IF(Table34[[#This Row],[Year]]=2021,Table34[[#This Row],[Year 2021]],Table34[[#This Row],[Year 2022]])</f>
        <v>555</v>
      </c>
      <c r="J321" s="28">
        <f>Table34[[#This Row],[Units]]*Table34[[#This Row],[Final Price]]</f>
        <v>177045</v>
      </c>
      <c r="K321" s="28" t="str">
        <f>VLOOKUP(Table34[[#This Row],[Product Name]],Table265[#All],6)</f>
        <v>Garnel &amp; Co</v>
      </c>
      <c r="L321" s="28">
        <f>VLOOKUP(Table34[[#This Row],[Product Name]],Table265[#All],3,0)</f>
        <v>200</v>
      </c>
    </row>
    <row r="322" spans="1:12" x14ac:dyDescent="0.35">
      <c r="A322" s="16">
        <v>2021</v>
      </c>
      <c r="B322" s="17" t="s">
        <v>42</v>
      </c>
      <c r="C322" s="18">
        <v>44440</v>
      </c>
      <c r="D322" s="19" t="s">
        <v>69</v>
      </c>
      <c r="E322" s="20">
        <v>251</v>
      </c>
      <c r="F322" s="26">
        <f>IF(Table34[[#This Row],[Year]]=2021,VLOOKUP(Table34[[#This Row],[Product Name]],Table265[#All],4,0),VLOOKUP(Table34[[#This Row],[Product Name]],Table265[#All],5,0))</f>
        <v>555</v>
      </c>
      <c r="G322" s="26">
        <f>VLOOKUP(Table34[[#This Row],[Product Name]],Table265[#All],4,0)</f>
        <v>555</v>
      </c>
      <c r="H322" s="26">
        <f>VLOOKUP(Table34[[#This Row],[Product Name]],Table265[#All],5,0)</f>
        <v>666</v>
      </c>
      <c r="I322" s="28">
        <f>IF(Table34[[#This Row],[Year]]=2021,Table34[[#This Row],[Year 2021]],Table34[[#This Row],[Year 2022]])</f>
        <v>555</v>
      </c>
      <c r="J322" s="28">
        <f>Table34[[#This Row],[Units]]*Table34[[#This Row],[Final Price]]</f>
        <v>139305</v>
      </c>
      <c r="K322" s="28" t="str">
        <f>VLOOKUP(Table34[[#This Row],[Product Name]],Table265[#All],6)</f>
        <v>Garnel &amp; Co</v>
      </c>
      <c r="L322" s="28">
        <f>VLOOKUP(Table34[[#This Row],[Product Name]],Table265[#All],3,0)</f>
        <v>200</v>
      </c>
    </row>
    <row r="323" spans="1:12" x14ac:dyDescent="0.35">
      <c r="A323" s="16">
        <v>2021</v>
      </c>
      <c r="B323" s="17" t="s">
        <v>43</v>
      </c>
      <c r="C323" s="18">
        <v>44470</v>
      </c>
      <c r="D323" s="19" t="s">
        <v>69</v>
      </c>
      <c r="E323" s="20">
        <v>910</v>
      </c>
      <c r="F323" s="26">
        <f>IF(Table34[[#This Row],[Year]]=2021,VLOOKUP(Table34[[#This Row],[Product Name]],Table265[#All],4,0),VLOOKUP(Table34[[#This Row],[Product Name]],Table265[#All],5,0))</f>
        <v>555</v>
      </c>
      <c r="G323" s="26">
        <f>VLOOKUP(Table34[[#This Row],[Product Name]],Table265[#All],4,0)</f>
        <v>555</v>
      </c>
      <c r="H323" s="26">
        <f>VLOOKUP(Table34[[#This Row],[Product Name]],Table265[#All],5,0)</f>
        <v>666</v>
      </c>
      <c r="I323" s="28">
        <f>IF(Table34[[#This Row],[Year]]=2021,Table34[[#This Row],[Year 2021]],Table34[[#This Row],[Year 2022]])</f>
        <v>555</v>
      </c>
      <c r="J323" s="28">
        <f>Table34[[#This Row],[Units]]*Table34[[#This Row],[Final Price]]</f>
        <v>505050</v>
      </c>
      <c r="K323" s="28" t="str">
        <f>VLOOKUP(Table34[[#This Row],[Product Name]],Table265[#All],6)</f>
        <v>Garnel &amp; Co</v>
      </c>
      <c r="L323" s="28">
        <f>VLOOKUP(Table34[[#This Row],[Product Name]],Table265[#All],3,0)</f>
        <v>200</v>
      </c>
    </row>
    <row r="324" spans="1:12" x14ac:dyDescent="0.35">
      <c r="A324" s="16">
        <v>2021</v>
      </c>
      <c r="B324" s="17" t="s">
        <v>44</v>
      </c>
      <c r="C324" s="18">
        <v>44501</v>
      </c>
      <c r="D324" s="19" t="s">
        <v>69</v>
      </c>
      <c r="E324" s="20">
        <v>544</v>
      </c>
      <c r="F324" s="26">
        <f>IF(Table34[[#This Row],[Year]]=2021,VLOOKUP(Table34[[#This Row],[Product Name]],Table265[#All],4,0),VLOOKUP(Table34[[#This Row],[Product Name]],Table265[#All],5,0))</f>
        <v>555</v>
      </c>
      <c r="G324" s="26">
        <f>VLOOKUP(Table34[[#This Row],[Product Name]],Table265[#All],4,0)</f>
        <v>555</v>
      </c>
      <c r="H324" s="26">
        <f>VLOOKUP(Table34[[#This Row],[Product Name]],Table265[#All],5,0)</f>
        <v>666</v>
      </c>
      <c r="I324" s="28">
        <f>IF(Table34[[#This Row],[Year]]=2021,Table34[[#This Row],[Year 2021]],Table34[[#This Row],[Year 2022]])</f>
        <v>555</v>
      </c>
      <c r="J324" s="28">
        <f>Table34[[#This Row],[Units]]*Table34[[#This Row],[Final Price]]</f>
        <v>301920</v>
      </c>
      <c r="K324" s="28" t="str">
        <f>VLOOKUP(Table34[[#This Row],[Product Name]],Table265[#All],6)</f>
        <v>Garnel &amp; Co</v>
      </c>
      <c r="L324" s="28">
        <f>VLOOKUP(Table34[[#This Row],[Product Name]],Table265[#All],3,0)</f>
        <v>200</v>
      </c>
    </row>
    <row r="325" spans="1:12" x14ac:dyDescent="0.35">
      <c r="A325" s="16">
        <v>2021</v>
      </c>
      <c r="B325" s="17" t="s">
        <v>45</v>
      </c>
      <c r="C325" s="18">
        <v>44531</v>
      </c>
      <c r="D325" s="19" t="s">
        <v>69</v>
      </c>
      <c r="E325" s="20">
        <v>256</v>
      </c>
      <c r="F325" s="26">
        <f>IF(Table34[[#This Row],[Year]]=2021,VLOOKUP(Table34[[#This Row],[Product Name]],Table265[#All],4,0),VLOOKUP(Table34[[#This Row],[Product Name]],Table265[#All],5,0))</f>
        <v>555</v>
      </c>
      <c r="G325" s="26">
        <f>VLOOKUP(Table34[[#This Row],[Product Name]],Table265[#All],4,0)</f>
        <v>555</v>
      </c>
      <c r="H325" s="26">
        <f>VLOOKUP(Table34[[#This Row],[Product Name]],Table265[#All],5,0)</f>
        <v>666</v>
      </c>
      <c r="I325" s="28">
        <f>IF(Table34[[#This Row],[Year]]=2021,Table34[[#This Row],[Year 2021]],Table34[[#This Row],[Year 2022]])</f>
        <v>555</v>
      </c>
      <c r="J325" s="28">
        <f>Table34[[#This Row],[Units]]*Table34[[#This Row],[Final Price]]</f>
        <v>142080</v>
      </c>
      <c r="K325" s="28" t="str">
        <f>VLOOKUP(Table34[[#This Row],[Product Name]],Table265[#All],6)</f>
        <v>Garnel &amp; Co</v>
      </c>
      <c r="L325" s="28">
        <f>VLOOKUP(Table34[[#This Row],[Product Name]],Table265[#All],3,0)</f>
        <v>200</v>
      </c>
    </row>
    <row r="326" spans="1:12" x14ac:dyDescent="0.35">
      <c r="A326" s="16">
        <v>2022</v>
      </c>
      <c r="B326" s="17" t="s">
        <v>34</v>
      </c>
      <c r="C326" s="18">
        <v>44562</v>
      </c>
      <c r="D326" s="19" t="s">
        <v>69</v>
      </c>
      <c r="E326" s="20">
        <v>562</v>
      </c>
      <c r="F326" s="26">
        <f>IF(Table34[[#This Row],[Year]]=2021,VLOOKUP(Table34[[#This Row],[Product Name]],Table265[#All],4,0),VLOOKUP(Table34[[#This Row],[Product Name]],Table265[#All],5,0))</f>
        <v>666</v>
      </c>
      <c r="G326" s="26">
        <f>VLOOKUP(Table34[[#This Row],[Product Name]],Table265[#All],4,0)</f>
        <v>555</v>
      </c>
      <c r="H326" s="26">
        <f>VLOOKUP(Table34[[#This Row],[Product Name]],Table265[#All],5,0)</f>
        <v>666</v>
      </c>
      <c r="I326" s="28">
        <f>IF(Table34[[#This Row],[Year]]=2021,Table34[[#This Row],[Year 2021]],Table34[[#This Row],[Year 2022]])</f>
        <v>666</v>
      </c>
      <c r="J326" s="28">
        <f>Table34[[#This Row],[Units]]*Table34[[#This Row],[Final Price]]</f>
        <v>374292</v>
      </c>
      <c r="K326" s="28" t="str">
        <f>VLOOKUP(Table34[[#This Row],[Product Name]],Table265[#All],6)</f>
        <v>Garnel &amp; Co</v>
      </c>
      <c r="L326" s="28">
        <f>VLOOKUP(Table34[[#This Row],[Product Name]],Table265[#All],3,0)</f>
        <v>200</v>
      </c>
    </row>
    <row r="327" spans="1:12" x14ac:dyDescent="0.35">
      <c r="A327" s="16">
        <v>2022</v>
      </c>
      <c r="B327" s="17" t="s">
        <v>35</v>
      </c>
      <c r="C327" s="18">
        <v>44593</v>
      </c>
      <c r="D327" s="19" t="s">
        <v>69</v>
      </c>
      <c r="E327" s="20">
        <v>687</v>
      </c>
      <c r="F327" s="26">
        <f>IF(Table34[[#This Row],[Year]]=2021,VLOOKUP(Table34[[#This Row],[Product Name]],Table265[#All],4,0),VLOOKUP(Table34[[#This Row],[Product Name]],Table265[#All],5,0))</f>
        <v>666</v>
      </c>
      <c r="G327" s="26">
        <f>VLOOKUP(Table34[[#This Row],[Product Name]],Table265[#All],4,0)</f>
        <v>555</v>
      </c>
      <c r="H327" s="26">
        <f>VLOOKUP(Table34[[#This Row],[Product Name]],Table265[#All],5,0)</f>
        <v>666</v>
      </c>
      <c r="I327" s="28">
        <f>IF(Table34[[#This Row],[Year]]=2021,Table34[[#This Row],[Year 2021]],Table34[[#This Row],[Year 2022]])</f>
        <v>666</v>
      </c>
      <c r="J327" s="28">
        <f>Table34[[#This Row],[Units]]*Table34[[#This Row],[Final Price]]</f>
        <v>457542</v>
      </c>
      <c r="K327" s="28" t="str">
        <f>VLOOKUP(Table34[[#This Row],[Product Name]],Table265[#All],6)</f>
        <v>Garnel &amp; Co</v>
      </c>
      <c r="L327" s="28">
        <f>VLOOKUP(Table34[[#This Row],[Product Name]],Table265[#All],3,0)</f>
        <v>200</v>
      </c>
    </row>
    <row r="328" spans="1:12" x14ac:dyDescent="0.35">
      <c r="A328" s="16">
        <v>2022</v>
      </c>
      <c r="B328" s="17" t="s">
        <v>36</v>
      </c>
      <c r="C328" s="18">
        <v>44621</v>
      </c>
      <c r="D328" s="19" t="s">
        <v>69</v>
      </c>
      <c r="E328" s="20">
        <v>370</v>
      </c>
      <c r="F328" s="26">
        <f>IF(Table34[[#This Row],[Year]]=2021,VLOOKUP(Table34[[#This Row],[Product Name]],Table265[#All],4,0),VLOOKUP(Table34[[#This Row],[Product Name]],Table265[#All],5,0))</f>
        <v>666</v>
      </c>
      <c r="G328" s="26">
        <f>VLOOKUP(Table34[[#This Row],[Product Name]],Table265[#All],4,0)</f>
        <v>555</v>
      </c>
      <c r="H328" s="26">
        <f>VLOOKUP(Table34[[#This Row],[Product Name]],Table265[#All],5,0)</f>
        <v>666</v>
      </c>
      <c r="I328" s="28">
        <f>IF(Table34[[#This Row],[Year]]=2021,Table34[[#This Row],[Year 2021]],Table34[[#This Row],[Year 2022]])</f>
        <v>666</v>
      </c>
      <c r="J328" s="28">
        <f>Table34[[#This Row],[Units]]*Table34[[#This Row],[Final Price]]</f>
        <v>246420</v>
      </c>
      <c r="K328" s="28" t="str">
        <f>VLOOKUP(Table34[[#This Row],[Product Name]],Table265[#All],6)</f>
        <v>Garnel &amp; Co</v>
      </c>
      <c r="L328" s="28">
        <f>VLOOKUP(Table34[[#This Row],[Product Name]],Table265[#All],3,0)</f>
        <v>200</v>
      </c>
    </row>
    <row r="329" spans="1:12" x14ac:dyDescent="0.35">
      <c r="A329" s="16">
        <v>2022</v>
      </c>
      <c r="B329" s="17" t="s">
        <v>37</v>
      </c>
      <c r="C329" s="18">
        <v>44652</v>
      </c>
      <c r="D329" s="19" t="s">
        <v>69</v>
      </c>
      <c r="E329" s="20">
        <v>736</v>
      </c>
      <c r="F329" s="26">
        <f>IF(Table34[[#This Row],[Year]]=2021,VLOOKUP(Table34[[#This Row],[Product Name]],Table265[#All],4,0),VLOOKUP(Table34[[#This Row],[Product Name]],Table265[#All],5,0))</f>
        <v>666</v>
      </c>
      <c r="G329" s="26">
        <f>VLOOKUP(Table34[[#This Row],[Product Name]],Table265[#All],4,0)</f>
        <v>555</v>
      </c>
      <c r="H329" s="26">
        <f>VLOOKUP(Table34[[#This Row],[Product Name]],Table265[#All],5,0)</f>
        <v>666</v>
      </c>
      <c r="I329" s="28">
        <f>IF(Table34[[#This Row],[Year]]=2021,Table34[[#This Row],[Year 2021]],Table34[[#This Row],[Year 2022]])</f>
        <v>666</v>
      </c>
      <c r="J329" s="28">
        <f>Table34[[#This Row],[Units]]*Table34[[#This Row],[Final Price]]</f>
        <v>490176</v>
      </c>
      <c r="K329" s="28" t="str">
        <f>VLOOKUP(Table34[[#This Row],[Product Name]],Table265[#All],6)</f>
        <v>Garnel &amp; Co</v>
      </c>
      <c r="L329" s="28">
        <f>VLOOKUP(Table34[[#This Row],[Product Name]],Table265[#All],3,0)</f>
        <v>200</v>
      </c>
    </row>
    <row r="330" spans="1:12" x14ac:dyDescent="0.35">
      <c r="A330" s="16">
        <v>2022</v>
      </c>
      <c r="B330" s="17" t="s">
        <v>38</v>
      </c>
      <c r="C330" s="18">
        <v>44682</v>
      </c>
      <c r="D330" s="19" t="s">
        <v>69</v>
      </c>
      <c r="E330" s="20">
        <v>551</v>
      </c>
      <c r="F330" s="26">
        <f>IF(Table34[[#This Row],[Year]]=2021,VLOOKUP(Table34[[#This Row],[Product Name]],Table265[#All],4,0),VLOOKUP(Table34[[#This Row],[Product Name]],Table265[#All],5,0))</f>
        <v>666</v>
      </c>
      <c r="G330" s="26">
        <f>VLOOKUP(Table34[[#This Row],[Product Name]],Table265[#All],4,0)</f>
        <v>555</v>
      </c>
      <c r="H330" s="26">
        <f>VLOOKUP(Table34[[#This Row],[Product Name]],Table265[#All],5,0)</f>
        <v>666</v>
      </c>
      <c r="I330" s="28">
        <f>IF(Table34[[#This Row],[Year]]=2021,Table34[[#This Row],[Year 2021]],Table34[[#This Row],[Year 2022]])</f>
        <v>666</v>
      </c>
      <c r="J330" s="28">
        <f>Table34[[#This Row],[Units]]*Table34[[#This Row],[Final Price]]</f>
        <v>366966</v>
      </c>
      <c r="K330" s="28" t="str">
        <f>VLOOKUP(Table34[[#This Row],[Product Name]],Table265[#All],6)</f>
        <v>Garnel &amp; Co</v>
      </c>
      <c r="L330" s="28">
        <f>VLOOKUP(Table34[[#This Row],[Product Name]],Table265[#All],3,0)</f>
        <v>200</v>
      </c>
    </row>
    <row r="331" spans="1:12" x14ac:dyDescent="0.35">
      <c r="A331" s="16">
        <v>2022</v>
      </c>
      <c r="B331" s="17" t="s">
        <v>39</v>
      </c>
      <c r="C331" s="18">
        <v>44713</v>
      </c>
      <c r="D331" s="19" t="s">
        <v>69</v>
      </c>
      <c r="E331" s="20">
        <v>496</v>
      </c>
      <c r="F331" s="26">
        <f>IF(Table34[[#This Row],[Year]]=2021,VLOOKUP(Table34[[#This Row],[Product Name]],Table265[#All],4,0),VLOOKUP(Table34[[#This Row],[Product Name]],Table265[#All],5,0))</f>
        <v>666</v>
      </c>
      <c r="G331" s="26">
        <f>VLOOKUP(Table34[[#This Row],[Product Name]],Table265[#All],4,0)</f>
        <v>555</v>
      </c>
      <c r="H331" s="26">
        <f>VLOOKUP(Table34[[#This Row],[Product Name]],Table265[#All],5,0)</f>
        <v>666</v>
      </c>
      <c r="I331" s="28">
        <f>IF(Table34[[#This Row],[Year]]=2021,Table34[[#This Row],[Year 2021]],Table34[[#This Row],[Year 2022]])</f>
        <v>666</v>
      </c>
      <c r="J331" s="28">
        <f>Table34[[#This Row],[Units]]*Table34[[#This Row],[Final Price]]</f>
        <v>330336</v>
      </c>
      <c r="K331" s="28" t="str">
        <f>VLOOKUP(Table34[[#This Row],[Product Name]],Table265[#All],6)</f>
        <v>Garnel &amp; Co</v>
      </c>
      <c r="L331" s="28">
        <f>VLOOKUP(Table34[[#This Row],[Product Name]],Table265[#All],3,0)</f>
        <v>200</v>
      </c>
    </row>
    <row r="332" spans="1:12" x14ac:dyDescent="0.35">
      <c r="A332" s="16">
        <v>2022</v>
      </c>
      <c r="B332" s="17" t="s">
        <v>40</v>
      </c>
      <c r="C332" s="18">
        <v>44743</v>
      </c>
      <c r="D332" s="19" t="s">
        <v>69</v>
      </c>
      <c r="E332" s="20">
        <v>861</v>
      </c>
      <c r="F332" s="26">
        <f>IF(Table34[[#This Row],[Year]]=2021,VLOOKUP(Table34[[#This Row],[Product Name]],Table265[#All],4,0),VLOOKUP(Table34[[#This Row],[Product Name]],Table265[#All],5,0))</f>
        <v>666</v>
      </c>
      <c r="G332" s="26">
        <f>VLOOKUP(Table34[[#This Row],[Product Name]],Table265[#All],4,0)</f>
        <v>555</v>
      </c>
      <c r="H332" s="26">
        <f>VLOOKUP(Table34[[#This Row],[Product Name]],Table265[#All],5,0)</f>
        <v>666</v>
      </c>
      <c r="I332" s="28">
        <f>IF(Table34[[#This Row],[Year]]=2021,Table34[[#This Row],[Year 2021]],Table34[[#This Row],[Year 2022]])</f>
        <v>666</v>
      </c>
      <c r="J332" s="28">
        <f>Table34[[#This Row],[Units]]*Table34[[#This Row],[Final Price]]</f>
        <v>573426</v>
      </c>
      <c r="K332" s="28" t="str">
        <f>VLOOKUP(Table34[[#This Row],[Product Name]],Table265[#All],6)</f>
        <v>Garnel &amp; Co</v>
      </c>
      <c r="L332" s="28">
        <f>VLOOKUP(Table34[[#This Row],[Product Name]],Table265[#All],3,0)</f>
        <v>200</v>
      </c>
    </row>
    <row r="333" spans="1:12" x14ac:dyDescent="0.35">
      <c r="A333" s="16">
        <v>2022</v>
      </c>
      <c r="B333" s="17" t="s">
        <v>41</v>
      </c>
      <c r="C333" s="18">
        <v>44774</v>
      </c>
      <c r="D333" s="19" t="s">
        <v>69</v>
      </c>
      <c r="E333" s="20">
        <v>594</v>
      </c>
      <c r="F333" s="26">
        <f>IF(Table34[[#This Row],[Year]]=2021,VLOOKUP(Table34[[#This Row],[Product Name]],Table265[#All],4,0),VLOOKUP(Table34[[#This Row],[Product Name]],Table265[#All],5,0))</f>
        <v>666</v>
      </c>
      <c r="G333" s="26">
        <f>VLOOKUP(Table34[[#This Row],[Product Name]],Table265[#All],4,0)</f>
        <v>555</v>
      </c>
      <c r="H333" s="26">
        <f>VLOOKUP(Table34[[#This Row],[Product Name]],Table265[#All],5,0)</f>
        <v>666</v>
      </c>
      <c r="I333" s="28">
        <f>IF(Table34[[#This Row],[Year]]=2021,Table34[[#This Row],[Year 2021]],Table34[[#This Row],[Year 2022]])</f>
        <v>666</v>
      </c>
      <c r="J333" s="28">
        <f>Table34[[#This Row],[Units]]*Table34[[#This Row],[Final Price]]</f>
        <v>395604</v>
      </c>
      <c r="K333" s="28" t="str">
        <f>VLOOKUP(Table34[[#This Row],[Product Name]],Table265[#All],6)</f>
        <v>Garnel &amp; Co</v>
      </c>
      <c r="L333" s="28">
        <f>VLOOKUP(Table34[[#This Row],[Product Name]],Table265[#All],3,0)</f>
        <v>200</v>
      </c>
    </row>
    <row r="334" spans="1:12" x14ac:dyDescent="0.35">
      <c r="A334" s="16">
        <v>2022</v>
      </c>
      <c r="B334" s="17" t="s">
        <v>42</v>
      </c>
      <c r="C334" s="18">
        <v>44805</v>
      </c>
      <c r="D334" s="19" t="s">
        <v>69</v>
      </c>
      <c r="E334" s="20">
        <v>1227</v>
      </c>
      <c r="F334" s="26">
        <f>IF(Table34[[#This Row],[Year]]=2021,VLOOKUP(Table34[[#This Row],[Product Name]],Table265[#All],4,0),VLOOKUP(Table34[[#This Row],[Product Name]],Table265[#All],5,0))</f>
        <v>666</v>
      </c>
      <c r="G334" s="26">
        <f>VLOOKUP(Table34[[#This Row],[Product Name]],Table265[#All],4,0)</f>
        <v>555</v>
      </c>
      <c r="H334" s="26">
        <f>VLOOKUP(Table34[[#This Row],[Product Name]],Table265[#All],5,0)</f>
        <v>666</v>
      </c>
      <c r="I334" s="28">
        <f>IF(Table34[[#This Row],[Year]]=2021,Table34[[#This Row],[Year 2021]],Table34[[#This Row],[Year 2022]])</f>
        <v>666</v>
      </c>
      <c r="J334" s="28">
        <f>Table34[[#This Row],[Units]]*Table34[[#This Row],[Final Price]]</f>
        <v>817182</v>
      </c>
      <c r="K334" s="28" t="str">
        <f>VLOOKUP(Table34[[#This Row],[Product Name]],Table265[#All],6)</f>
        <v>Garnel &amp; Co</v>
      </c>
      <c r="L334" s="28">
        <f>VLOOKUP(Table34[[#This Row],[Product Name]],Table265[#All],3,0)</f>
        <v>200</v>
      </c>
    </row>
    <row r="335" spans="1:12" x14ac:dyDescent="0.35">
      <c r="A335" s="16">
        <v>2022</v>
      </c>
      <c r="B335" s="17" t="s">
        <v>43</v>
      </c>
      <c r="C335" s="18">
        <v>44835</v>
      </c>
      <c r="D335" s="19" t="s">
        <v>69</v>
      </c>
      <c r="E335" s="20">
        <v>991</v>
      </c>
      <c r="F335" s="26">
        <f>IF(Table34[[#This Row],[Year]]=2021,VLOOKUP(Table34[[#This Row],[Product Name]],Table265[#All],4,0),VLOOKUP(Table34[[#This Row],[Product Name]],Table265[#All],5,0))</f>
        <v>666</v>
      </c>
      <c r="G335" s="26">
        <f>VLOOKUP(Table34[[#This Row],[Product Name]],Table265[#All],4,0)</f>
        <v>555</v>
      </c>
      <c r="H335" s="26">
        <f>VLOOKUP(Table34[[#This Row],[Product Name]],Table265[#All],5,0)</f>
        <v>666</v>
      </c>
      <c r="I335" s="28">
        <f>IF(Table34[[#This Row],[Year]]=2021,Table34[[#This Row],[Year 2021]],Table34[[#This Row],[Year 2022]])</f>
        <v>666</v>
      </c>
      <c r="J335" s="28">
        <f>Table34[[#This Row],[Units]]*Table34[[#This Row],[Final Price]]</f>
        <v>660006</v>
      </c>
      <c r="K335" s="28" t="str">
        <f>VLOOKUP(Table34[[#This Row],[Product Name]],Table265[#All],6)</f>
        <v>Garnel &amp; Co</v>
      </c>
      <c r="L335" s="28">
        <f>VLOOKUP(Table34[[#This Row],[Product Name]],Table265[#All],3,0)</f>
        <v>200</v>
      </c>
    </row>
    <row r="336" spans="1:12" x14ac:dyDescent="0.35">
      <c r="A336" s="16">
        <v>2022</v>
      </c>
      <c r="B336" s="17" t="s">
        <v>44</v>
      </c>
      <c r="C336" s="18">
        <v>44866</v>
      </c>
      <c r="D336" s="19" t="s">
        <v>69</v>
      </c>
      <c r="E336" s="20">
        <v>2299</v>
      </c>
      <c r="F336" s="26">
        <f>IF(Table34[[#This Row],[Year]]=2021,VLOOKUP(Table34[[#This Row],[Product Name]],Table265[#All],4,0),VLOOKUP(Table34[[#This Row],[Product Name]],Table265[#All],5,0))</f>
        <v>666</v>
      </c>
      <c r="G336" s="26">
        <f>VLOOKUP(Table34[[#This Row],[Product Name]],Table265[#All],4,0)</f>
        <v>555</v>
      </c>
      <c r="H336" s="26">
        <f>VLOOKUP(Table34[[#This Row],[Product Name]],Table265[#All],5,0)</f>
        <v>666</v>
      </c>
      <c r="I336" s="28">
        <f>IF(Table34[[#This Row],[Year]]=2021,Table34[[#This Row],[Year 2021]],Table34[[#This Row],[Year 2022]])</f>
        <v>666</v>
      </c>
      <c r="J336" s="28">
        <f>Table34[[#This Row],[Units]]*Table34[[#This Row],[Final Price]]</f>
        <v>1531134</v>
      </c>
      <c r="K336" s="28" t="str">
        <f>VLOOKUP(Table34[[#This Row],[Product Name]],Table265[#All],6)</f>
        <v>Garnel &amp; Co</v>
      </c>
      <c r="L336" s="28">
        <f>VLOOKUP(Table34[[#This Row],[Product Name]],Table265[#All],3,0)</f>
        <v>200</v>
      </c>
    </row>
    <row r="337" spans="1:12" x14ac:dyDescent="0.35">
      <c r="A337" s="16">
        <v>2022</v>
      </c>
      <c r="B337" s="17" t="s">
        <v>45</v>
      </c>
      <c r="C337" s="18">
        <v>44896</v>
      </c>
      <c r="D337" s="19" t="s">
        <v>69</v>
      </c>
      <c r="E337" s="20">
        <v>2096</v>
      </c>
      <c r="F337" s="26">
        <f>IF(Table34[[#This Row],[Year]]=2021,VLOOKUP(Table34[[#This Row],[Product Name]],Table265[#All],4,0),VLOOKUP(Table34[[#This Row],[Product Name]],Table265[#All],5,0))</f>
        <v>666</v>
      </c>
      <c r="G337" s="26">
        <f>VLOOKUP(Table34[[#This Row],[Product Name]],Table265[#All],4,0)</f>
        <v>555</v>
      </c>
      <c r="H337" s="26">
        <f>VLOOKUP(Table34[[#This Row],[Product Name]],Table265[#All],5,0)</f>
        <v>666</v>
      </c>
      <c r="I337" s="28">
        <f>IF(Table34[[#This Row],[Year]]=2021,Table34[[#This Row],[Year 2021]],Table34[[#This Row],[Year 2022]])</f>
        <v>666</v>
      </c>
      <c r="J337" s="28">
        <f>Table34[[#This Row],[Units]]*Table34[[#This Row],[Final Price]]</f>
        <v>1395936</v>
      </c>
      <c r="K337" s="28" t="str">
        <f>VLOOKUP(Table34[[#This Row],[Product Name]],Table265[#All],6)</f>
        <v>Garnel &amp; Co</v>
      </c>
      <c r="L337" s="28">
        <f>VLOOKUP(Table34[[#This Row],[Product Name]],Table265[#All],3,0)</f>
        <v>200</v>
      </c>
    </row>
    <row r="338" spans="1:12" x14ac:dyDescent="0.35">
      <c r="A338" s="16">
        <v>2021</v>
      </c>
      <c r="B338" s="17" t="s">
        <v>34</v>
      </c>
      <c r="C338" s="18">
        <v>44197</v>
      </c>
      <c r="D338" s="19" t="s">
        <v>70</v>
      </c>
      <c r="E338" s="20">
        <v>132</v>
      </c>
      <c r="F338" s="26">
        <f>IF(Table34[[#This Row],[Year]]=2021,VLOOKUP(Table34[[#This Row],[Product Name]],Table265[#All],4,0),VLOOKUP(Table34[[#This Row],[Product Name]],Table265[#All],5,0))</f>
        <v>600</v>
      </c>
      <c r="G338" s="26">
        <f>VLOOKUP(Table34[[#This Row],[Product Name]],Table265[#All],4,0)</f>
        <v>600</v>
      </c>
      <c r="H338" s="26">
        <f>VLOOKUP(Table34[[#This Row],[Product Name]],Table265[#All],5,0)</f>
        <v>720</v>
      </c>
      <c r="I338" s="28">
        <f>IF(Table34[[#This Row],[Year]]=2021,Table34[[#This Row],[Year 2021]],Table34[[#This Row],[Year 2022]])</f>
        <v>600</v>
      </c>
      <c r="J338" s="28">
        <f>Table34[[#This Row],[Units]]*Table34[[#This Row],[Final Price]]</f>
        <v>79200</v>
      </c>
      <c r="K338" s="28" t="str">
        <f>VLOOKUP(Table34[[#This Row],[Product Name]],Table265[#All],6)</f>
        <v>Herbals</v>
      </c>
      <c r="L338" s="28">
        <f>VLOOKUP(Table34[[#This Row],[Product Name]],Table265[#All],3,0)</f>
        <v>200</v>
      </c>
    </row>
    <row r="339" spans="1:12" x14ac:dyDescent="0.35">
      <c r="A339" s="16">
        <v>2021</v>
      </c>
      <c r="B339" s="17" t="s">
        <v>35</v>
      </c>
      <c r="C339" s="18">
        <v>44228</v>
      </c>
      <c r="D339" s="19" t="s">
        <v>70</v>
      </c>
      <c r="E339" s="20">
        <v>184</v>
      </c>
      <c r="F339" s="26">
        <f>IF(Table34[[#This Row],[Year]]=2021,VLOOKUP(Table34[[#This Row],[Product Name]],Table265[#All],4,0),VLOOKUP(Table34[[#This Row],[Product Name]],Table265[#All],5,0))</f>
        <v>600</v>
      </c>
      <c r="G339" s="26">
        <f>VLOOKUP(Table34[[#This Row],[Product Name]],Table265[#All],4,0)</f>
        <v>600</v>
      </c>
      <c r="H339" s="26">
        <f>VLOOKUP(Table34[[#This Row],[Product Name]],Table265[#All],5,0)</f>
        <v>720</v>
      </c>
      <c r="I339" s="28">
        <f>IF(Table34[[#This Row],[Year]]=2021,Table34[[#This Row],[Year 2021]],Table34[[#This Row],[Year 2022]])</f>
        <v>600</v>
      </c>
      <c r="J339" s="28">
        <f>Table34[[#This Row],[Units]]*Table34[[#This Row],[Final Price]]</f>
        <v>110400</v>
      </c>
      <c r="K339" s="28" t="str">
        <f>VLOOKUP(Table34[[#This Row],[Product Name]],Table265[#All],6)</f>
        <v>Herbals</v>
      </c>
      <c r="L339" s="28">
        <f>VLOOKUP(Table34[[#This Row],[Product Name]],Table265[#All],3,0)</f>
        <v>200</v>
      </c>
    </row>
    <row r="340" spans="1:12" x14ac:dyDescent="0.35">
      <c r="A340" s="16">
        <v>2021</v>
      </c>
      <c r="B340" s="17" t="s">
        <v>36</v>
      </c>
      <c r="C340" s="18">
        <v>44256</v>
      </c>
      <c r="D340" s="19" t="s">
        <v>70</v>
      </c>
      <c r="E340" s="20">
        <v>465</v>
      </c>
      <c r="F340" s="26">
        <f>IF(Table34[[#This Row],[Year]]=2021,VLOOKUP(Table34[[#This Row],[Product Name]],Table265[#All],4,0),VLOOKUP(Table34[[#This Row],[Product Name]],Table265[#All],5,0))</f>
        <v>600</v>
      </c>
      <c r="G340" s="26">
        <f>VLOOKUP(Table34[[#This Row],[Product Name]],Table265[#All],4,0)</f>
        <v>600</v>
      </c>
      <c r="H340" s="26">
        <f>VLOOKUP(Table34[[#This Row],[Product Name]],Table265[#All],5,0)</f>
        <v>720</v>
      </c>
      <c r="I340" s="28">
        <f>IF(Table34[[#This Row],[Year]]=2021,Table34[[#This Row],[Year 2021]],Table34[[#This Row],[Year 2022]])</f>
        <v>600</v>
      </c>
      <c r="J340" s="28">
        <f>Table34[[#This Row],[Units]]*Table34[[#This Row],[Final Price]]</f>
        <v>279000</v>
      </c>
      <c r="K340" s="28" t="str">
        <f>VLOOKUP(Table34[[#This Row],[Product Name]],Table265[#All],6)</f>
        <v>Herbals</v>
      </c>
      <c r="L340" s="28">
        <f>VLOOKUP(Table34[[#This Row],[Product Name]],Table265[#All],3,0)</f>
        <v>200</v>
      </c>
    </row>
    <row r="341" spans="1:12" x14ac:dyDescent="0.35">
      <c r="A341" s="16">
        <v>2021</v>
      </c>
      <c r="B341" s="17" t="s">
        <v>37</v>
      </c>
      <c r="C341" s="18">
        <v>44287</v>
      </c>
      <c r="D341" s="19" t="s">
        <v>70</v>
      </c>
      <c r="E341" s="20">
        <v>343</v>
      </c>
      <c r="F341" s="26">
        <f>IF(Table34[[#This Row],[Year]]=2021,VLOOKUP(Table34[[#This Row],[Product Name]],Table265[#All],4,0),VLOOKUP(Table34[[#This Row],[Product Name]],Table265[#All],5,0))</f>
        <v>600</v>
      </c>
      <c r="G341" s="26">
        <f>VLOOKUP(Table34[[#This Row],[Product Name]],Table265[#All],4,0)</f>
        <v>600</v>
      </c>
      <c r="H341" s="26">
        <f>VLOOKUP(Table34[[#This Row],[Product Name]],Table265[#All],5,0)</f>
        <v>720</v>
      </c>
      <c r="I341" s="28">
        <f>IF(Table34[[#This Row],[Year]]=2021,Table34[[#This Row],[Year 2021]],Table34[[#This Row],[Year 2022]])</f>
        <v>600</v>
      </c>
      <c r="J341" s="28">
        <f>Table34[[#This Row],[Units]]*Table34[[#This Row],[Final Price]]</f>
        <v>205800</v>
      </c>
      <c r="K341" s="28" t="str">
        <f>VLOOKUP(Table34[[#This Row],[Product Name]],Table265[#All],6)</f>
        <v>Herbals</v>
      </c>
      <c r="L341" s="28">
        <f>VLOOKUP(Table34[[#This Row],[Product Name]],Table265[#All],3,0)</f>
        <v>200</v>
      </c>
    </row>
    <row r="342" spans="1:12" x14ac:dyDescent="0.35">
      <c r="A342" s="16">
        <v>2021</v>
      </c>
      <c r="B342" s="17" t="s">
        <v>38</v>
      </c>
      <c r="C342" s="18">
        <v>44317</v>
      </c>
      <c r="D342" s="19" t="s">
        <v>70</v>
      </c>
      <c r="E342" s="20">
        <v>646</v>
      </c>
      <c r="F342" s="26">
        <f>IF(Table34[[#This Row],[Year]]=2021,VLOOKUP(Table34[[#This Row],[Product Name]],Table265[#All],4,0),VLOOKUP(Table34[[#This Row],[Product Name]],Table265[#All],5,0))</f>
        <v>600</v>
      </c>
      <c r="G342" s="26">
        <f>VLOOKUP(Table34[[#This Row],[Product Name]],Table265[#All],4,0)</f>
        <v>600</v>
      </c>
      <c r="H342" s="26">
        <f>VLOOKUP(Table34[[#This Row],[Product Name]],Table265[#All],5,0)</f>
        <v>720</v>
      </c>
      <c r="I342" s="28">
        <f>IF(Table34[[#This Row],[Year]]=2021,Table34[[#This Row],[Year 2021]],Table34[[#This Row],[Year 2022]])</f>
        <v>600</v>
      </c>
      <c r="J342" s="28">
        <f>Table34[[#This Row],[Units]]*Table34[[#This Row],[Final Price]]</f>
        <v>387600</v>
      </c>
      <c r="K342" s="28" t="str">
        <f>VLOOKUP(Table34[[#This Row],[Product Name]],Table265[#All],6)</f>
        <v>Herbals</v>
      </c>
      <c r="L342" s="28">
        <f>VLOOKUP(Table34[[#This Row],[Product Name]],Table265[#All],3,0)</f>
        <v>200</v>
      </c>
    </row>
    <row r="343" spans="1:12" x14ac:dyDescent="0.35">
      <c r="A343" s="16">
        <v>2021</v>
      </c>
      <c r="B343" s="17" t="s">
        <v>39</v>
      </c>
      <c r="C343" s="18">
        <v>44348</v>
      </c>
      <c r="D343" s="19" t="s">
        <v>70</v>
      </c>
      <c r="E343" s="20">
        <v>615</v>
      </c>
      <c r="F343" s="26">
        <f>IF(Table34[[#This Row],[Year]]=2021,VLOOKUP(Table34[[#This Row],[Product Name]],Table265[#All],4,0),VLOOKUP(Table34[[#This Row],[Product Name]],Table265[#All],5,0))</f>
        <v>600</v>
      </c>
      <c r="G343" s="26">
        <f>VLOOKUP(Table34[[#This Row],[Product Name]],Table265[#All],4,0)</f>
        <v>600</v>
      </c>
      <c r="H343" s="26">
        <f>VLOOKUP(Table34[[#This Row],[Product Name]],Table265[#All],5,0)</f>
        <v>720</v>
      </c>
      <c r="I343" s="28">
        <f>IF(Table34[[#This Row],[Year]]=2021,Table34[[#This Row],[Year 2021]],Table34[[#This Row],[Year 2022]])</f>
        <v>600</v>
      </c>
      <c r="J343" s="28">
        <f>Table34[[#This Row],[Units]]*Table34[[#This Row],[Final Price]]</f>
        <v>369000</v>
      </c>
      <c r="K343" s="28" t="str">
        <f>VLOOKUP(Table34[[#This Row],[Product Name]],Table265[#All],6)</f>
        <v>Herbals</v>
      </c>
      <c r="L343" s="28">
        <f>VLOOKUP(Table34[[#This Row],[Product Name]],Table265[#All],3,0)</f>
        <v>200</v>
      </c>
    </row>
    <row r="344" spans="1:12" x14ac:dyDescent="0.35">
      <c r="A344" s="16">
        <v>2021</v>
      </c>
      <c r="B344" s="17" t="s">
        <v>40</v>
      </c>
      <c r="C344" s="18">
        <v>44378</v>
      </c>
      <c r="D344" s="19" t="s">
        <v>70</v>
      </c>
      <c r="E344" s="20">
        <v>717</v>
      </c>
      <c r="F344" s="26">
        <f>IF(Table34[[#This Row],[Year]]=2021,VLOOKUP(Table34[[#This Row],[Product Name]],Table265[#All],4,0),VLOOKUP(Table34[[#This Row],[Product Name]],Table265[#All],5,0))</f>
        <v>600</v>
      </c>
      <c r="G344" s="26">
        <f>VLOOKUP(Table34[[#This Row],[Product Name]],Table265[#All],4,0)</f>
        <v>600</v>
      </c>
      <c r="H344" s="26">
        <f>VLOOKUP(Table34[[#This Row],[Product Name]],Table265[#All],5,0)</f>
        <v>720</v>
      </c>
      <c r="I344" s="28">
        <f>IF(Table34[[#This Row],[Year]]=2021,Table34[[#This Row],[Year 2021]],Table34[[#This Row],[Year 2022]])</f>
        <v>600</v>
      </c>
      <c r="J344" s="28">
        <f>Table34[[#This Row],[Units]]*Table34[[#This Row],[Final Price]]</f>
        <v>430200</v>
      </c>
      <c r="K344" s="28" t="str">
        <f>VLOOKUP(Table34[[#This Row],[Product Name]],Table265[#All],6)</f>
        <v>Herbals</v>
      </c>
      <c r="L344" s="28">
        <f>VLOOKUP(Table34[[#This Row],[Product Name]],Table265[#All],3,0)</f>
        <v>200</v>
      </c>
    </row>
    <row r="345" spans="1:12" x14ac:dyDescent="0.35">
      <c r="A345" s="16">
        <v>2021</v>
      </c>
      <c r="B345" s="17" t="s">
        <v>41</v>
      </c>
      <c r="C345" s="18">
        <v>44409</v>
      </c>
      <c r="D345" s="19" t="s">
        <v>70</v>
      </c>
      <c r="E345" s="20">
        <v>672</v>
      </c>
      <c r="F345" s="26">
        <f>IF(Table34[[#This Row],[Year]]=2021,VLOOKUP(Table34[[#This Row],[Product Name]],Table265[#All],4,0),VLOOKUP(Table34[[#This Row],[Product Name]],Table265[#All],5,0))</f>
        <v>600</v>
      </c>
      <c r="G345" s="26">
        <f>VLOOKUP(Table34[[#This Row],[Product Name]],Table265[#All],4,0)</f>
        <v>600</v>
      </c>
      <c r="H345" s="26">
        <f>VLOOKUP(Table34[[#This Row],[Product Name]],Table265[#All],5,0)</f>
        <v>720</v>
      </c>
      <c r="I345" s="28">
        <f>IF(Table34[[#This Row],[Year]]=2021,Table34[[#This Row],[Year 2021]],Table34[[#This Row],[Year 2022]])</f>
        <v>600</v>
      </c>
      <c r="J345" s="28">
        <f>Table34[[#This Row],[Units]]*Table34[[#This Row],[Final Price]]</f>
        <v>403200</v>
      </c>
      <c r="K345" s="28" t="str">
        <f>VLOOKUP(Table34[[#This Row],[Product Name]],Table265[#All],6)</f>
        <v>Herbals</v>
      </c>
      <c r="L345" s="28">
        <f>VLOOKUP(Table34[[#This Row],[Product Name]],Table265[#All],3,0)</f>
        <v>200</v>
      </c>
    </row>
    <row r="346" spans="1:12" x14ac:dyDescent="0.35">
      <c r="A346" s="16">
        <v>2021</v>
      </c>
      <c r="B346" s="17" t="s">
        <v>42</v>
      </c>
      <c r="C346" s="18">
        <v>44440</v>
      </c>
      <c r="D346" s="19" t="s">
        <v>70</v>
      </c>
      <c r="E346" s="20">
        <v>595</v>
      </c>
      <c r="F346" s="26">
        <f>IF(Table34[[#This Row],[Year]]=2021,VLOOKUP(Table34[[#This Row],[Product Name]],Table265[#All],4,0),VLOOKUP(Table34[[#This Row],[Product Name]],Table265[#All],5,0))</f>
        <v>600</v>
      </c>
      <c r="G346" s="26">
        <f>VLOOKUP(Table34[[#This Row],[Product Name]],Table265[#All],4,0)</f>
        <v>600</v>
      </c>
      <c r="H346" s="26">
        <f>VLOOKUP(Table34[[#This Row],[Product Name]],Table265[#All],5,0)</f>
        <v>720</v>
      </c>
      <c r="I346" s="28">
        <f>IF(Table34[[#This Row],[Year]]=2021,Table34[[#This Row],[Year 2021]],Table34[[#This Row],[Year 2022]])</f>
        <v>600</v>
      </c>
      <c r="J346" s="28">
        <f>Table34[[#This Row],[Units]]*Table34[[#This Row],[Final Price]]</f>
        <v>357000</v>
      </c>
      <c r="K346" s="28" t="str">
        <f>VLOOKUP(Table34[[#This Row],[Product Name]],Table265[#All],6)</f>
        <v>Herbals</v>
      </c>
      <c r="L346" s="28">
        <f>VLOOKUP(Table34[[#This Row],[Product Name]],Table265[#All],3,0)</f>
        <v>200</v>
      </c>
    </row>
    <row r="347" spans="1:12" x14ac:dyDescent="0.35">
      <c r="A347" s="16">
        <v>2021</v>
      </c>
      <c r="B347" s="17" t="s">
        <v>43</v>
      </c>
      <c r="C347" s="18">
        <v>44470</v>
      </c>
      <c r="D347" s="19" t="s">
        <v>70</v>
      </c>
      <c r="E347" s="20">
        <v>878</v>
      </c>
      <c r="F347" s="26">
        <f>IF(Table34[[#This Row],[Year]]=2021,VLOOKUP(Table34[[#This Row],[Product Name]],Table265[#All],4,0),VLOOKUP(Table34[[#This Row],[Product Name]],Table265[#All],5,0))</f>
        <v>600</v>
      </c>
      <c r="G347" s="26">
        <f>VLOOKUP(Table34[[#This Row],[Product Name]],Table265[#All],4,0)</f>
        <v>600</v>
      </c>
      <c r="H347" s="26">
        <f>VLOOKUP(Table34[[#This Row],[Product Name]],Table265[#All],5,0)</f>
        <v>720</v>
      </c>
      <c r="I347" s="28">
        <f>IF(Table34[[#This Row],[Year]]=2021,Table34[[#This Row],[Year 2021]],Table34[[#This Row],[Year 2022]])</f>
        <v>600</v>
      </c>
      <c r="J347" s="28">
        <f>Table34[[#This Row],[Units]]*Table34[[#This Row],[Final Price]]</f>
        <v>526800</v>
      </c>
      <c r="K347" s="28" t="str">
        <f>VLOOKUP(Table34[[#This Row],[Product Name]],Table265[#All],6)</f>
        <v>Herbals</v>
      </c>
      <c r="L347" s="28">
        <f>VLOOKUP(Table34[[#This Row],[Product Name]],Table265[#All],3,0)</f>
        <v>200</v>
      </c>
    </row>
    <row r="348" spans="1:12" x14ac:dyDescent="0.35">
      <c r="A348" s="16">
        <v>2021</v>
      </c>
      <c r="B348" s="17" t="s">
        <v>44</v>
      </c>
      <c r="C348" s="18">
        <v>44501</v>
      </c>
      <c r="D348" s="19" t="s">
        <v>70</v>
      </c>
      <c r="E348" s="20">
        <v>616</v>
      </c>
      <c r="F348" s="26">
        <f>IF(Table34[[#This Row],[Year]]=2021,VLOOKUP(Table34[[#This Row],[Product Name]],Table265[#All],4,0),VLOOKUP(Table34[[#This Row],[Product Name]],Table265[#All],5,0))</f>
        <v>600</v>
      </c>
      <c r="G348" s="26">
        <f>VLOOKUP(Table34[[#This Row],[Product Name]],Table265[#All],4,0)</f>
        <v>600</v>
      </c>
      <c r="H348" s="26">
        <f>VLOOKUP(Table34[[#This Row],[Product Name]],Table265[#All],5,0)</f>
        <v>720</v>
      </c>
      <c r="I348" s="28">
        <f>IF(Table34[[#This Row],[Year]]=2021,Table34[[#This Row],[Year 2021]],Table34[[#This Row],[Year 2022]])</f>
        <v>600</v>
      </c>
      <c r="J348" s="28">
        <f>Table34[[#This Row],[Units]]*Table34[[#This Row],[Final Price]]</f>
        <v>369600</v>
      </c>
      <c r="K348" s="28" t="str">
        <f>VLOOKUP(Table34[[#This Row],[Product Name]],Table265[#All],6)</f>
        <v>Herbals</v>
      </c>
      <c r="L348" s="28">
        <f>VLOOKUP(Table34[[#This Row],[Product Name]],Table265[#All],3,0)</f>
        <v>200</v>
      </c>
    </row>
    <row r="349" spans="1:12" x14ac:dyDescent="0.35">
      <c r="A349" s="16">
        <v>2021</v>
      </c>
      <c r="B349" s="17" t="s">
        <v>45</v>
      </c>
      <c r="C349" s="18">
        <v>44531</v>
      </c>
      <c r="D349" s="19" t="s">
        <v>70</v>
      </c>
      <c r="E349" s="20">
        <v>594</v>
      </c>
      <c r="F349" s="26">
        <f>IF(Table34[[#This Row],[Year]]=2021,VLOOKUP(Table34[[#This Row],[Product Name]],Table265[#All],4,0),VLOOKUP(Table34[[#This Row],[Product Name]],Table265[#All],5,0))</f>
        <v>600</v>
      </c>
      <c r="G349" s="26">
        <f>VLOOKUP(Table34[[#This Row],[Product Name]],Table265[#All],4,0)</f>
        <v>600</v>
      </c>
      <c r="H349" s="26">
        <f>VLOOKUP(Table34[[#This Row],[Product Name]],Table265[#All],5,0)</f>
        <v>720</v>
      </c>
      <c r="I349" s="28">
        <f>IF(Table34[[#This Row],[Year]]=2021,Table34[[#This Row],[Year 2021]],Table34[[#This Row],[Year 2022]])</f>
        <v>600</v>
      </c>
      <c r="J349" s="28">
        <f>Table34[[#This Row],[Units]]*Table34[[#This Row],[Final Price]]</f>
        <v>356400</v>
      </c>
      <c r="K349" s="28" t="str">
        <f>VLOOKUP(Table34[[#This Row],[Product Name]],Table265[#All],6)</f>
        <v>Herbals</v>
      </c>
      <c r="L349" s="28">
        <f>VLOOKUP(Table34[[#This Row],[Product Name]],Table265[#All],3,0)</f>
        <v>200</v>
      </c>
    </row>
    <row r="350" spans="1:12" x14ac:dyDescent="0.35">
      <c r="A350" s="16">
        <v>2022</v>
      </c>
      <c r="B350" s="17" t="s">
        <v>34</v>
      </c>
      <c r="C350" s="18">
        <v>44562</v>
      </c>
      <c r="D350" s="19" t="s">
        <v>70</v>
      </c>
      <c r="E350" s="20">
        <v>1270</v>
      </c>
      <c r="F350" s="26">
        <f>IF(Table34[[#This Row],[Year]]=2021,VLOOKUP(Table34[[#This Row],[Product Name]],Table265[#All],4,0),VLOOKUP(Table34[[#This Row],[Product Name]],Table265[#All],5,0))</f>
        <v>720</v>
      </c>
      <c r="G350" s="26">
        <f>VLOOKUP(Table34[[#This Row],[Product Name]],Table265[#All],4,0)</f>
        <v>600</v>
      </c>
      <c r="H350" s="26">
        <f>VLOOKUP(Table34[[#This Row],[Product Name]],Table265[#All],5,0)</f>
        <v>720</v>
      </c>
      <c r="I350" s="28">
        <f>IF(Table34[[#This Row],[Year]]=2021,Table34[[#This Row],[Year 2021]],Table34[[#This Row],[Year 2022]])</f>
        <v>720</v>
      </c>
      <c r="J350" s="28">
        <f>Table34[[#This Row],[Units]]*Table34[[#This Row],[Final Price]]</f>
        <v>914400</v>
      </c>
      <c r="K350" s="28" t="str">
        <f>VLOOKUP(Table34[[#This Row],[Product Name]],Table265[#All],6)</f>
        <v>Herbals</v>
      </c>
      <c r="L350" s="28">
        <f>VLOOKUP(Table34[[#This Row],[Product Name]],Table265[#All],3,0)</f>
        <v>200</v>
      </c>
    </row>
    <row r="351" spans="1:12" x14ac:dyDescent="0.35">
      <c r="A351" s="16">
        <v>2022</v>
      </c>
      <c r="B351" s="17" t="s">
        <v>35</v>
      </c>
      <c r="C351" s="18">
        <v>44593</v>
      </c>
      <c r="D351" s="19" t="s">
        <v>70</v>
      </c>
      <c r="E351" s="20">
        <v>795</v>
      </c>
      <c r="F351" s="26">
        <f>IF(Table34[[#This Row],[Year]]=2021,VLOOKUP(Table34[[#This Row],[Product Name]],Table265[#All],4,0),VLOOKUP(Table34[[#This Row],[Product Name]],Table265[#All],5,0))</f>
        <v>720</v>
      </c>
      <c r="G351" s="26">
        <f>VLOOKUP(Table34[[#This Row],[Product Name]],Table265[#All],4,0)</f>
        <v>600</v>
      </c>
      <c r="H351" s="26">
        <f>VLOOKUP(Table34[[#This Row],[Product Name]],Table265[#All],5,0)</f>
        <v>720</v>
      </c>
      <c r="I351" s="28">
        <f>IF(Table34[[#This Row],[Year]]=2021,Table34[[#This Row],[Year 2021]],Table34[[#This Row],[Year 2022]])</f>
        <v>720</v>
      </c>
      <c r="J351" s="28">
        <f>Table34[[#This Row],[Units]]*Table34[[#This Row],[Final Price]]</f>
        <v>572400</v>
      </c>
      <c r="K351" s="28" t="str">
        <f>VLOOKUP(Table34[[#This Row],[Product Name]],Table265[#All],6)</f>
        <v>Herbals</v>
      </c>
      <c r="L351" s="28">
        <f>VLOOKUP(Table34[[#This Row],[Product Name]],Table265[#All],3,0)</f>
        <v>200</v>
      </c>
    </row>
    <row r="352" spans="1:12" x14ac:dyDescent="0.35">
      <c r="A352" s="16">
        <v>2022</v>
      </c>
      <c r="B352" s="17" t="s">
        <v>36</v>
      </c>
      <c r="C352" s="18">
        <v>44621</v>
      </c>
      <c r="D352" s="19" t="s">
        <v>70</v>
      </c>
      <c r="E352" s="20">
        <v>593</v>
      </c>
      <c r="F352" s="26">
        <f>IF(Table34[[#This Row],[Year]]=2021,VLOOKUP(Table34[[#This Row],[Product Name]],Table265[#All],4,0),VLOOKUP(Table34[[#This Row],[Product Name]],Table265[#All],5,0))</f>
        <v>720</v>
      </c>
      <c r="G352" s="26">
        <f>VLOOKUP(Table34[[#This Row],[Product Name]],Table265[#All],4,0)</f>
        <v>600</v>
      </c>
      <c r="H352" s="26">
        <f>VLOOKUP(Table34[[#This Row],[Product Name]],Table265[#All],5,0)</f>
        <v>720</v>
      </c>
      <c r="I352" s="28">
        <f>IF(Table34[[#This Row],[Year]]=2021,Table34[[#This Row],[Year 2021]],Table34[[#This Row],[Year 2022]])</f>
        <v>720</v>
      </c>
      <c r="J352" s="28">
        <f>Table34[[#This Row],[Units]]*Table34[[#This Row],[Final Price]]</f>
        <v>426960</v>
      </c>
      <c r="K352" s="28" t="str">
        <f>VLOOKUP(Table34[[#This Row],[Product Name]],Table265[#All],6)</f>
        <v>Herbals</v>
      </c>
      <c r="L352" s="28">
        <f>VLOOKUP(Table34[[#This Row],[Product Name]],Table265[#All],3,0)</f>
        <v>200</v>
      </c>
    </row>
    <row r="353" spans="1:12" x14ac:dyDescent="0.35">
      <c r="A353" s="16">
        <v>2022</v>
      </c>
      <c r="B353" s="17" t="s">
        <v>37</v>
      </c>
      <c r="C353" s="18">
        <v>44652</v>
      </c>
      <c r="D353" s="19" t="s">
        <v>70</v>
      </c>
      <c r="E353" s="20">
        <v>571</v>
      </c>
      <c r="F353" s="26">
        <f>IF(Table34[[#This Row],[Year]]=2021,VLOOKUP(Table34[[#This Row],[Product Name]],Table265[#All],4,0),VLOOKUP(Table34[[#This Row],[Product Name]],Table265[#All],5,0))</f>
        <v>720</v>
      </c>
      <c r="G353" s="26">
        <f>VLOOKUP(Table34[[#This Row],[Product Name]],Table265[#All],4,0)</f>
        <v>600</v>
      </c>
      <c r="H353" s="26">
        <f>VLOOKUP(Table34[[#This Row],[Product Name]],Table265[#All],5,0)</f>
        <v>720</v>
      </c>
      <c r="I353" s="28">
        <f>IF(Table34[[#This Row],[Year]]=2021,Table34[[#This Row],[Year 2021]],Table34[[#This Row],[Year 2022]])</f>
        <v>720</v>
      </c>
      <c r="J353" s="28">
        <f>Table34[[#This Row],[Units]]*Table34[[#This Row],[Final Price]]</f>
        <v>411120</v>
      </c>
      <c r="K353" s="28" t="str">
        <f>VLOOKUP(Table34[[#This Row],[Product Name]],Table265[#All],6)</f>
        <v>Herbals</v>
      </c>
      <c r="L353" s="28">
        <f>VLOOKUP(Table34[[#This Row],[Product Name]],Table265[#All],3,0)</f>
        <v>200</v>
      </c>
    </row>
    <row r="354" spans="1:12" x14ac:dyDescent="0.35">
      <c r="A354" s="16">
        <v>2022</v>
      </c>
      <c r="B354" s="17" t="s">
        <v>38</v>
      </c>
      <c r="C354" s="18">
        <v>44682</v>
      </c>
      <c r="D354" s="19" t="s">
        <v>70</v>
      </c>
      <c r="E354" s="20">
        <v>1286</v>
      </c>
      <c r="F354" s="26">
        <f>IF(Table34[[#This Row],[Year]]=2021,VLOOKUP(Table34[[#This Row],[Product Name]],Table265[#All],4,0),VLOOKUP(Table34[[#This Row],[Product Name]],Table265[#All],5,0))</f>
        <v>720</v>
      </c>
      <c r="G354" s="26">
        <f>VLOOKUP(Table34[[#This Row],[Product Name]],Table265[#All],4,0)</f>
        <v>600</v>
      </c>
      <c r="H354" s="26">
        <f>VLOOKUP(Table34[[#This Row],[Product Name]],Table265[#All],5,0)</f>
        <v>720</v>
      </c>
      <c r="I354" s="28">
        <f>IF(Table34[[#This Row],[Year]]=2021,Table34[[#This Row],[Year 2021]],Table34[[#This Row],[Year 2022]])</f>
        <v>720</v>
      </c>
      <c r="J354" s="28">
        <f>Table34[[#This Row],[Units]]*Table34[[#This Row],[Final Price]]</f>
        <v>925920</v>
      </c>
      <c r="K354" s="28" t="str">
        <f>VLOOKUP(Table34[[#This Row],[Product Name]],Table265[#All],6)</f>
        <v>Herbals</v>
      </c>
      <c r="L354" s="28">
        <f>VLOOKUP(Table34[[#This Row],[Product Name]],Table265[#All],3,0)</f>
        <v>200</v>
      </c>
    </row>
    <row r="355" spans="1:12" x14ac:dyDescent="0.35">
      <c r="A355" s="16">
        <v>2022</v>
      </c>
      <c r="B355" s="17" t="s">
        <v>39</v>
      </c>
      <c r="C355" s="18">
        <v>44713</v>
      </c>
      <c r="D355" s="19" t="s">
        <v>70</v>
      </c>
      <c r="E355" s="20">
        <v>1804</v>
      </c>
      <c r="F355" s="26">
        <f>IF(Table34[[#This Row],[Year]]=2021,VLOOKUP(Table34[[#This Row],[Product Name]],Table265[#All],4,0),VLOOKUP(Table34[[#This Row],[Product Name]],Table265[#All],5,0))</f>
        <v>720</v>
      </c>
      <c r="G355" s="26">
        <f>VLOOKUP(Table34[[#This Row],[Product Name]],Table265[#All],4,0)</f>
        <v>600</v>
      </c>
      <c r="H355" s="26">
        <f>VLOOKUP(Table34[[#This Row],[Product Name]],Table265[#All],5,0)</f>
        <v>720</v>
      </c>
      <c r="I355" s="28">
        <f>IF(Table34[[#This Row],[Year]]=2021,Table34[[#This Row],[Year 2021]],Table34[[#This Row],[Year 2022]])</f>
        <v>720</v>
      </c>
      <c r="J355" s="28">
        <f>Table34[[#This Row],[Units]]*Table34[[#This Row],[Final Price]]</f>
        <v>1298880</v>
      </c>
      <c r="K355" s="28" t="str">
        <f>VLOOKUP(Table34[[#This Row],[Product Name]],Table265[#All],6)</f>
        <v>Herbals</v>
      </c>
      <c r="L355" s="28">
        <f>VLOOKUP(Table34[[#This Row],[Product Name]],Table265[#All],3,0)</f>
        <v>200</v>
      </c>
    </row>
    <row r="356" spans="1:12" x14ac:dyDescent="0.35">
      <c r="A356" s="16">
        <v>2022</v>
      </c>
      <c r="B356" s="17" t="s">
        <v>40</v>
      </c>
      <c r="C356" s="18">
        <v>44743</v>
      </c>
      <c r="D356" s="19" t="s">
        <v>70</v>
      </c>
      <c r="E356" s="20">
        <v>1618</v>
      </c>
      <c r="F356" s="26">
        <f>IF(Table34[[#This Row],[Year]]=2021,VLOOKUP(Table34[[#This Row],[Product Name]],Table265[#All],4,0),VLOOKUP(Table34[[#This Row],[Product Name]],Table265[#All],5,0))</f>
        <v>720</v>
      </c>
      <c r="G356" s="26">
        <f>VLOOKUP(Table34[[#This Row],[Product Name]],Table265[#All],4,0)</f>
        <v>600</v>
      </c>
      <c r="H356" s="26">
        <f>VLOOKUP(Table34[[#This Row],[Product Name]],Table265[#All],5,0)</f>
        <v>720</v>
      </c>
      <c r="I356" s="28">
        <f>IF(Table34[[#This Row],[Year]]=2021,Table34[[#This Row],[Year 2021]],Table34[[#This Row],[Year 2022]])</f>
        <v>720</v>
      </c>
      <c r="J356" s="28">
        <f>Table34[[#This Row],[Units]]*Table34[[#This Row],[Final Price]]</f>
        <v>1164960</v>
      </c>
      <c r="K356" s="28" t="str">
        <f>VLOOKUP(Table34[[#This Row],[Product Name]],Table265[#All],6)</f>
        <v>Herbals</v>
      </c>
      <c r="L356" s="28">
        <f>VLOOKUP(Table34[[#This Row],[Product Name]],Table265[#All],3,0)</f>
        <v>200</v>
      </c>
    </row>
    <row r="357" spans="1:12" x14ac:dyDescent="0.35">
      <c r="A357" s="16">
        <v>2022</v>
      </c>
      <c r="B357" s="17" t="s">
        <v>41</v>
      </c>
      <c r="C357" s="18">
        <v>44774</v>
      </c>
      <c r="D357" s="19" t="s">
        <v>70</v>
      </c>
      <c r="E357" s="20">
        <v>570</v>
      </c>
      <c r="F357" s="26">
        <f>IF(Table34[[#This Row],[Year]]=2021,VLOOKUP(Table34[[#This Row],[Product Name]],Table265[#All],4,0),VLOOKUP(Table34[[#This Row],[Product Name]],Table265[#All],5,0))</f>
        <v>720</v>
      </c>
      <c r="G357" s="26">
        <f>VLOOKUP(Table34[[#This Row],[Product Name]],Table265[#All],4,0)</f>
        <v>600</v>
      </c>
      <c r="H357" s="26">
        <f>VLOOKUP(Table34[[#This Row],[Product Name]],Table265[#All],5,0)</f>
        <v>720</v>
      </c>
      <c r="I357" s="28">
        <f>IF(Table34[[#This Row],[Year]]=2021,Table34[[#This Row],[Year 2021]],Table34[[#This Row],[Year 2022]])</f>
        <v>720</v>
      </c>
      <c r="J357" s="28">
        <f>Table34[[#This Row],[Units]]*Table34[[#This Row],[Final Price]]</f>
        <v>410400</v>
      </c>
      <c r="K357" s="28" t="str">
        <f>VLOOKUP(Table34[[#This Row],[Product Name]],Table265[#All],6)</f>
        <v>Herbals</v>
      </c>
      <c r="L357" s="28">
        <f>VLOOKUP(Table34[[#This Row],[Product Name]],Table265[#All],3,0)</f>
        <v>200</v>
      </c>
    </row>
    <row r="358" spans="1:12" x14ac:dyDescent="0.35">
      <c r="A358" s="16">
        <v>2022</v>
      </c>
      <c r="B358" s="17" t="s">
        <v>42</v>
      </c>
      <c r="C358" s="18">
        <v>44805</v>
      </c>
      <c r="D358" s="19" t="s">
        <v>70</v>
      </c>
      <c r="E358" s="20">
        <v>1469</v>
      </c>
      <c r="F358" s="26">
        <f>IF(Table34[[#This Row],[Year]]=2021,VLOOKUP(Table34[[#This Row],[Product Name]],Table265[#All],4,0),VLOOKUP(Table34[[#This Row],[Product Name]],Table265[#All],5,0))</f>
        <v>720</v>
      </c>
      <c r="G358" s="26">
        <f>VLOOKUP(Table34[[#This Row],[Product Name]],Table265[#All],4,0)</f>
        <v>600</v>
      </c>
      <c r="H358" s="26">
        <f>VLOOKUP(Table34[[#This Row],[Product Name]],Table265[#All],5,0)</f>
        <v>720</v>
      </c>
      <c r="I358" s="28">
        <f>IF(Table34[[#This Row],[Year]]=2021,Table34[[#This Row],[Year 2021]],Table34[[#This Row],[Year 2022]])</f>
        <v>720</v>
      </c>
      <c r="J358" s="28">
        <f>Table34[[#This Row],[Units]]*Table34[[#This Row],[Final Price]]</f>
        <v>1057680</v>
      </c>
      <c r="K358" s="28" t="str">
        <f>VLOOKUP(Table34[[#This Row],[Product Name]],Table265[#All],6)</f>
        <v>Herbals</v>
      </c>
      <c r="L358" s="28">
        <f>VLOOKUP(Table34[[#This Row],[Product Name]],Table265[#All],3,0)</f>
        <v>200</v>
      </c>
    </row>
    <row r="359" spans="1:12" x14ac:dyDescent="0.35">
      <c r="A359" s="16">
        <v>2022</v>
      </c>
      <c r="B359" s="17" t="s">
        <v>43</v>
      </c>
      <c r="C359" s="18">
        <v>44835</v>
      </c>
      <c r="D359" s="19" t="s">
        <v>70</v>
      </c>
      <c r="E359" s="20">
        <v>1092</v>
      </c>
      <c r="F359" s="26">
        <f>IF(Table34[[#This Row],[Year]]=2021,VLOOKUP(Table34[[#This Row],[Product Name]],Table265[#All],4,0),VLOOKUP(Table34[[#This Row],[Product Name]],Table265[#All],5,0))</f>
        <v>720</v>
      </c>
      <c r="G359" s="26">
        <f>VLOOKUP(Table34[[#This Row],[Product Name]],Table265[#All],4,0)</f>
        <v>600</v>
      </c>
      <c r="H359" s="26">
        <f>VLOOKUP(Table34[[#This Row],[Product Name]],Table265[#All],5,0)</f>
        <v>720</v>
      </c>
      <c r="I359" s="28">
        <f>IF(Table34[[#This Row],[Year]]=2021,Table34[[#This Row],[Year 2021]],Table34[[#This Row],[Year 2022]])</f>
        <v>720</v>
      </c>
      <c r="J359" s="28">
        <f>Table34[[#This Row],[Units]]*Table34[[#This Row],[Final Price]]</f>
        <v>786240</v>
      </c>
      <c r="K359" s="28" t="str">
        <f>VLOOKUP(Table34[[#This Row],[Product Name]],Table265[#All],6)</f>
        <v>Herbals</v>
      </c>
      <c r="L359" s="28">
        <f>VLOOKUP(Table34[[#This Row],[Product Name]],Table265[#All],3,0)</f>
        <v>200</v>
      </c>
    </row>
    <row r="360" spans="1:12" x14ac:dyDescent="0.35">
      <c r="A360" s="16">
        <v>2022</v>
      </c>
      <c r="B360" s="17" t="s">
        <v>44</v>
      </c>
      <c r="C360" s="18">
        <v>44866</v>
      </c>
      <c r="D360" s="19" t="s">
        <v>70</v>
      </c>
      <c r="E360" s="20">
        <v>2322</v>
      </c>
      <c r="F360" s="26">
        <f>IF(Table34[[#This Row],[Year]]=2021,VLOOKUP(Table34[[#This Row],[Product Name]],Table265[#All],4,0),VLOOKUP(Table34[[#This Row],[Product Name]],Table265[#All],5,0))</f>
        <v>720</v>
      </c>
      <c r="G360" s="26">
        <f>VLOOKUP(Table34[[#This Row],[Product Name]],Table265[#All],4,0)</f>
        <v>600</v>
      </c>
      <c r="H360" s="26">
        <f>VLOOKUP(Table34[[#This Row],[Product Name]],Table265[#All],5,0)</f>
        <v>720</v>
      </c>
      <c r="I360" s="28">
        <f>IF(Table34[[#This Row],[Year]]=2021,Table34[[#This Row],[Year 2021]],Table34[[#This Row],[Year 2022]])</f>
        <v>720</v>
      </c>
      <c r="J360" s="28">
        <f>Table34[[#This Row],[Units]]*Table34[[#This Row],[Final Price]]</f>
        <v>1671840</v>
      </c>
      <c r="K360" s="28" t="str">
        <f>VLOOKUP(Table34[[#This Row],[Product Name]],Table265[#All],6)</f>
        <v>Herbals</v>
      </c>
      <c r="L360" s="28">
        <f>VLOOKUP(Table34[[#This Row],[Product Name]],Table265[#All],3,0)</f>
        <v>200</v>
      </c>
    </row>
    <row r="361" spans="1:12" x14ac:dyDescent="0.35">
      <c r="A361" s="21">
        <v>2022</v>
      </c>
      <c r="B361" s="22" t="s">
        <v>45</v>
      </c>
      <c r="C361" s="23">
        <v>44896</v>
      </c>
      <c r="D361" s="24" t="s">
        <v>70</v>
      </c>
      <c r="E361" s="25">
        <v>1364</v>
      </c>
      <c r="F361" s="26">
        <f>IF(Table34[[#This Row],[Year]]=2021,VLOOKUP(Table34[[#This Row],[Product Name]],Table265[#All],4,0),VLOOKUP(Table34[[#This Row],[Product Name]],Table265[#All],5,0))</f>
        <v>720</v>
      </c>
      <c r="G361" s="26">
        <f>VLOOKUP(Table34[[#This Row],[Product Name]],Table265[#All],4,0)</f>
        <v>600</v>
      </c>
      <c r="H361" s="26">
        <f>VLOOKUP(Table34[[#This Row],[Product Name]],Table265[#All],5,0)</f>
        <v>720</v>
      </c>
      <c r="I361" s="28">
        <f>IF(Table34[[#This Row],[Year]]=2021,Table34[[#This Row],[Year 2021]],Table34[[#This Row],[Year 2022]])</f>
        <v>720</v>
      </c>
      <c r="J361" s="28">
        <f>Table34[[#This Row],[Units]]*Table34[[#This Row],[Final Price]]</f>
        <v>982080</v>
      </c>
      <c r="K361" s="28" t="str">
        <f>VLOOKUP(Table34[[#This Row],[Product Name]],Table265[#All],6)</f>
        <v>Herbals</v>
      </c>
      <c r="L361" s="28">
        <f>VLOOKUP(Table34[[#This Row],[Product Name]],Table265[#All],3,0)</f>
        <v>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7" sqref="C7"/>
    </sheetView>
  </sheetViews>
  <sheetFormatPr defaultRowHeight="14.5" x14ac:dyDescent="0.35"/>
  <cols>
    <col min="1" max="1" width="47.26953125" bestFit="1" customWidth="1"/>
    <col min="2" max="3" width="24.1796875" customWidth="1"/>
    <col min="4" max="5" width="26.26953125" bestFit="1" customWidth="1"/>
    <col min="6" max="6" width="11.54296875" bestFit="1" customWidth="1"/>
  </cols>
  <sheetData>
    <row r="1" spans="1:6" x14ac:dyDescent="0.35">
      <c r="A1" t="s">
        <v>6</v>
      </c>
      <c r="B1" t="s">
        <v>83</v>
      </c>
      <c r="C1" t="s">
        <v>4</v>
      </c>
      <c r="D1" t="s">
        <v>32</v>
      </c>
      <c r="E1" t="s">
        <v>71</v>
      </c>
      <c r="F1" t="s">
        <v>19</v>
      </c>
    </row>
    <row r="2" spans="1:6" x14ac:dyDescent="0.35">
      <c r="A2" t="s">
        <v>66</v>
      </c>
      <c r="B2" t="s">
        <v>18</v>
      </c>
      <c r="C2">
        <v>200</v>
      </c>
      <c r="D2">
        <v>480</v>
      </c>
      <c r="E2">
        <f>Table265[[#This Row],[Price Jan 2021 to Dec 2021]]*1.2</f>
        <v>576</v>
      </c>
      <c r="F2" t="s">
        <v>20</v>
      </c>
    </row>
    <row r="3" spans="1:6" x14ac:dyDescent="0.35">
      <c r="A3" t="s">
        <v>61</v>
      </c>
      <c r="B3" t="s">
        <v>17</v>
      </c>
      <c r="C3">
        <v>200</v>
      </c>
      <c r="D3">
        <v>450</v>
      </c>
      <c r="E3">
        <f>Table265[[#This Row],[Price Jan 2021 to Dec 2021]]*1.2</f>
        <v>540</v>
      </c>
      <c r="F3" t="s">
        <v>20</v>
      </c>
    </row>
    <row r="4" spans="1:6" x14ac:dyDescent="0.35">
      <c r="A4" t="s">
        <v>56</v>
      </c>
      <c r="B4" t="s">
        <v>17</v>
      </c>
      <c r="C4">
        <v>500</v>
      </c>
      <c r="D4">
        <v>795</v>
      </c>
      <c r="E4">
        <f>Table265[[#This Row],[Price Jan 2021 to Dec 2021]]*1.2</f>
        <v>954</v>
      </c>
      <c r="F4" t="s">
        <v>20</v>
      </c>
    </row>
    <row r="5" spans="1:6" x14ac:dyDescent="0.35">
      <c r="A5" t="s">
        <v>69</v>
      </c>
      <c r="B5" t="s">
        <v>18</v>
      </c>
      <c r="C5">
        <v>200</v>
      </c>
      <c r="D5">
        <v>555</v>
      </c>
      <c r="E5">
        <f>Table265[[#This Row],[Price Jan 2021 to Dec 2021]]*1.2</f>
        <v>666</v>
      </c>
      <c r="F5" t="s">
        <v>22</v>
      </c>
    </row>
    <row r="6" spans="1:6" x14ac:dyDescent="0.35">
      <c r="A6" t="s">
        <v>64</v>
      </c>
      <c r="B6" t="s">
        <v>17</v>
      </c>
      <c r="C6">
        <v>185</v>
      </c>
      <c r="D6">
        <v>600</v>
      </c>
      <c r="E6">
        <f>Table265[[#This Row],[Price Jan 2021 to Dec 2021]]*1.2</f>
        <v>720</v>
      </c>
      <c r="F6" t="s">
        <v>22</v>
      </c>
    </row>
    <row r="7" spans="1:6" x14ac:dyDescent="0.35">
      <c r="A7" t="s">
        <v>59</v>
      </c>
      <c r="B7" t="s">
        <v>17</v>
      </c>
      <c r="C7">
        <v>500</v>
      </c>
      <c r="D7">
        <v>1050</v>
      </c>
      <c r="E7">
        <f>Table265[[#This Row],[Price Jan 2021 to Dec 2021]]*1.2</f>
        <v>1260</v>
      </c>
      <c r="F7" t="s">
        <v>22</v>
      </c>
    </row>
    <row r="8" spans="1:6" x14ac:dyDescent="0.35">
      <c r="A8" t="s">
        <v>70</v>
      </c>
      <c r="B8" t="s">
        <v>18</v>
      </c>
      <c r="C8">
        <v>200</v>
      </c>
      <c r="D8">
        <v>600</v>
      </c>
      <c r="E8">
        <f>Table265[[#This Row],[Price Jan 2021 to Dec 2021]]*1.2</f>
        <v>720</v>
      </c>
      <c r="F8" t="s">
        <v>23</v>
      </c>
    </row>
    <row r="9" spans="1:6" x14ac:dyDescent="0.35">
      <c r="A9" t="s">
        <v>65</v>
      </c>
      <c r="B9" t="s">
        <v>17</v>
      </c>
      <c r="C9">
        <v>190</v>
      </c>
      <c r="D9">
        <v>725</v>
      </c>
      <c r="E9">
        <f>Table265[[#This Row],[Price Jan 2021 to Dec 2021]]*1.2</f>
        <v>870</v>
      </c>
      <c r="F9" t="s">
        <v>23</v>
      </c>
    </row>
    <row r="10" spans="1:6" x14ac:dyDescent="0.35">
      <c r="A10" t="s">
        <v>60</v>
      </c>
      <c r="B10" t="s">
        <v>17</v>
      </c>
      <c r="C10">
        <v>510</v>
      </c>
      <c r="D10">
        <v>1200</v>
      </c>
      <c r="E10">
        <f>Table265[[#This Row],[Price Jan 2021 to Dec 2021]]*1.2</f>
        <v>1440</v>
      </c>
      <c r="F10" t="s">
        <v>23</v>
      </c>
    </row>
    <row r="11" spans="1:6" x14ac:dyDescent="0.35">
      <c r="A11" t="s">
        <v>67</v>
      </c>
      <c r="B11" t="s">
        <v>18</v>
      </c>
      <c r="C11">
        <v>200</v>
      </c>
      <c r="D11">
        <v>490</v>
      </c>
      <c r="E11">
        <f>Table265[[#This Row],[Price Jan 2021 to Dec 2021]]*1.2</f>
        <v>588</v>
      </c>
      <c r="F11" t="s">
        <v>20</v>
      </c>
    </row>
    <row r="12" spans="1:6" x14ac:dyDescent="0.35">
      <c r="A12" t="s">
        <v>62</v>
      </c>
      <c r="B12" t="s">
        <v>17</v>
      </c>
      <c r="C12">
        <v>175</v>
      </c>
      <c r="D12">
        <v>500</v>
      </c>
      <c r="E12">
        <f>Table265[[#This Row],[Price Jan 2021 to Dec 2021]]*1.2</f>
        <v>600</v>
      </c>
      <c r="F12" t="s">
        <v>20</v>
      </c>
    </row>
    <row r="13" spans="1:6" x14ac:dyDescent="0.35">
      <c r="A13" t="s">
        <v>57</v>
      </c>
      <c r="B13" t="s">
        <v>17</v>
      </c>
      <c r="C13">
        <v>450</v>
      </c>
      <c r="D13">
        <v>800</v>
      </c>
      <c r="E13">
        <f>Table265[[#This Row],[Price Jan 2021 to Dec 2021]]*1.2</f>
        <v>960</v>
      </c>
      <c r="F13" t="s">
        <v>20</v>
      </c>
    </row>
    <row r="14" spans="1:6" x14ac:dyDescent="0.35">
      <c r="A14" t="s">
        <v>68</v>
      </c>
      <c r="B14" t="s">
        <v>18</v>
      </c>
      <c r="C14">
        <v>200</v>
      </c>
      <c r="D14">
        <v>500</v>
      </c>
      <c r="E14">
        <f>Table265[[#This Row],[Price Jan 2021 to Dec 2021]]*1.2</f>
        <v>600</v>
      </c>
      <c r="F14" t="s">
        <v>21</v>
      </c>
    </row>
    <row r="15" spans="1:6" x14ac:dyDescent="0.35">
      <c r="A15" t="s">
        <v>63</v>
      </c>
      <c r="B15" t="s">
        <v>17</v>
      </c>
      <c r="C15">
        <v>185</v>
      </c>
      <c r="D15">
        <v>510</v>
      </c>
      <c r="E15">
        <f>Table265[[#This Row],[Price Jan 2021 to Dec 2021]]*1.2</f>
        <v>612</v>
      </c>
      <c r="F15" t="s">
        <v>21</v>
      </c>
    </row>
    <row r="16" spans="1:6" x14ac:dyDescent="0.35">
      <c r="A16" t="s">
        <v>58</v>
      </c>
      <c r="B16" t="s">
        <v>17</v>
      </c>
      <c r="C16">
        <v>486</v>
      </c>
      <c r="D16">
        <v>950</v>
      </c>
      <c r="E16">
        <f>Table265[[#This Row],[Price Jan 2021 to Dec 2021]]*1.2</f>
        <v>1140</v>
      </c>
      <c r="F16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2" sqref="D12:D16"/>
    </sheetView>
  </sheetViews>
  <sheetFormatPr defaultRowHeight="14.5" x14ac:dyDescent="0.35"/>
  <cols>
    <col min="3" max="3" width="15.7265625" bestFit="1" customWidth="1"/>
    <col min="4" max="4" width="29.7265625" bestFit="1" customWidth="1"/>
  </cols>
  <sheetData>
    <row r="1" spans="1:8" x14ac:dyDescent="0.35">
      <c r="A1" t="s">
        <v>3</v>
      </c>
      <c r="B1" t="s">
        <v>4</v>
      </c>
      <c r="C1" t="s">
        <v>5</v>
      </c>
      <c r="D1" t="s">
        <v>6</v>
      </c>
      <c r="E1" t="s">
        <v>32</v>
      </c>
      <c r="F1" t="s">
        <v>79</v>
      </c>
      <c r="G1" t="s">
        <v>16</v>
      </c>
      <c r="H1" t="s">
        <v>19</v>
      </c>
    </row>
    <row r="2" spans="1:8" ht="15" thickBot="1" x14ac:dyDescent="0.4">
      <c r="A2" s="7" t="s">
        <v>7</v>
      </c>
      <c r="B2" t="s">
        <v>24</v>
      </c>
      <c r="C2" t="s">
        <v>15</v>
      </c>
      <c r="D2" s="12" t="str">
        <f>CONCATENATE(Table2[[#This Row],[Brand]]," ",Table2[[#This Row],[Variant]]," ",Table2[[#This Row],[Type]]," ",Table2[[#This Row],[Size]])</f>
        <v>Dovelle Soft and Smooth Shampoo 500 ml</v>
      </c>
      <c r="E2">
        <v>795</v>
      </c>
      <c r="F2">
        <f>Table2[[#This Row],[Price Jan 2021 to Dec 2021]]*1.2</f>
        <v>954</v>
      </c>
      <c r="G2" t="s">
        <v>17</v>
      </c>
      <c r="H2" t="s">
        <v>20</v>
      </c>
    </row>
    <row r="3" spans="1:8" ht="15" thickBot="1" x14ac:dyDescent="0.4">
      <c r="A3" s="7" t="s">
        <v>8</v>
      </c>
      <c r="B3" t="s">
        <v>25</v>
      </c>
      <c r="C3" t="s">
        <v>12</v>
      </c>
      <c r="D3" s="12" t="str">
        <f>CONCATENATE(Table2[[#This Row],[Brand]]," ",Table2[[#This Row],[Variant]]," ",Table2[[#This Row],[Type]]," ",Table2[[#This Row],[Size]])</f>
        <v>Pantel Anti Dandruff Shampoo 450 ml</v>
      </c>
      <c r="E3">
        <v>800</v>
      </c>
      <c r="F3">
        <f>Table2[[#This Row],[Price Jan 2021 to Dec 2021]]*1.2</f>
        <v>960</v>
      </c>
      <c r="G3" t="s">
        <v>17</v>
      </c>
      <c r="H3" t="s">
        <v>20</v>
      </c>
    </row>
    <row r="4" spans="1:8" ht="27.5" thickBot="1" x14ac:dyDescent="0.4">
      <c r="A4" s="7" t="s">
        <v>9</v>
      </c>
      <c r="B4" t="s">
        <v>26</v>
      </c>
      <c r="C4" t="s">
        <v>12</v>
      </c>
      <c r="D4" s="12" t="str">
        <f>CONCATENATE(Table2[[#This Row],[Brand]]," ",Table2[[#This Row],[Variant]]," ",Table2[[#This Row],[Type]]," ",Table2[[#This Row],[Size]])</f>
        <v>Peak &amp; Shoulders Anti Dandruff Shampoo 486 ml</v>
      </c>
      <c r="E4">
        <v>950</v>
      </c>
      <c r="F4">
        <f>Table2[[#This Row],[Price Jan 2021 to Dec 2021]]*1.2</f>
        <v>1140</v>
      </c>
      <c r="G4" t="s">
        <v>17</v>
      </c>
      <c r="H4" t="s">
        <v>21</v>
      </c>
    </row>
    <row r="5" spans="1:8" ht="15" thickBot="1" x14ac:dyDescent="0.4">
      <c r="A5" s="7" t="s">
        <v>10</v>
      </c>
      <c r="B5" t="s">
        <v>24</v>
      </c>
      <c r="C5" t="s">
        <v>13</v>
      </c>
      <c r="D5" s="12" t="str">
        <f>CONCATENATE(Table2[[#This Row],[Brand]]," ",Table2[[#This Row],[Variant]]," ",Table2[[#This Row],[Type]]," ",Table2[[#This Row],[Size]])</f>
        <v>Garnel Silky Smooth Shampoo 500 ml</v>
      </c>
      <c r="E5">
        <v>1050</v>
      </c>
      <c r="F5">
        <f>Table2[[#This Row],[Price Jan 2021 to Dec 2021]]*1.2</f>
        <v>1260</v>
      </c>
      <c r="G5" t="s">
        <v>17</v>
      </c>
      <c r="H5" t="s">
        <v>22</v>
      </c>
    </row>
    <row r="6" spans="1:8" x14ac:dyDescent="0.35">
      <c r="A6" s="5" t="s">
        <v>11</v>
      </c>
      <c r="B6" t="s">
        <v>27</v>
      </c>
      <c r="C6" t="s">
        <v>14</v>
      </c>
      <c r="D6" s="12" t="str">
        <f>CONCATENATE(Table2[[#This Row],[Brand]]," ",Table2[[#This Row],[Variant]]," ",Table2[[#This Row],[Type]]," ",Table2[[#This Row],[Size]])</f>
        <v>Herbaluxe Long and Strong Shampoo 510 ml</v>
      </c>
      <c r="E6">
        <v>1200</v>
      </c>
      <c r="F6">
        <f>Table2[[#This Row],[Price Jan 2021 to Dec 2021]]*1.2</f>
        <v>1440</v>
      </c>
      <c r="G6" t="s">
        <v>17</v>
      </c>
      <c r="H6" t="s">
        <v>23</v>
      </c>
    </row>
    <row r="7" spans="1:8" ht="15" thickBot="1" x14ac:dyDescent="0.4">
      <c r="A7" s="7" t="s">
        <v>7</v>
      </c>
      <c r="B7" t="s">
        <v>28</v>
      </c>
      <c r="C7" t="s">
        <v>15</v>
      </c>
      <c r="D7" s="12" t="str">
        <f>CONCATENATE(Table2[[#This Row],[Brand]]," ",Table2[[#This Row],[Variant]]," ",Table2[[#This Row],[Type]]," ",Table2[[#This Row],[Size]])</f>
        <v>Dovelle Soft and Smooth Shampoo 200 ml</v>
      </c>
      <c r="E7">
        <v>450</v>
      </c>
      <c r="F7">
        <f>Table2[[#This Row],[Price Jan 2021 to Dec 2021]]*1.5</f>
        <v>675</v>
      </c>
      <c r="G7" t="s">
        <v>17</v>
      </c>
      <c r="H7" t="s">
        <v>20</v>
      </c>
    </row>
    <row r="8" spans="1:8" ht="15" thickBot="1" x14ac:dyDescent="0.4">
      <c r="A8" s="7" t="s">
        <v>8</v>
      </c>
      <c r="B8" t="s">
        <v>29</v>
      </c>
      <c r="C8" t="s">
        <v>12</v>
      </c>
      <c r="D8" s="12" t="str">
        <f>CONCATENATE(Table2[[#This Row],[Brand]]," ",Table2[[#This Row],[Variant]]," ",Table2[[#This Row],[Type]]," ",Table2[[#This Row],[Size]])</f>
        <v>Pantel Anti Dandruff Shampoo 175 ml</v>
      </c>
      <c r="E8">
        <v>500</v>
      </c>
      <c r="F8">
        <f>Table2[[#This Row],[Price Jan 2021 to Dec 2021]]*1.5</f>
        <v>750</v>
      </c>
      <c r="G8" t="s">
        <v>17</v>
      </c>
      <c r="H8" t="s">
        <v>20</v>
      </c>
    </row>
    <row r="9" spans="1:8" ht="27.5" thickBot="1" x14ac:dyDescent="0.4">
      <c r="A9" s="7" t="s">
        <v>9</v>
      </c>
      <c r="B9" t="s">
        <v>30</v>
      </c>
      <c r="C9" t="s">
        <v>12</v>
      </c>
      <c r="D9" s="12" t="str">
        <f>CONCATENATE(Table2[[#This Row],[Brand]]," ",Table2[[#This Row],[Variant]]," ",Table2[[#This Row],[Type]]," ",Table2[[#This Row],[Size]])</f>
        <v>Peak &amp; Shoulders Anti Dandruff Shampoo 185 ml</v>
      </c>
      <c r="E9">
        <v>510</v>
      </c>
      <c r="F9">
        <f>Table2[[#This Row],[Price Jan 2021 to Dec 2021]]*1.5</f>
        <v>765</v>
      </c>
      <c r="G9" t="s">
        <v>17</v>
      </c>
      <c r="H9" t="s">
        <v>21</v>
      </c>
    </row>
    <row r="10" spans="1:8" ht="15" thickBot="1" x14ac:dyDescent="0.4">
      <c r="A10" s="7" t="s">
        <v>10</v>
      </c>
      <c r="B10" t="s">
        <v>30</v>
      </c>
      <c r="C10" t="s">
        <v>13</v>
      </c>
      <c r="D10" s="12" t="str">
        <f>CONCATENATE(Table2[[#This Row],[Brand]]," ",Table2[[#This Row],[Variant]]," ",Table2[[#This Row],[Type]]," ",Table2[[#This Row],[Size]])</f>
        <v>Garnel Silky Smooth Shampoo 185 ml</v>
      </c>
      <c r="E10">
        <v>600</v>
      </c>
      <c r="F10">
        <f>Table2[[#This Row],[Price Jan 2021 to Dec 2021]]*1.5</f>
        <v>900</v>
      </c>
      <c r="G10" t="s">
        <v>17</v>
      </c>
      <c r="H10" t="s">
        <v>22</v>
      </c>
    </row>
    <row r="11" spans="1:8" x14ac:dyDescent="0.35">
      <c r="A11" s="6" t="s">
        <v>11</v>
      </c>
      <c r="B11" t="s">
        <v>31</v>
      </c>
      <c r="C11" t="s">
        <v>14</v>
      </c>
      <c r="D11" s="12" t="str">
        <f>CONCATENATE(Table2[[#This Row],[Brand]]," ",Table2[[#This Row],[Variant]]," ",Table2[[#This Row],[Type]]," ",Table2[[#This Row],[Size]])</f>
        <v>Herbaluxe Long and Strong Shampoo 190 ml</v>
      </c>
      <c r="E11">
        <v>725</v>
      </c>
      <c r="F11">
        <f>Table2[[#This Row],[Price Jan 2021 to Dec 2021]]*1.5</f>
        <v>1087.5</v>
      </c>
      <c r="G11" t="s">
        <v>17</v>
      </c>
      <c r="H11" t="s">
        <v>23</v>
      </c>
    </row>
    <row r="12" spans="1:8" ht="15" thickBot="1" x14ac:dyDescent="0.4">
      <c r="A12" s="7" t="s">
        <v>7</v>
      </c>
      <c r="B12" t="s">
        <v>28</v>
      </c>
      <c r="C12" t="s">
        <v>15</v>
      </c>
      <c r="D12" s="12" t="str">
        <f>CONCATENATE(Table2[[#This Row],[Brand]]," ",Table2[[#This Row],[Variant]]," ",Table2[[#This Row],[Type]]," ",Table2[[#This Row],[Size]])</f>
        <v>Dovelle Soft and Smooth Conditioner 200 ml</v>
      </c>
      <c r="E12">
        <v>480</v>
      </c>
      <c r="F12">
        <f>Table2[[#This Row],[Price Jan 2021 to Dec 2021]]*1.2</f>
        <v>576</v>
      </c>
      <c r="G12" t="s">
        <v>18</v>
      </c>
      <c r="H12" t="s">
        <v>20</v>
      </c>
    </row>
    <row r="13" spans="1:8" ht="15" thickBot="1" x14ac:dyDescent="0.4">
      <c r="A13" s="7" t="s">
        <v>8</v>
      </c>
      <c r="B13" t="s">
        <v>28</v>
      </c>
      <c r="C13" t="s">
        <v>12</v>
      </c>
      <c r="D13" s="12" t="str">
        <f>CONCATENATE(Table2[[#This Row],[Brand]]," ",Table2[[#This Row],[Variant]]," ",Table2[[#This Row],[Type]]," ",Table2[[#This Row],[Size]])</f>
        <v>Pantel Anti Dandruff Conditioner 200 ml</v>
      </c>
      <c r="E13">
        <v>490</v>
      </c>
      <c r="F13">
        <f>Table2[[#This Row],[Price Jan 2021 to Dec 2021]]*1.2</f>
        <v>588</v>
      </c>
      <c r="G13" t="s">
        <v>18</v>
      </c>
      <c r="H13" t="s">
        <v>20</v>
      </c>
    </row>
    <row r="14" spans="1:8" ht="27.5" thickBot="1" x14ac:dyDescent="0.4">
      <c r="A14" s="7" t="s">
        <v>9</v>
      </c>
      <c r="B14" t="s">
        <v>28</v>
      </c>
      <c r="C14" t="s">
        <v>12</v>
      </c>
      <c r="D14" s="12" t="str">
        <f>CONCATENATE(Table2[[#This Row],[Brand]]," ",Table2[[#This Row],[Variant]]," ",Table2[[#This Row],[Type]]," ",Table2[[#This Row],[Size]])</f>
        <v>Peak &amp; Shoulders Anti Dandruff Conditioner 200 ml</v>
      </c>
      <c r="E14">
        <v>500</v>
      </c>
      <c r="F14">
        <f>Table2[[#This Row],[Price Jan 2021 to Dec 2021]]*1.2</f>
        <v>600</v>
      </c>
      <c r="G14" t="s">
        <v>18</v>
      </c>
      <c r="H14" t="s">
        <v>21</v>
      </c>
    </row>
    <row r="15" spans="1:8" ht="15" thickBot="1" x14ac:dyDescent="0.4">
      <c r="A15" s="7" t="s">
        <v>10</v>
      </c>
      <c r="B15" t="s">
        <v>28</v>
      </c>
      <c r="C15" t="s">
        <v>13</v>
      </c>
      <c r="D15" s="12" t="str">
        <f>CONCATENATE(Table2[[#This Row],[Brand]]," ",Table2[[#This Row],[Variant]]," ",Table2[[#This Row],[Type]]," ",Table2[[#This Row],[Size]])</f>
        <v>Garnel Silky Smooth Conditioner 200 ml</v>
      </c>
      <c r="E15">
        <v>555</v>
      </c>
      <c r="F15">
        <f>Table2[[#This Row],[Price Jan 2021 to Dec 2021]]*1.2</f>
        <v>666</v>
      </c>
      <c r="G15" t="s">
        <v>18</v>
      </c>
      <c r="H15" t="s">
        <v>22</v>
      </c>
    </row>
    <row r="16" spans="1:8" x14ac:dyDescent="0.35">
      <c r="A16" s="6" t="s">
        <v>11</v>
      </c>
      <c r="B16" t="s">
        <v>28</v>
      </c>
      <c r="C16" t="s">
        <v>14</v>
      </c>
      <c r="D16" s="12" t="str">
        <f>CONCATENATE(Table2[[#This Row],[Brand]]," ",Table2[[#This Row],[Variant]]," ",Table2[[#This Row],[Type]]," ",Table2[[#This Row],[Size]])</f>
        <v>Herbaluxe Long and Strong Conditioner 200 ml</v>
      </c>
      <c r="E16">
        <v>600</v>
      </c>
      <c r="F16">
        <f>Table2[[#This Row],[Price Jan 2021 to Dec 2021]]*1.2</f>
        <v>720</v>
      </c>
      <c r="G16" t="s">
        <v>18</v>
      </c>
      <c r="H16" t="s">
        <v>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9"/>
  <sheetViews>
    <sheetView topLeftCell="C11" workbookViewId="0">
      <selection activeCell="A4" sqref="A4:F28"/>
    </sheetView>
  </sheetViews>
  <sheetFormatPr defaultRowHeight="14.5" x14ac:dyDescent="0.35"/>
  <cols>
    <col min="1" max="1" width="13.1796875" bestFit="1" customWidth="1"/>
    <col min="2" max="2" width="38.7265625" bestFit="1" customWidth="1"/>
    <col min="3" max="3" width="34.81640625" bestFit="1" customWidth="1"/>
    <col min="4" max="4" width="45" bestFit="1" customWidth="1"/>
    <col min="5" max="5" width="34.54296875" bestFit="1" customWidth="1"/>
    <col min="6" max="6" width="40.453125" bestFit="1" customWidth="1"/>
    <col min="7" max="7" width="38.7265625" bestFit="1" customWidth="1"/>
    <col min="8" max="8" width="34.81640625" bestFit="1" customWidth="1"/>
    <col min="9" max="9" width="45" bestFit="1" customWidth="1"/>
    <col min="10" max="10" width="34.54296875" bestFit="1" customWidth="1"/>
    <col min="11" max="11" width="40.453125" bestFit="1" customWidth="1"/>
    <col min="12" max="12" width="41" bestFit="1" customWidth="1"/>
    <col min="13" max="13" width="37.1796875" bestFit="1" customWidth="1"/>
    <col min="14" max="14" width="47.453125" bestFit="1" customWidth="1"/>
    <col min="15" max="15" width="36.81640625" bestFit="1" customWidth="1"/>
    <col min="16" max="16" width="42.81640625" bestFit="1" customWidth="1"/>
    <col min="17" max="17" width="11.26953125" bestFit="1" customWidth="1"/>
  </cols>
  <sheetData>
    <row r="3" spans="1:17" x14ac:dyDescent="0.35">
      <c r="B3" s="8" t="s">
        <v>53</v>
      </c>
    </row>
    <row r="4" spans="1:17" x14ac:dyDescent="0.35">
      <c r="A4" s="8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54</v>
      </c>
    </row>
    <row r="5" spans="1:17" x14ac:dyDescent="0.35">
      <c r="A5" s="10">
        <v>44197</v>
      </c>
    </row>
    <row r="6" spans="1:17" x14ac:dyDescent="0.35">
      <c r="A6" s="10">
        <v>44228</v>
      </c>
    </row>
    <row r="7" spans="1:17" x14ac:dyDescent="0.35">
      <c r="A7" s="10">
        <v>44256</v>
      </c>
    </row>
    <row r="8" spans="1:17" x14ac:dyDescent="0.35">
      <c r="A8" s="10">
        <v>44287</v>
      </c>
    </row>
    <row r="9" spans="1:17" x14ac:dyDescent="0.35">
      <c r="A9" s="10">
        <v>44317</v>
      </c>
    </row>
    <row r="10" spans="1:17" x14ac:dyDescent="0.35">
      <c r="A10" s="10">
        <v>44348</v>
      </c>
    </row>
    <row r="11" spans="1:17" x14ac:dyDescent="0.35">
      <c r="A11" s="10">
        <v>44378</v>
      </c>
    </row>
    <row r="12" spans="1:17" x14ac:dyDescent="0.35">
      <c r="A12" s="10">
        <v>44409</v>
      </c>
    </row>
    <row r="13" spans="1:17" x14ac:dyDescent="0.35">
      <c r="A13" s="10">
        <v>44440</v>
      </c>
    </row>
    <row r="14" spans="1:17" x14ac:dyDescent="0.35">
      <c r="A14" s="10">
        <v>44470</v>
      </c>
    </row>
    <row r="15" spans="1:17" x14ac:dyDescent="0.35">
      <c r="A15" s="10">
        <v>44501</v>
      </c>
    </row>
    <row r="16" spans="1:17" x14ac:dyDescent="0.35">
      <c r="A16" s="10">
        <v>44531</v>
      </c>
    </row>
    <row r="17" spans="1:1" x14ac:dyDescent="0.35">
      <c r="A17" s="10">
        <v>44562</v>
      </c>
    </row>
    <row r="18" spans="1:1" x14ac:dyDescent="0.35">
      <c r="A18" s="10">
        <v>44593</v>
      </c>
    </row>
    <row r="19" spans="1:1" x14ac:dyDescent="0.35">
      <c r="A19" s="10">
        <v>44621</v>
      </c>
    </row>
    <row r="20" spans="1:1" x14ac:dyDescent="0.35">
      <c r="A20" s="10">
        <v>44652</v>
      </c>
    </row>
    <row r="21" spans="1:1" x14ac:dyDescent="0.35">
      <c r="A21" s="10">
        <v>44682</v>
      </c>
    </row>
    <row r="22" spans="1:1" x14ac:dyDescent="0.35">
      <c r="A22" s="10">
        <v>44713</v>
      </c>
    </row>
    <row r="23" spans="1:1" x14ac:dyDescent="0.35">
      <c r="A23" s="10">
        <v>44743</v>
      </c>
    </row>
    <row r="24" spans="1:1" x14ac:dyDescent="0.35">
      <c r="A24" s="10">
        <v>44774</v>
      </c>
    </row>
    <row r="25" spans="1:1" x14ac:dyDescent="0.35">
      <c r="A25" s="10">
        <v>44805</v>
      </c>
    </row>
    <row r="26" spans="1:1" x14ac:dyDescent="0.35">
      <c r="A26" s="10">
        <v>44835</v>
      </c>
    </row>
    <row r="27" spans="1:1" x14ac:dyDescent="0.35">
      <c r="A27" s="10">
        <v>44866</v>
      </c>
    </row>
    <row r="28" spans="1:1" x14ac:dyDescent="0.35">
      <c r="A28" s="10">
        <v>44896</v>
      </c>
    </row>
    <row r="29" spans="1:1" x14ac:dyDescent="0.35">
      <c r="A29" s="10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6" workbookViewId="0">
      <selection sqref="A1:F25"/>
    </sheetView>
  </sheetViews>
  <sheetFormatPr defaultRowHeight="14.5" x14ac:dyDescent="0.35"/>
  <sheetData>
    <row r="1" spans="1:6" x14ac:dyDescent="0.35">
      <c r="A1" s="9" t="s">
        <v>55</v>
      </c>
      <c r="B1" s="9" t="s">
        <v>46</v>
      </c>
      <c r="C1" s="9" t="s">
        <v>50</v>
      </c>
      <c r="D1" s="9" t="s">
        <v>51</v>
      </c>
      <c r="E1" s="9" t="s">
        <v>48</v>
      </c>
      <c r="F1" s="9" t="s">
        <v>49</v>
      </c>
    </row>
    <row r="2" spans="1:6" x14ac:dyDescent="0.35">
      <c r="A2" s="10">
        <v>44197</v>
      </c>
      <c r="B2">
        <v>13320</v>
      </c>
      <c r="C2">
        <v>11200</v>
      </c>
      <c r="D2">
        <v>2652</v>
      </c>
      <c r="E2">
        <v>17020</v>
      </c>
      <c r="F2">
        <v>19013</v>
      </c>
    </row>
    <row r="3" spans="1:6" x14ac:dyDescent="0.35">
      <c r="A3" s="10">
        <v>44228</v>
      </c>
      <c r="B3">
        <v>12950</v>
      </c>
      <c r="C3">
        <v>4668</v>
      </c>
      <c r="D3">
        <v>3144</v>
      </c>
      <c r="E3">
        <v>16650</v>
      </c>
      <c r="F3">
        <v>17527</v>
      </c>
    </row>
    <row r="4" spans="1:6" x14ac:dyDescent="0.35">
      <c r="A4" s="10">
        <v>44256</v>
      </c>
      <c r="B4">
        <v>14800</v>
      </c>
      <c r="C4">
        <v>3836</v>
      </c>
      <c r="D4">
        <v>2836</v>
      </c>
      <c r="E4">
        <v>18500</v>
      </c>
      <c r="F4">
        <v>23332</v>
      </c>
    </row>
    <row r="5" spans="1:6" x14ac:dyDescent="0.35">
      <c r="A5" s="10">
        <v>44287</v>
      </c>
      <c r="B5">
        <v>15540</v>
      </c>
      <c r="C5">
        <v>5897</v>
      </c>
      <c r="D5">
        <v>2312</v>
      </c>
      <c r="E5">
        <v>19240</v>
      </c>
      <c r="F5">
        <v>28386</v>
      </c>
    </row>
    <row r="6" spans="1:6" x14ac:dyDescent="0.35">
      <c r="A6" s="10">
        <v>44317</v>
      </c>
      <c r="B6">
        <v>16280</v>
      </c>
      <c r="C6">
        <v>11540</v>
      </c>
      <c r="D6">
        <v>4221</v>
      </c>
      <c r="E6">
        <v>19980</v>
      </c>
      <c r="F6">
        <v>34200</v>
      </c>
    </row>
    <row r="7" spans="1:6" x14ac:dyDescent="0.35">
      <c r="A7" s="10">
        <v>44348</v>
      </c>
      <c r="B7">
        <v>19240</v>
      </c>
      <c r="C7">
        <v>7937</v>
      </c>
      <c r="D7">
        <v>4744</v>
      </c>
      <c r="E7">
        <v>22940</v>
      </c>
      <c r="F7">
        <v>30968</v>
      </c>
    </row>
    <row r="8" spans="1:6" x14ac:dyDescent="0.35">
      <c r="A8" s="10">
        <v>44378</v>
      </c>
      <c r="B8">
        <v>19980</v>
      </c>
      <c r="C8">
        <v>4967</v>
      </c>
      <c r="D8">
        <v>2238</v>
      </c>
      <c r="E8">
        <v>23680</v>
      </c>
      <c r="F8">
        <v>22314</v>
      </c>
    </row>
    <row r="9" spans="1:6" x14ac:dyDescent="0.35">
      <c r="A9" s="10">
        <v>44409</v>
      </c>
      <c r="B9">
        <v>19610</v>
      </c>
      <c r="C9">
        <v>4251</v>
      </c>
      <c r="D9">
        <v>2252</v>
      </c>
      <c r="E9">
        <v>23310</v>
      </c>
      <c r="F9">
        <v>36623</v>
      </c>
    </row>
    <row r="10" spans="1:6" x14ac:dyDescent="0.35">
      <c r="A10" s="10">
        <v>44440</v>
      </c>
      <c r="B10">
        <v>17760</v>
      </c>
      <c r="C10">
        <v>15600</v>
      </c>
      <c r="D10">
        <v>4994</v>
      </c>
      <c r="E10">
        <v>21460</v>
      </c>
      <c r="F10">
        <v>39944</v>
      </c>
    </row>
    <row r="11" spans="1:6" x14ac:dyDescent="0.35">
      <c r="A11" s="10">
        <v>44470</v>
      </c>
      <c r="B11">
        <v>17020</v>
      </c>
      <c r="C11">
        <v>2711</v>
      </c>
      <c r="D11">
        <v>4891</v>
      </c>
      <c r="E11">
        <v>20720</v>
      </c>
      <c r="F11">
        <v>35677</v>
      </c>
    </row>
    <row r="12" spans="1:6" x14ac:dyDescent="0.35">
      <c r="A12" s="10">
        <v>44501</v>
      </c>
      <c r="B12">
        <v>16650</v>
      </c>
      <c r="C12">
        <v>1909</v>
      </c>
      <c r="D12">
        <v>1380</v>
      </c>
      <c r="E12">
        <v>20350</v>
      </c>
      <c r="F12">
        <v>19009</v>
      </c>
    </row>
    <row r="13" spans="1:6" x14ac:dyDescent="0.35">
      <c r="A13" s="10">
        <v>44531</v>
      </c>
      <c r="B13">
        <v>13690</v>
      </c>
      <c r="C13">
        <v>4797</v>
      </c>
      <c r="D13">
        <v>2131</v>
      </c>
      <c r="E13">
        <v>17390</v>
      </c>
      <c r="F13">
        <v>27311</v>
      </c>
    </row>
    <row r="14" spans="1:6" x14ac:dyDescent="0.35">
      <c r="A14" s="10">
        <v>44562</v>
      </c>
      <c r="B14">
        <v>13172</v>
      </c>
      <c r="C14">
        <v>4000</v>
      </c>
      <c r="D14">
        <v>1000</v>
      </c>
      <c r="E14">
        <v>16872</v>
      </c>
      <c r="F14">
        <v>24350</v>
      </c>
    </row>
    <row r="15" spans="1:6" x14ac:dyDescent="0.35">
      <c r="A15" s="10">
        <v>44593</v>
      </c>
      <c r="B15">
        <v>12802</v>
      </c>
      <c r="C15">
        <v>4256</v>
      </c>
      <c r="D15">
        <v>900</v>
      </c>
      <c r="E15">
        <v>16502</v>
      </c>
      <c r="F15">
        <v>27954</v>
      </c>
    </row>
    <row r="16" spans="1:6" x14ac:dyDescent="0.35">
      <c r="A16" s="10">
        <v>44621</v>
      </c>
      <c r="B16">
        <v>14948</v>
      </c>
      <c r="C16">
        <v>3787</v>
      </c>
      <c r="D16">
        <v>991</v>
      </c>
      <c r="E16">
        <v>18648</v>
      </c>
      <c r="F16">
        <v>19175</v>
      </c>
    </row>
    <row r="17" spans="1:6" x14ac:dyDescent="0.35">
      <c r="A17" s="10">
        <v>44652</v>
      </c>
      <c r="B17">
        <v>15688</v>
      </c>
      <c r="C17">
        <v>5090</v>
      </c>
      <c r="D17">
        <v>988</v>
      </c>
      <c r="E17">
        <v>19388</v>
      </c>
      <c r="F17">
        <v>20814</v>
      </c>
    </row>
    <row r="18" spans="1:6" x14ac:dyDescent="0.35">
      <c r="A18" s="10">
        <v>44682</v>
      </c>
      <c r="B18">
        <v>16502</v>
      </c>
      <c r="C18">
        <v>5555</v>
      </c>
      <c r="D18">
        <v>976</v>
      </c>
      <c r="E18">
        <v>20202</v>
      </c>
      <c r="F18">
        <v>29955</v>
      </c>
    </row>
    <row r="19" spans="1:6" x14ac:dyDescent="0.35">
      <c r="A19" s="10">
        <v>44713</v>
      </c>
      <c r="B19">
        <v>19462</v>
      </c>
      <c r="C19">
        <v>5567</v>
      </c>
      <c r="D19">
        <v>999</v>
      </c>
      <c r="E19">
        <v>23162</v>
      </c>
      <c r="F19">
        <v>43110</v>
      </c>
    </row>
    <row r="20" spans="1:6" x14ac:dyDescent="0.35">
      <c r="A20" s="10">
        <v>44743</v>
      </c>
      <c r="B20">
        <v>20202</v>
      </c>
      <c r="C20">
        <v>8999</v>
      </c>
      <c r="D20">
        <v>700</v>
      </c>
      <c r="E20">
        <v>23902</v>
      </c>
      <c r="F20">
        <v>43026</v>
      </c>
    </row>
    <row r="21" spans="1:6" x14ac:dyDescent="0.35">
      <c r="A21" s="10">
        <v>44774</v>
      </c>
      <c r="B21">
        <v>19832</v>
      </c>
      <c r="C21">
        <v>6777</v>
      </c>
      <c r="D21">
        <v>992</v>
      </c>
      <c r="E21">
        <v>23532</v>
      </c>
      <c r="F21">
        <v>27908</v>
      </c>
    </row>
    <row r="22" spans="1:6" x14ac:dyDescent="0.35">
      <c r="A22" s="10">
        <v>44805</v>
      </c>
      <c r="B22">
        <v>17982</v>
      </c>
      <c r="C22">
        <v>4222</v>
      </c>
      <c r="D22">
        <v>768</v>
      </c>
      <c r="E22">
        <v>21682</v>
      </c>
      <c r="F22">
        <v>21605</v>
      </c>
    </row>
    <row r="23" spans="1:6" x14ac:dyDescent="0.35">
      <c r="A23" s="10">
        <v>44835</v>
      </c>
      <c r="B23">
        <v>17168</v>
      </c>
      <c r="C23">
        <v>4321</v>
      </c>
      <c r="D23">
        <v>790</v>
      </c>
      <c r="E23">
        <v>20868</v>
      </c>
      <c r="F23">
        <v>31840</v>
      </c>
    </row>
    <row r="24" spans="1:6" x14ac:dyDescent="0.35">
      <c r="A24" s="10">
        <v>44866</v>
      </c>
      <c r="B24">
        <v>16798</v>
      </c>
      <c r="C24">
        <v>4314</v>
      </c>
      <c r="D24">
        <v>890</v>
      </c>
      <c r="E24">
        <v>20498</v>
      </c>
      <c r="F24">
        <v>22315</v>
      </c>
    </row>
    <row r="25" spans="1:6" x14ac:dyDescent="0.35">
      <c r="A25" s="10">
        <v>44896</v>
      </c>
      <c r="B25">
        <v>13838</v>
      </c>
      <c r="C25">
        <v>2890</v>
      </c>
      <c r="D25">
        <v>690</v>
      </c>
      <c r="E25">
        <v>17538</v>
      </c>
      <c r="F25">
        <v>19279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8" workbookViewId="0">
      <selection activeCell="H2" sqref="H2:H25"/>
    </sheetView>
  </sheetViews>
  <sheetFormatPr defaultRowHeight="14.5" x14ac:dyDescent="0.35"/>
  <cols>
    <col min="2" max="2" width="14.453125" customWidth="1"/>
  </cols>
  <sheetData>
    <row r="1" spans="1:8" ht="15" thickBot="1" x14ac:dyDescent="0.4">
      <c r="A1" s="1" t="s">
        <v>0</v>
      </c>
      <c r="B1" s="1" t="s">
        <v>1</v>
      </c>
      <c r="C1" s="2" t="s">
        <v>33</v>
      </c>
    </row>
    <row r="2" spans="1:8" ht="15" thickBot="1" x14ac:dyDescent="0.4">
      <c r="A2" s="3">
        <v>2021</v>
      </c>
      <c r="B2" s="3" t="s">
        <v>34</v>
      </c>
      <c r="C2" s="4">
        <v>190</v>
      </c>
      <c r="D2">
        <f>C2*3</f>
        <v>570</v>
      </c>
      <c r="E2">
        <f ca="1">D2*(RAND()+0.5)</f>
        <v>522.66461092419945</v>
      </c>
      <c r="F2">
        <f ca="1">ROUND(E2,0)</f>
        <v>523</v>
      </c>
      <c r="G2">
        <f ca="1">D2*(0.1+RAND())</f>
        <v>305.91658124057335</v>
      </c>
      <c r="H2">
        <f ca="1">ROUND(G2,0)</f>
        <v>306</v>
      </c>
    </row>
    <row r="3" spans="1:8" ht="15" thickBot="1" x14ac:dyDescent="0.4">
      <c r="A3" s="3">
        <v>2021</v>
      </c>
      <c r="B3" s="3" t="s">
        <v>35</v>
      </c>
      <c r="C3" s="4">
        <v>195</v>
      </c>
      <c r="D3">
        <f t="shared" ref="D3:D25" si="0">C3*3</f>
        <v>585</v>
      </c>
      <c r="E3">
        <f t="shared" ref="E3:E25" ca="1" si="1">D3*RAND()*1.5</f>
        <v>540.15779730907661</v>
      </c>
      <c r="F3">
        <f t="shared" ref="F3:F25" ca="1" si="2">ROUND(E3,0)</f>
        <v>540</v>
      </c>
      <c r="G3">
        <f t="shared" ref="G3:G25" ca="1" si="3">D3*(0.23+RAND())</f>
        <v>477.72742206631023</v>
      </c>
      <c r="H3">
        <f t="shared" ref="H3:H25" ca="1" si="4">ROUND(G3,0)</f>
        <v>478</v>
      </c>
    </row>
    <row r="4" spans="1:8" ht="15" thickBot="1" x14ac:dyDescent="0.4">
      <c r="A4" s="3">
        <v>2021</v>
      </c>
      <c r="B4" s="3" t="s">
        <v>36</v>
      </c>
      <c r="C4" s="4">
        <v>202</v>
      </c>
      <c r="D4">
        <f t="shared" si="0"/>
        <v>606</v>
      </c>
      <c r="E4">
        <f t="shared" ca="1" si="1"/>
        <v>141.74678446427833</v>
      </c>
      <c r="F4">
        <f t="shared" ca="1" si="2"/>
        <v>142</v>
      </c>
      <c r="G4">
        <f t="shared" ca="1" si="3"/>
        <v>417.11990758951839</v>
      </c>
      <c r="H4">
        <f t="shared" ca="1" si="4"/>
        <v>417</v>
      </c>
    </row>
    <row r="5" spans="1:8" ht="15" thickBot="1" x14ac:dyDescent="0.4">
      <c r="A5" s="3">
        <v>2021</v>
      </c>
      <c r="B5" s="3" t="s">
        <v>37</v>
      </c>
      <c r="C5" s="4">
        <v>210</v>
      </c>
      <c r="D5">
        <f t="shared" si="0"/>
        <v>630</v>
      </c>
      <c r="E5">
        <f t="shared" ca="1" si="1"/>
        <v>708.02830921895963</v>
      </c>
      <c r="F5">
        <f t="shared" ca="1" si="2"/>
        <v>708</v>
      </c>
      <c r="G5">
        <f t="shared" ca="1" si="3"/>
        <v>650.3677196196204</v>
      </c>
      <c r="H5">
        <f t="shared" ca="1" si="4"/>
        <v>650</v>
      </c>
    </row>
    <row r="6" spans="1:8" ht="15" thickBot="1" x14ac:dyDescent="0.4">
      <c r="A6" s="3">
        <v>2021</v>
      </c>
      <c r="B6" s="3" t="s">
        <v>38</v>
      </c>
      <c r="C6" s="4">
        <v>220</v>
      </c>
      <c r="D6">
        <f t="shared" si="0"/>
        <v>660</v>
      </c>
      <c r="E6">
        <f t="shared" ca="1" si="1"/>
        <v>696.64891850120102</v>
      </c>
      <c r="F6">
        <f t="shared" ca="1" si="2"/>
        <v>697</v>
      </c>
      <c r="G6">
        <f t="shared" ca="1" si="3"/>
        <v>748.16542580929354</v>
      </c>
      <c r="H6">
        <f t="shared" ca="1" si="4"/>
        <v>748</v>
      </c>
    </row>
    <row r="7" spans="1:8" ht="15" thickBot="1" x14ac:dyDescent="0.4">
      <c r="A7" s="3">
        <v>2021</v>
      </c>
      <c r="B7" s="3" t="s">
        <v>39</v>
      </c>
      <c r="C7" s="4">
        <v>232</v>
      </c>
      <c r="D7">
        <f t="shared" si="0"/>
        <v>696</v>
      </c>
      <c r="E7">
        <f t="shared" ca="1" si="1"/>
        <v>446.39068885415099</v>
      </c>
      <c r="F7">
        <f t="shared" ca="1" si="2"/>
        <v>446</v>
      </c>
      <c r="G7">
        <f t="shared" ca="1" si="3"/>
        <v>369.50647301739588</v>
      </c>
      <c r="H7">
        <f t="shared" ca="1" si="4"/>
        <v>370</v>
      </c>
    </row>
    <row r="8" spans="1:8" ht="15" thickBot="1" x14ac:dyDescent="0.4">
      <c r="A8" s="3">
        <v>2021</v>
      </c>
      <c r="B8" s="3" t="s">
        <v>40</v>
      </c>
      <c r="C8" s="4">
        <v>245</v>
      </c>
      <c r="D8">
        <f t="shared" si="0"/>
        <v>735</v>
      </c>
      <c r="E8">
        <f t="shared" ca="1" si="1"/>
        <v>360.10737300308705</v>
      </c>
      <c r="F8">
        <f t="shared" ca="1" si="2"/>
        <v>360</v>
      </c>
      <c r="G8">
        <f t="shared" ca="1" si="3"/>
        <v>502.84061908137386</v>
      </c>
      <c r="H8">
        <f t="shared" ca="1" si="4"/>
        <v>503</v>
      </c>
    </row>
    <row r="9" spans="1:8" ht="15" thickBot="1" x14ac:dyDescent="0.4">
      <c r="A9" s="3">
        <v>2021</v>
      </c>
      <c r="B9" s="3" t="s">
        <v>41</v>
      </c>
      <c r="C9" s="4">
        <v>260</v>
      </c>
      <c r="D9">
        <f t="shared" si="0"/>
        <v>780</v>
      </c>
      <c r="E9">
        <f t="shared" ca="1" si="1"/>
        <v>989.05806584687366</v>
      </c>
      <c r="F9">
        <f t="shared" ca="1" si="2"/>
        <v>989</v>
      </c>
      <c r="G9">
        <f t="shared" ca="1" si="3"/>
        <v>356.92376395329978</v>
      </c>
      <c r="H9">
        <f t="shared" ca="1" si="4"/>
        <v>357</v>
      </c>
    </row>
    <row r="10" spans="1:8" ht="15" thickBot="1" x14ac:dyDescent="0.4">
      <c r="A10" s="3">
        <v>2021</v>
      </c>
      <c r="B10" s="3" t="s">
        <v>42</v>
      </c>
      <c r="C10" s="4">
        <v>276</v>
      </c>
      <c r="D10">
        <f t="shared" si="0"/>
        <v>828</v>
      </c>
      <c r="E10">
        <f t="shared" ca="1" si="1"/>
        <v>1141.6841507902918</v>
      </c>
      <c r="F10">
        <f t="shared" ca="1" si="2"/>
        <v>1142</v>
      </c>
      <c r="G10">
        <f t="shared" ca="1" si="3"/>
        <v>472.463591152758</v>
      </c>
      <c r="H10">
        <f t="shared" ca="1" si="4"/>
        <v>472</v>
      </c>
    </row>
    <row r="11" spans="1:8" ht="15" thickBot="1" x14ac:dyDescent="0.4">
      <c r="A11" s="3">
        <v>2021</v>
      </c>
      <c r="B11" s="3" t="s">
        <v>43</v>
      </c>
      <c r="C11" s="4">
        <v>293</v>
      </c>
      <c r="D11">
        <f t="shared" si="0"/>
        <v>879</v>
      </c>
      <c r="E11">
        <f t="shared" ca="1" si="1"/>
        <v>703.36003241580386</v>
      </c>
      <c r="F11">
        <f t="shared" ca="1" si="2"/>
        <v>703</v>
      </c>
      <c r="G11">
        <f t="shared" ca="1" si="3"/>
        <v>493.17828648839196</v>
      </c>
      <c r="H11">
        <f t="shared" ca="1" si="4"/>
        <v>493</v>
      </c>
    </row>
    <row r="12" spans="1:8" ht="15" thickBot="1" x14ac:dyDescent="0.4">
      <c r="A12" s="3">
        <v>2021</v>
      </c>
      <c r="B12" s="3" t="s">
        <v>44</v>
      </c>
      <c r="C12" s="4">
        <v>312</v>
      </c>
      <c r="D12">
        <f t="shared" si="0"/>
        <v>936</v>
      </c>
      <c r="E12">
        <f t="shared" ca="1" si="1"/>
        <v>909.68014855613092</v>
      </c>
      <c r="F12">
        <f t="shared" ca="1" si="2"/>
        <v>910</v>
      </c>
      <c r="G12">
        <f t="shared" ca="1" si="3"/>
        <v>926.03068302449844</v>
      </c>
      <c r="H12">
        <f t="shared" ca="1" si="4"/>
        <v>926</v>
      </c>
    </row>
    <row r="13" spans="1:8" ht="15" thickBot="1" x14ac:dyDescent="0.4">
      <c r="A13" s="3">
        <v>2021</v>
      </c>
      <c r="B13" s="3" t="s">
        <v>45</v>
      </c>
      <c r="C13" s="4">
        <v>332</v>
      </c>
      <c r="D13">
        <f t="shared" si="0"/>
        <v>996</v>
      </c>
      <c r="E13">
        <f t="shared" ca="1" si="1"/>
        <v>1371.2168306278072</v>
      </c>
      <c r="F13">
        <f t="shared" ca="1" si="2"/>
        <v>1371</v>
      </c>
      <c r="G13">
        <f t="shared" ca="1" si="3"/>
        <v>235.94399175798159</v>
      </c>
      <c r="H13">
        <f t="shared" ca="1" si="4"/>
        <v>236</v>
      </c>
    </row>
    <row r="14" spans="1:8" ht="15" thickBot="1" x14ac:dyDescent="0.4">
      <c r="A14" s="3">
        <v>2022</v>
      </c>
      <c r="B14" s="3" t="s">
        <v>34</v>
      </c>
      <c r="C14" s="4">
        <v>354</v>
      </c>
      <c r="D14">
        <f t="shared" si="0"/>
        <v>1062</v>
      </c>
      <c r="E14">
        <f t="shared" ca="1" si="1"/>
        <v>1463.3721899196553</v>
      </c>
      <c r="F14">
        <f t="shared" ca="1" si="2"/>
        <v>1463</v>
      </c>
      <c r="G14">
        <f t="shared" ca="1" si="3"/>
        <v>725.02296387916351</v>
      </c>
      <c r="H14">
        <f t="shared" ca="1" si="4"/>
        <v>725</v>
      </c>
    </row>
    <row r="15" spans="1:8" ht="15" thickBot="1" x14ac:dyDescent="0.4">
      <c r="A15" s="3">
        <v>2022</v>
      </c>
      <c r="B15" s="3" t="s">
        <v>35</v>
      </c>
      <c r="C15" s="4">
        <v>378</v>
      </c>
      <c r="D15">
        <f t="shared" si="0"/>
        <v>1134</v>
      </c>
      <c r="E15">
        <f t="shared" ca="1" si="1"/>
        <v>677.46659530183399</v>
      </c>
      <c r="F15">
        <f t="shared" ca="1" si="2"/>
        <v>677</v>
      </c>
      <c r="G15">
        <f t="shared" ca="1" si="3"/>
        <v>1387.9389940788387</v>
      </c>
      <c r="H15">
        <f t="shared" ca="1" si="4"/>
        <v>1388</v>
      </c>
    </row>
    <row r="16" spans="1:8" ht="15" thickBot="1" x14ac:dyDescent="0.4">
      <c r="A16" s="3">
        <v>2022</v>
      </c>
      <c r="B16" s="3" t="s">
        <v>36</v>
      </c>
      <c r="C16" s="4">
        <v>404</v>
      </c>
      <c r="D16">
        <f t="shared" si="0"/>
        <v>1212</v>
      </c>
      <c r="E16">
        <f t="shared" ca="1" si="1"/>
        <v>545.90747053000109</v>
      </c>
      <c r="F16">
        <f t="shared" ca="1" si="2"/>
        <v>546</v>
      </c>
      <c r="G16">
        <f t="shared" ca="1" si="3"/>
        <v>813.58247589425912</v>
      </c>
      <c r="H16">
        <f t="shared" ca="1" si="4"/>
        <v>814</v>
      </c>
    </row>
    <row r="17" spans="1:8" ht="15" thickBot="1" x14ac:dyDescent="0.4">
      <c r="A17" s="3">
        <v>2022</v>
      </c>
      <c r="B17" s="3" t="s">
        <v>37</v>
      </c>
      <c r="C17" s="4">
        <v>432</v>
      </c>
      <c r="D17">
        <f t="shared" si="0"/>
        <v>1296</v>
      </c>
      <c r="E17">
        <f t="shared" ca="1" si="1"/>
        <v>235.17157670798844</v>
      </c>
      <c r="F17">
        <f t="shared" ca="1" si="2"/>
        <v>235</v>
      </c>
      <c r="G17">
        <f t="shared" ca="1" si="3"/>
        <v>1031.6020404308283</v>
      </c>
      <c r="H17">
        <f t="shared" ca="1" si="4"/>
        <v>1032</v>
      </c>
    </row>
    <row r="18" spans="1:8" ht="15" thickBot="1" x14ac:dyDescent="0.4">
      <c r="A18" s="3">
        <v>2022</v>
      </c>
      <c r="B18" s="3" t="s">
        <v>38</v>
      </c>
      <c r="C18" s="4">
        <v>462</v>
      </c>
      <c r="D18">
        <f t="shared" si="0"/>
        <v>1386</v>
      </c>
      <c r="E18">
        <f t="shared" ca="1" si="1"/>
        <v>365.41332179797172</v>
      </c>
      <c r="F18">
        <f t="shared" ca="1" si="2"/>
        <v>365</v>
      </c>
      <c r="G18">
        <f t="shared" ca="1" si="3"/>
        <v>1513.660553235442</v>
      </c>
      <c r="H18">
        <f t="shared" ca="1" si="4"/>
        <v>1514</v>
      </c>
    </row>
    <row r="19" spans="1:8" ht="15" thickBot="1" x14ac:dyDescent="0.4">
      <c r="A19" s="3">
        <v>2022</v>
      </c>
      <c r="B19" s="3" t="s">
        <v>39</v>
      </c>
      <c r="C19" s="4">
        <v>494</v>
      </c>
      <c r="D19">
        <f t="shared" si="0"/>
        <v>1482</v>
      </c>
      <c r="E19">
        <f t="shared" ca="1" si="1"/>
        <v>254.54713496405725</v>
      </c>
      <c r="F19">
        <f t="shared" ca="1" si="2"/>
        <v>255</v>
      </c>
      <c r="G19">
        <f t="shared" ca="1" si="3"/>
        <v>464.26226179398162</v>
      </c>
      <c r="H19">
        <f t="shared" ca="1" si="4"/>
        <v>464</v>
      </c>
    </row>
    <row r="20" spans="1:8" ht="15" thickBot="1" x14ac:dyDescent="0.4">
      <c r="A20" s="3">
        <v>2022</v>
      </c>
      <c r="B20" s="3" t="s">
        <v>40</v>
      </c>
      <c r="C20" s="4">
        <v>528</v>
      </c>
      <c r="D20">
        <f t="shared" si="0"/>
        <v>1584</v>
      </c>
      <c r="E20">
        <f t="shared" ca="1" si="1"/>
        <v>117.024760225959</v>
      </c>
      <c r="F20">
        <f t="shared" ca="1" si="2"/>
        <v>117</v>
      </c>
      <c r="G20">
        <f t="shared" ca="1" si="3"/>
        <v>524.71666481947341</v>
      </c>
      <c r="H20">
        <f t="shared" ca="1" si="4"/>
        <v>525</v>
      </c>
    </row>
    <row r="21" spans="1:8" ht="15" thickBot="1" x14ac:dyDescent="0.4">
      <c r="A21" s="3">
        <v>2022</v>
      </c>
      <c r="B21" s="3" t="s">
        <v>41</v>
      </c>
      <c r="C21" s="4">
        <v>564</v>
      </c>
      <c r="D21">
        <f t="shared" si="0"/>
        <v>1692</v>
      </c>
      <c r="E21">
        <f t="shared" ca="1" si="1"/>
        <v>156.78645655603515</v>
      </c>
      <c r="F21">
        <f t="shared" ca="1" si="2"/>
        <v>157</v>
      </c>
      <c r="G21">
        <f t="shared" ca="1" si="3"/>
        <v>1287.6312327560422</v>
      </c>
      <c r="H21">
        <f t="shared" ca="1" si="4"/>
        <v>1288</v>
      </c>
    </row>
    <row r="22" spans="1:8" ht="15" thickBot="1" x14ac:dyDescent="0.4">
      <c r="A22" s="3">
        <v>2022</v>
      </c>
      <c r="B22" s="3" t="s">
        <v>42</v>
      </c>
      <c r="C22" s="4">
        <v>602</v>
      </c>
      <c r="D22">
        <f t="shared" si="0"/>
        <v>1806</v>
      </c>
      <c r="E22">
        <f t="shared" ca="1" si="1"/>
        <v>1529.7778816418145</v>
      </c>
      <c r="F22">
        <f t="shared" ca="1" si="2"/>
        <v>1530</v>
      </c>
      <c r="G22">
        <f t="shared" ca="1" si="3"/>
        <v>2138.1074463363152</v>
      </c>
      <c r="H22">
        <f t="shared" ca="1" si="4"/>
        <v>2138</v>
      </c>
    </row>
    <row r="23" spans="1:8" ht="15" thickBot="1" x14ac:dyDescent="0.4">
      <c r="A23" s="3">
        <v>2022</v>
      </c>
      <c r="B23" s="3" t="s">
        <v>43</v>
      </c>
      <c r="C23" s="4">
        <v>642</v>
      </c>
      <c r="D23">
        <f t="shared" si="0"/>
        <v>1926</v>
      </c>
      <c r="E23">
        <f t="shared" ca="1" si="1"/>
        <v>2142.9593699918842</v>
      </c>
      <c r="F23">
        <f t="shared" ca="1" si="2"/>
        <v>2143</v>
      </c>
      <c r="G23">
        <f t="shared" ca="1" si="3"/>
        <v>922.72556289169461</v>
      </c>
      <c r="H23">
        <f t="shared" ca="1" si="4"/>
        <v>923</v>
      </c>
    </row>
    <row r="24" spans="1:8" ht="15" thickBot="1" x14ac:dyDescent="0.4">
      <c r="A24" s="3">
        <v>2022</v>
      </c>
      <c r="B24" s="3" t="s">
        <v>44</v>
      </c>
      <c r="C24" s="4">
        <v>684</v>
      </c>
      <c r="D24">
        <f t="shared" si="0"/>
        <v>2052</v>
      </c>
      <c r="E24">
        <f t="shared" ca="1" si="1"/>
        <v>1577.8833383174713</v>
      </c>
      <c r="F24">
        <f t="shared" ca="1" si="2"/>
        <v>1578</v>
      </c>
      <c r="G24">
        <f t="shared" ca="1" si="3"/>
        <v>1839.5038363502495</v>
      </c>
      <c r="H24">
        <f t="shared" ca="1" si="4"/>
        <v>1840</v>
      </c>
    </row>
    <row r="25" spans="1:8" ht="15" thickBot="1" x14ac:dyDescent="0.4">
      <c r="A25" s="3">
        <v>2022</v>
      </c>
      <c r="B25" s="3" t="s">
        <v>45</v>
      </c>
      <c r="C25" s="4">
        <v>728</v>
      </c>
      <c r="D25">
        <f t="shared" si="0"/>
        <v>2184</v>
      </c>
      <c r="E25">
        <f t="shared" ca="1" si="1"/>
        <v>512.28993816760135</v>
      </c>
      <c r="F25">
        <f t="shared" ca="1" si="2"/>
        <v>512</v>
      </c>
      <c r="G25">
        <f t="shared" ca="1" si="3"/>
        <v>1258.2292332443485</v>
      </c>
      <c r="H25">
        <f t="shared" ca="1" si="4"/>
        <v>1258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6" sqref="A6"/>
    </sheetView>
  </sheetViews>
  <sheetFormatPr defaultRowHeight="14.5" x14ac:dyDescent="0.35"/>
  <cols>
    <col min="1" max="1" width="88.7265625" bestFit="1" customWidth="1"/>
  </cols>
  <sheetData>
    <row r="1" spans="1:1" x14ac:dyDescent="0.35">
      <c r="A1" s="11" t="s">
        <v>80</v>
      </c>
    </row>
    <row r="5" spans="1:1" x14ac:dyDescent="0.35">
      <c r="A5" s="11" t="s">
        <v>81</v>
      </c>
    </row>
    <row r="6" spans="1:1" x14ac:dyDescent="0.35">
      <c r="A6" s="26" t="s">
        <v>72</v>
      </c>
    </row>
    <row r="7" spans="1:1" x14ac:dyDescent="0.35">
      <c r="A7" s="26" t="s">
        <v>76</v>
      </c>
    </row>
    <row r="8" spans="1:1" x14ac:dyDescent="0.35">
      <c r="A8" s="26" t="s">
        <v>73</v>
      </c>
    </row>
    <row r="9" spans="1:1" x14ac:dyDescent="0.35">
      <c r="A9" s="26" t="s">
        <v>74</v>
      </c>
    </row>
    <row r="10" spans="1:1" x14ac:dyDescent="0.35">
      <c r="A10" s="26" t="s">
        <v>82</v>
      </c>
    </row>
    <row r="11" spans="1:1" x14ac:dyDescent="0.35">
      <c r="A11" s="26" t="s">
        <v>75</v>
      </c>
    </row>
    <row r="12" spans="1:1" x14ac:dyDescent="0.35">
      <c r="A12" s="26" t="s">
        <v>77</v>
      </c>
    </row>
    <row r="13" spans="1:1" x14ac:dyDescent="0.35">
      <c r="A13" s="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Data Sheet Imtiazy</vt:lpstr>
      <vt:lpstr>Price Sheet</vt:lpstr>
      <vt:lpstr>All products</vt:lpstr>
      <vt:lpstr>Sheet8</vt:lpstr>
      <vt:lpstr>Sheet9</vt:lpstr>
      <vt:lpstr>Sheet13</vt:lpstr>
      <vt:lpstr>Data Questions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Berjees Shaikh</dc:creator>
  <cp:lastModifiedBy>Moorche</cp:lastModifiedBy>
  <dcterms:created xsi:type="dcterms:W3CDTF">2023-10-04T19:51:42Z</dcterms:created>
  <dcterms:modified xsi:type="dcterms:W3CDTF">2024-02-29T11:43:30Z</dcterms:modified>
</cp:coreProperties>
</file>