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"/>
    </mc:Choice>
  </mc:AlternateContent>
  <xr:revisionPtr revIDLastSave="0" documentId="8_{E680AEBF-E785-4A67-B515-16A5F311C47E}" xr6:coauthVersionLast="47" xr6:coauthVersionMax="47" xr10:uidLastSave="{00000000-0000-0000-0000-000000000000}"/>
  <bookViews>
    <workbookView xWindow="-98" yWindow="-98" windowWidth="22695" windowHeight="15196" xr2:uid="{6B6DCEB1-2026-4BE1-82F5-1462C4EF8672}"/>
  </bookViews>
  <sheets>
    <sheet name="Forecast scenarios" sheetId="1" r:id="rId1"/>
  </sheets>
  <externalReferences>
    <externalReference r:id="rId2"/>
  </externalReferences>
  <definedNames>
    <definedName name="CostOfSales">'[1]Original Data'!$E$2:$E$1048576</definedName>
    <definedName name="Other_Operating_Items">'[1]Original Data'!$H$2:$H$1048576</definedName>
    <definedName name="RandD">'[1]Original Data'!$G$2:$G$1048576</definedName>
    <definedName name="SGAs">'[1]Original Data'!$F$2:$F$1048576</definedName>
    <definedName name="Ticker_Symbol">'[1]Original Data'!$A$2:$A$1048576</definedName>
    <definedName name="Total_Revenue">'[1]Original Data'!$D$2:$D$1048576</definedName>
    <definedName name="Years">'[1]Original Data'!$B$2:$B$1048576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F10" i="1" a="1"/>
  <c r="F10" i="1" s="1"/>
  <c r="E10" i="1" a="1"/>
  <c r="E10" i="1" s="1"/>
  <c r="D10" i="1" a="1"/>
  <c r="D10" i="1" s="1"/>
  <c r="G9" i="1" a="1"/>
  <c r="G9" i="1" s="1"/>
  <c r="F9" i="1" a="1"/>
  <c r="F9" i="1" s="1"/>
  <c r="E9" i="1" a="1"/>
  <c r="E9" i="1" s="1"/>
  <c r="D9" i="1" a="1"/>
  <c r="D9" i="1" s="1"/>
  <c r="G8" i="1" a="1"/>
  <c r="G8" i="1" s="1"/>
  <c r="G11" i="1" s="1"/>
  <c r="F8" i="1" a="1"/>
  <c r="F8" i="1" s="1"/>
  <c r="F11" i="1" s="1"/>
  <c r="E8" i="1" a="1"/>
  <c r="E8" i="1" s="1"/>
  <c r="E11" i="1" s="1"/>
  <c r="D8" i="1" a="1"/>
  <c r="D8" i="1" s="1"/>
  <c r="D11" i="1" s="1"/>
  <c r="G6" i="1" a="1"/>
  <c r="G6" i="1" s="1"/>
  <c r="F6" i="1" a="1"/>
  <c r="F6" i="1" s="1"/>
  <c r="E6" i="1" a="1"/>
  <c r="E6" i="1" s="1"/>
  <c r="D6" i="1" a="1"/>
  <c r="D6" i="1" s="1"/>
  <c r="G5" i="1" a="1"/>
  <c r="G5" i="1" s="1"/>
  <c r="F5" i="1" a="1"/>
  <c r="F5" i="1" s="1"/>
  <c r="E5" i="1" a="1"/>
  <c r="E5" i="1" s="1"/>
  <c r="D5" i="1" a="1"/>
  <c r="D5" i="1" s="1"/>
  <c r="D7" i="1" s="1"/>
  <c r="D12" i="1" s="1"/>
  <c r="D20" i="1" s="1"/>
  <c r="F7" i="1" l="1"/>
  <c r="F12" i="1" s="1"/>
  <c r="F20" i="1" s="1"/>
  <c r="F18" i="1"/>
  <c r="G7" i="1"/>
  <c r="G12" i="1" s="1"/>
  <c r="G20" i="1" s="1"/>
  <c r="G18" i="1"/>
  <c r="D19" i="1"/>
  <c r="E19" i="1"/>
  <c r="F19" i="1"/>
  <c r="G19" i="1"/>
  <c r="E7" i="1"/>
  <c r="E12" i="1" s="1"/>
  <c r="E20" i="1" s="1"/>
  <c r="D35" i="1" s="1"/>
  <c r="H20" i="1" s="1"/>
  <c r="E18" i="1"/>
  <c r="D32" i="1" l="1"/>
  <c r="D31" i="1"/>
  <c r="D30" i="1"/>
  <c r="H19" i="1" s="1"/>
  <c r="D36" i="1"/>
  <c r="D37" i="1"/>
  <c r="D25" i="1"/>
  <c r="H18" i="1" s="1"/>
  <c r="H5" i="1" s="1"/>
  <c r="D27" i="1"/>
  <c r="D26" i="1"/>
  <c r="H12" i="1" l="1"/>
  <c r="H7" i="1"/>
  <c r="I5" i="1"/>
  <c r="I7" i="1" l="1"/>
  <c r="I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<sst xmlns="http://schemas.openxmlformats.org/spreadsheetml/2006/main" count="35" uniqueCount="25">
  <si>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Ticker Symbol</t>
  </si>
  <si>
    <t>MON</t>
  </si>
  <si>
    <t>Years</t>
  </si>
  <si>
    <t>Year 1</t>
  </si>
  <si>
    <t>Year 2</t>
  </si>
  <si>
    <t>Year 3</t>
  </si>
  <si>
    <t>Year 4</t>
  </si>
  <si>
    <t>Year 5</t>
  </si>
  <si>
    <t>Year 6</t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</si>
  <si>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</si>
  <si>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</si>
  <si>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</si>
  <si>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</si>
  <si>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</si>
  <si>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</si>
  <si>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</si>
  <si>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Profit</t>
  </si>
  <si>
    <t>assumption</t>
  </si>
  <si>
    <t xml:space="preserve">Revenue Growth % </t>
  </si>
  <si>
    <t xml:space="preserve">Gross Margin </t>
  </si>
  <si>
    <t>Operating Margin</t>
  </si>
  <si>
    <t>Scenarios</t>
  </si>
  <si>
    <t>Best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</si>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</sst>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3" borderId="1" xfId="0" applyFill="1" applyBorder="1"/>
    <xf numFmtId="0" fontId="6" fillId="0" borderId="1" xfId="0" applyFont="1" applyBorder="1"/>
    <xf numFmtId="44" fontId="6" fillId="0" borderId="1" xfId="1" applyFont="1" applyBorder="1" applyAlignment="1">
      <alignment horizontal="center"/>
    </xf>
    <xf numFmtId="44" fontId="6" fillId="0" borderId="1" xfId="1" applyFont="1" applyBorder="1"/>
    <xf numFmtId="44" fontId="5" fillId="0" borderId="1" xfId="1" applyFont="1" applyBorder="1" applyAlignment="1">
      <alignment horizontal="center"/>
    </xf>
    <xf numFmtId="44" fontId="5" fillId="0" borderId="1" xfId="1" applyFont="1" applyBorder="1"/>
    <xf numFmtId="44" fontId="6" fillId="0" borderId="1" xfId="1" applyFont="1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2" applyFont="1" applyBorder="1"/>
    <xf numFmtId="9" fontId="0" fillId="0" borderId="1" xfId="2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2" applyNumberFormat="1" applyFont="1" applyFill="1" applyBorder="1" applyAlignment="1">
      <alignment horizontal="center"/>
    </xf>
    <xf numFmtId="0" fontId="2" fillId="0" borderId="1" xfId="0" applyFont="1" applyBorder="1"/>
    <xf numFmtId="9" fontId="0" fillId="0" borderId="1" xfId="0" applyNumberFormat="1" applyBorder="1" applyAlignment="1">
      <alignment horizontal="center"/>
    </xf>
    <xf numFmtId="2" fontId="0" fillId="0" borderId="1" xfId="2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tima\Desktop\Project%202,BAND\NYSE%20Data.xlsx" TargetMode="External"/><Relationship Id="rId1" Type="http://schemas.openxmlformats.org/officeDocument/2006/relationships/externalLinkPath" Target="Project%202,BAND/NYS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 Data"/>
      <sheetName val="Pivot Table"/>
      <sheetName val="Summary Statistics"/>
      <sheetName val="Summary_Statistics"/>
      <sheetName val="P &amp; L Statement"/>
      <sheetName val="Forecast scenarios"/>
      <sheetName val="Sheet1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7855-72DC-45A6-9F72-3D80F684601B}">
  <dimension ref="C3:I37"/>
  <sheetViews>
    <sheetView tabSelected="1" topLeftCell="A2" workbookViewId="0">
      <selection activeCell="F26" sqref="F26"/>
    </sheetView>
  </sheetViews>
  <sheetFormatPr defaultRowHeight="14.25" x14ac:dyDescent="0.45"/>
  <cols>
    <col min="3" max="3" width="22.3984375" bestFit="1" customWidth="1"/>
    <col min="4" max="9" width="17.9296875" bestFit="1" customWidth="1"/>
  </cols>
  <sheetData>
    <row r="3" spans="3:9" x14ac:dyDescent="0.45">
      <c r="C3" s="1" t="s">
        <v>0</v>
      </c>
      <c r="D3" s="2" t="s">
        <v>1</v>
      </c>
      <c r="E3" s="3"/>
      <c r="F3" s="3"/>
      <c r="G3" s="3"/>
    </row>
    <row r="4" spans="3:9" x14ac:dyDescent="0.45">
      <c r="C4" s="1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3:9" x14ac:dyDescent="0.45">
      <c r="C5" s="5" t="s">
        <v>9</v>
      </c>
      <c r="D5" s="6" cm="1">
        <f t="array" ref="D5">INDEX(Total_Revenue,MATCH(1, (D4=Years)*($D$3= Ticker_Symbol),0))</f>
        <v>14861000000</v>
      </c>
      <c r="E5" s="7" cm="1">
        <f t="array" ref="E5">INDEX(Total_Revenue,MATCH(1, (E4=Years)*($D$3= Ticker_Symbol),0))</f>
        <v>15855000000</v>
      </c>
      <c r="F5" s="7" cm="1">
        <f t="array" ref="F5">INDEX(Total_Revenue,MATCH(1, (F4=Years)*($D$3= Ticker_Symbol),0))</f>
        <v>15001000000</v>
      </c>
      <c r="G5" s="7" cm="1">
        <f t="array" ref="G5">INDEX(Total_Revenue,MATCH(1, (G4=Years)*($D$3= Ticker_Symbol),0))</f>
        <v>13502000000</v>
      </c>
      <c r="H5" s="8">
        <f ca="1">G5* (1 + $H$18)</f>
        <v>13245897102.765463</v>
      </c>
      <c r="I5" s="8">
        <f ca="1">H5* (1 + $H$18)</f>
        <v>12994651907.647051</v>
      </c>
    </row>
    <row r="6" spans="3:9" x14ac:dyDescent="0.45">
      <c r="C6" s="5" t="s">
        <v>10</v>
      </c>
      <c r="D6" s="6">
        <f t="array" ref="D6">INDEX(CostOfSales,MATCH(1, (D4=Years)*($D$3= Ticker_Symbol),0))</f>
        <v>7208000000</v>
      </c>
      <c r="E6" s="7">
        <f t="array" ref="E6">INDEX(CostOfSales,MATCH(1, (E4=Years)*($D$3= Ticker_Symbol),0))</f>
        <v>7281000000</v>
      </c>
      <c r="F6" s="7">
        <f t="array" ref="F6">INDEX(CostOfSales,MATCH(1, (F4=Years)*($D$3= Ticker_Symbol),0))</f>
        <v>6819000000</v>
      </c>
      <c r="G6" s="7">
        <f t="array" ref="G6">INDEX(CostOfSales,MATCH(1, (G4=Years)*($D$3= Ticker_Symbol),0))</f>
        <v>6485000000</v>
      </c>
      <c r="H6" s="9"/>
      <c r="I6" s="9"/>
    </row>
    <row r="7" spans="3:9" x14ac:dyDescent="0.45">
      <c r="C7" s="10" t="s">
        <v>11</v>
      </c>
      <c r="D7" s="11">
        <f>D5 - D6</f>
        <v>7653000000</v>
      </c>
      <c r="E7" s="12">
        <f t="shared" ref="E7:G7" si="0">E5 - E6</f>
        <v>8574000000</v>
      </c>
      <c r="F7" s="12">
        <f t="shared" si="0"/>
        <v>8182000000</v>
      </c>
      <c r="G7" s="12">
        <f t="shared" si="0"/>
        <v>7017000000</v>
      </c>
      <c r="H7" s="8">
        <f ca="1">H5* H19</f>
        <v>7155695038.5342655</v>
      </c>
      <c r="I7" s="8">
        <f ca="1">I5* H19</f>
        <v>7019967425.5069046</v>
      </c>
    </row>
    <row r="8" spans="3:9" x14ac:dyDescent="0.45">
      <c r="C8" s="5" t="s">
        <v>12</v>
      </c>
      <c r="D8" s="13">
        <f t="array" ref="D8">INDEX(SGAs,MATCH(1, (D4=Years)*($D$3= Ticker_Symbol),0))</f>
        <v>2550000000</v>
      </c>
      <c r="E8" s="14">
        <f t="array" ref="E8">INDEX(SGAs,MATCH(1, (E4=Years)*($D$3= Ticker_Symbol),0))</f>
        <v>2774000000</v>
      </c>
      <c r="F8" s="14">
        <f t="array" ref="F8">INDEX(SGAs,MATCH(1, (F4=Years)*($D$3= Ticker_Symbol),0))</f>
        <v>2686000000</v>
      </c>
      <c r="G8" s="14">
        <f t="array" ref="G8">INDEX(SGAs,MATCH(1, (G4=Years)*($D$3= Ticker_Symbol),0))</f>
        <v>2833000000</v>
      </c>
      <c r="H8" s="9"/>
      <c r="I8" s="9"/>
    </row>
    <row r="9" spans="3:9" x14ac:dyDescent="0.45">
      <c r="C9" s="5" t="s">
        <v>13</v>
      </c>
      <c r="D9" s="13">
        <f t="array" ref="D9">INDEX(RandD,MATCH(1, (D4=Years)*($D$3= Ticker_Symbol),0))</f>
        <v>1533000000</v>
      </c>
      <c r="E9" s="14">
        <f t="array" ref="E9">INDEX(RandD,MATCH(1, (E4=Years)*($D$3= Ticker_Symbol),0))</f>
        <v>1725000000</v>
      </c>
      <c r="F9" s="14">
        <f t="array" ref="F9">INDEX(RandD,MATCH(1, (F4=Years)*($D$3= Ticker_Symbol),0))</f>
        <v>1580000000</v>
      </c>
      <c r="G9" s="14">
        <f t="array" ref="G9">INDEX(RandD,MATCH(1, (G4=Years)*($D$3= Ticker_Symbol),0))</f>
        <v>1512000000</v>
      </c>
      <c r="H9" s="9"/>
      <c r="I9" s="9"/>
    </row>
    <row r="10" spans="3:9" x14ac:dyDescent="0.45">
      <c r="C10" s="5" t="s">
        <v>14</v>
      </c>
      <c r="D10" s="13">
        <f t="array" ref="D10">INDEX(Other_Operating_Items,MATCH(1, (D4=Years)*($D$3= Ticker_Symbol),0))</f>
        <v>0</v>
      </c>
      <c r="E10" s="14">
        <f t="array" ref="E10">INDEX(Other_Operating_Items,MATCH(1, (E4=Years)*($D$3= Ticker_Symbol),0))</f>
        <v>0</v>
      </c>
      <c r="F10" s="14">
        <f t="array" ref="F10">INDEX(Other_Operating_Items,MATCH(1, (F4=Years)*($D$3= Ticker_Symbol),0))</f>
        <v>0</v>
      </c>
      <c r="G10" s="14">
        <f t="array" ref="G10">INDEX(Other_Operating_Items,MATCH(1, (G4=Years)*($D$3= Ticker_Symbol),0))</f>
        <v>0</v>
      </c>
      <c r="H10" s="9"/>
      <c r="I10" s="9"/>
    </row>
    <row r="11" spans="3:9" x14ac:dyDescent="0.45">
      <c r="C11" s="10" t="s">
        <v>15</v>
      </c>
      <c r="D11" s="11">
        <f>SUM(D8:D10)</f>
        <v>4083000000</v>
      </c>
      <c r="E11" s="12">
        <f>SUM(E8:E10)</f>
        <v>4499000000</v>
      </c>
      <c r="F11" s="12">
        <f>SUM(F8:F10)</f>
        <v>4266000000</v>
      </c>
      <c r="G11" s="12">
        <f>SUM(G8:G10)</f>
        <v>4345000000</v>
      </c>
      <c r="H11" s="9"/>
      <c r="I11" s="9"/>
    </row>
    <row r="12" spans="3:9" x14ac:dyDescent="0.45">
      <c r="C12" s="10" t="s">
        <v>16</v>
      </c>
      <c r="D12" s="11">
        <f>D7-D11</f>
        <v>3570000000</v>
      </c>
      <c r="E12" s="12">
        <f t="shared" ref="E12:G12" si="1">E7-E11</f>
        <v>4075000000</v>
      </c>
      <c r="F12" s="12">
        <f t="shared" si="1"/>
        <v>3916000000</v>
      </c>
      <c r="G12" s="12">
        <f t="shared" si="1"/>
        <v>2672000000</v>
      </c>
      <c r="H12" s="15">
        <f ca="1">H5 * H20</f>
        <v>3298853188.9163237</v>
      </c>
      <c r="I12" s="15">
        <f ca="1">I5 * H20</f>
        <v>3236281284.0701628</v>
      </c>
    </row>
    <row r="13" spans="3:9" x14ac:dyDescent="0.45">
      <c r="D13" s="16"/>
    </row>
    <row r="14" spans="3:9" x14ac:dyDescent="0.45">
      <c r="D14" s="16"/>
    </row>
    <row r="15" spans="3:9" x14ac:dyDescent="0.45">
      <c r="D15" s="16"/>
    </row>
    <row r="16" spans="3:9" x14ac:dyDescent="0.45">
      <c r="D16" s="16"/>
    </row>
    <row r="17" spans="3:8" x14ac:dyDescent="0.45">
      <c r="D17" s="16"/>
      <c r="H17" s="16" t="s">
        <v>17</v>
      </c>
    </row>
    <row r="18" spans="3:8" x14ac:dyDescent="0.45">
      <c r="C18" s="3" t="s">
        <v>18</v>
      </c>
      <c r="D18" s="17"/>
      <c r="E18" s="18">
        <f>(E5 / D5) - 1</f>
        <v>6.688648139425335E-2</v>
      </c>
      <c r="F18" s="18">
        <f t="shared" ref="F18:G18" si="2">(F5 / E5) - 1</f>
        <v>-5.3863134657836653E-2</v>
      </c>
      <c r="G18" s="18">
        <f t="shared" si="2"/>
        <v>-9.9926671555229607E-2</v>
      </c>
      <c r="H18" s="19">
        <f ca="1">OFFSET(D24,MATCH(D23, C25:C27,0),0)</f>
        <v>-1.8967774939604304E-2</v>
      </c>
    </row>
    <row r="19" spans="3:8" x14ac:dyDescent="0.45">
      <c r="C19" s="3" t="s">
        <v>19</v>
      </c>
      <c r="D19" s="20">
        <f>1 - (D6/ D5)</f>
        <v>0.51497207455756677</v>
      </c>
      <c r="E19" s="20">
        <f t="shared" ref="E19:G19" si="3">1 - (E6/ E5)</f>
        <v>0.54077578051087982</v>
      </c>
      <c r="F19" s="20">
        <f t="shared" si="3"/>
        <v>0.54543030464635689</v>
      </c>
      <c r="G19" s="20">
        <f t="shared" si="3"/>
        <v>0.51970078506887862</v>
      </c>
      <c r="H19" s="21">
        <f ca="1">OFFSET(D29,MATCH(D23,C30:C32,0),0)</f>
        <v>0.54021973619592045</v>
      </c>
    </row>
    <row r="20" spans="3:8" x14ac:dyDescent="0.45">
      <c r="C20" s="3" t="s">
        <v>20</v>
      </c>
      <c r="D20" s="20">
        <f>D12 / D5</f>
        <v>0.24022609514837495</v>
      </c>
      <c r="E20" s="20">
        <f t="shared" ref="E20:G20" si="4">E12 / E5</f>
        <v>0.25701671397035636</v>
      </c>
      <c r="F20" s="20">
        <f t="shared" si="4"/>
        <v>0.26104926338244117</v>
      </c>
      <c r="G20" s="20">
        <f t="shared" si="4"/>
        <v>0.19789660790993926</v>
      </c>
      <c r="H20" s="21">
        <f ca="1">OFFSET(D34,MATCH(D23,C35:C37,0),0)</f>
        <v>0.24904717010277794</v>
      </c>
    </row>
    <row r="21" spans="3:8" x14ac:dyDescent="0.45">
      <c r="D21" s="16"/>
    </row>
    <row r="22" spans="3:8" x14ac:dyDescent="0.45">
      <c r="D22" s="16"/>
    </row>
    <row r="23" spans="3:8" x14ac:dyDescent="0.45">
      <c r="C23" s="3" t="s">
        <v>21</v>
      </c>
      <c r="D23" s="2" t="s">
        <v>22</v>
      </c>
    </row>
    <row r="24" spans="3:8" x14ac:dyDescent="0.45">
      <c r="C24" s="22" t="s">
        <v>18</v>
      </c>
      <c r="D24" s="22"/>
    </row>
    <row r="25" spans="3:8" x14ac:dyDescent="0.45">
      <c r="C25" s="3" t="s">
        <v>22</v>
      </c>
      <c r="D25" s="19">
        <f>AVERAGE(E18:G18)+ 0.01</f>
        <v>-1.8967774939604304E-2</v>
      </c>
    </row>
    <row r="26" spans="3:8" x14ac:dyDescent="0.45">
      <c r="C26" s="3" t="s">
        <v>23</v>
      </c>
      <c r="D26" s="23">
        <f>AVERAGE(E18:G18)</f>
        <v>-2.8967774939604302E-2</v>
      </c>
    </row>
    <row r="27" spans="3:8" x14ac:dyDescent="0.45">
      <c r="C27" s="3" t="s">
        <v>24</v>
      </c>
      <c r="D27" s="19">
        <f>AVERAGE(E18:G18) - 0.01</f>
        <v>-3.8967774939604301E-2</v>
      </c>
    </row>
    <row r="28" spans="3:8" x14ac:dyDescent="0.45">
      <c r="D28" s="16"/>
    </row>
    <row r="29" spans="3:8" x14ac:dyDescent="0.45">
      <c r="C29" s="22" t="s">
        <v>19</v>
      </c>
      <c r="D29" s="22"/>
    </row>
    <row r="30" spans="3:8" x14ac:dyDescent="0.45">
      <c r="C30" s="3" t="s">
        <v>22</v>
      </c>
      <c r="D30" s="24">
        <f>AVERAGE(D19:G19) + 0.01</f>
        <v>0.54021973619592045</v>
      </c>
    </row>
    <row r="31" spans="3:8" x14ac:dyDescent="0.45">
      <c r="C31" s="3" t="s">
        <v>23</v>
      </c>
      <c r="D31" s="24">
        <f>AVERAGE(D19:G19)</f>
        <v>0.53021973619592044</v>
      </c>
    </row>
    <row r="32" spans="3:8" x14ac:dyDescent="0.45">
      <c r="C32" s="3" t="s">
        <v>24</v>
      </c>
      <c r="D32" s="20">
        <f>AVERAGE(D19:G19) - 0.01</f>
        <v>0.52021973619592043</v>
      </c>
    </row>
    <row r="33" spans="3:4" x14ac:dyDescent="0.45">
      <c r="D33" s="16"/>
    </row>
    <row r="34" spans="3:4" x14ac:dyDescent="0.45">
      <c r="C34" s="22" t="s">
        <v>20</v>
      </c>
      <c r="D34" s="22"/>
    </row>
    <row r="35" spans="3:4" x14ac:dyDescent="0.45">
      <c r="C35" s="3" t="s">
        <v>22</v>
      </c>
      <c r="D35" s="20">
        <f>AVERAGE(D20:G20) + 0.01</f>
        <v>0.24904717010277794</v>
      </c>
    </row>
    <row r="36" spans="3:4" x14ac:dyDescent="0.45">
      <c r="C36" s="3" t="s">
        <v>23</v>
      </c>
      <c r="D36" s="20">
        <f>AVERAGEA(D20:G20)</f>
        <v>0.23904717010277793</v>
      </c>
    </row>
    <row r="37" spans="3:4" x14ac:dyDescent="0.45">
      <c r="C37" s="3" t="s">
        <v>24</v>
      </c>
      <c r="D37" s="20">
        <f>AVERAGE(D20:G20) - 0.01</f>
        <v>0.22904717010277792</v>
      </c>
    </row>
  </sheetData>
  <dataValidations count="1">
    <dataValidation type="list" allowBlank="1" showInputMessage="1" showErrorMessage="1" sqref="D23" xr:uid="{3BDDFFAB-5B6E-4688-9650-E71B0A3D2436}">
      <formula1>$C$25:$C$27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Alenezi</dc:creator>
  <cp:lastModifiedBy>Fatima Alenezi</cp:lastModifiedBy>
  <dcterms:created xsi:type="dcterms:W3CDTF">2023-10-27T16:00:23Z</dcterms:created>
  <dcterms:modified xsi:type="dcterms:W3CDTF">2023-10-27T16:01:59Z</dcterms:modified>
</cp:coreProperties>
</file>