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5300" windowHeight="750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16" i="2"/>
  <c r="C4" i="1" l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3" i="1"/>
  <c r="E3" i="1" s="1"/>
  <c r="F6" i="1" l="1"/>
  <c r="Q5" i="1"/>
  <c r="R5" i="1" s="1"/>
  <c r="Q4" i="1"/>
  <c r="R4" i="1" s="1"/>
  <c r="Q10" i="1"/>
  <c r="R10" i="1" s="1"/>
  <c r="Q11" i="1"/>
  <c r="R11" i="1" s="1"/>
  <c r="Q7" i="1"/>
  <c r="R7" i="1" s="1"/>
  <c r="Q8" i="1"/>
  <c r="R8" i="1" s="1"/>
  <c r="Q9" i="1"/>
  <c r="R9" i="1" s="1"/>
  <c r="Q3" i="1"/>
  <c r="R3" i="1" s="1"/>
  <c r="N11" i="1"/>
  <c r="O11" i="1" s="1"/>
  <c r="N7" i="1"/>
  <c r="O7" i="1" s="1"/>
  <c r="N8" i="1"/>
  <c r="O8" i="1" s="1"/>
  <c r="N9" i="1"/>
  <c r="O9" i="1" s="1"/>
  <c r="N10" i="1"/>
  <c r="O10" i="1" s="1"/>
  <c r="N3" i="1"/>
  <c r="O3" i="1" s="1"/>
  <c r="H10" i="1"/>
  <c r="I10" i="1" s="1"/>
  <c r="H11" i="1"/>
  <c r="I11" i="1" s="1"/>
  <c r="H5" i="1"/>
  <c r="I5" i="1" s="1"/>
  <c r="H7" i="1"/>
  <c r="I7" i="1" s="1"/>
  <c r="H8" i="1"/>
  <c r="I8" i="1" s="1"/>
  <c r="H9" i="1"/>
  <c r="I9" i="1" s="1"/>
  <c r="H3" i="1"/>
  <c r="I3" i="1" s="1"/>
  <c r="F10" i="1"/>
  <c r="F11" i="1"/>
  <c r="F5" i="1"/>
  <c r="F7" i="1"/>
  <c r="F8" i="1"/>
  <c r="F9" i="1"/>
  <c r="F3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3" i="1"/>
  <c r="L3" i="1" s="1"/>
  <c r="F4" i="1"/>
  <c r="H6" i="1"/>
  <c r="I6" i="1" s="1"/>
  <c r="Q6" i="1"/>
  <c r="R6" i="1" s="1"/>
  <c r="H4" i="1"/>
  <c r="I4" i="1" s="1"/>
  <c r="N6" i="1"/>
  <c r="O6" i="1" s="1"/>
  <c r="N5" i="1"/>
  <c r="O5" i="1" s="1"/>
  <c r="K4" i="1"/>
  <c r="L4" i="1" s="1"/>
  <c r="N4" i="1"/>
  <c r="F12" i="1" l="1"/>
  <c r="R12" i="1"/>
  <c r="Q12" i="1"/>
  <c r="O12" i="1"/>
  <c r="N12" i="1"/>
  <c r="K12" i="1"/>
  <c r="H12" i="1"/>
  <c r="O4" i="1"/>
  <c r="L12" i="1"/>
  <c r="I12" i="1"/>
  <c r="E12" i="1"/>
  <c r="F13" i="1" l="1"/>
  <c r="B15" i="1" s="1"/>
  <c r="I13" i="1"/>
  <c r="B16" i="1" s="1"/>
  <c r="O13" i="1"/>
  <c r="B18" i="1" s="1"/>
  <c r="L13" i="1"/>
  <c r="B17" i="1" s="1"/>
  <c r="R13" i="1"/>
  <c r="B19" i="1" s="1"/>
  <c r="C16" i="1" l="1"/>
  <c r="D16" i="1" s="1"/>
  <c r="C19" i="1"/>
  <c r="C17" i="1"/>
  <c r="C18" i="1"/>
  <c r="C15" i="1"/>
  <c r="D15" i="1" s="1"/>
  <c r="E16" i="1" l="1"/>
  <c r="E18" i="1"/>
  <c r="D18" i="1"/>
  <c r="E17" i="1"/>
  <c r="D17" i="1"/>
  <c r="E19" i="1"/>
  <c r="D19" i="1"/>
</calcChain>
</file>

<file path=xl/sharedStrings.xml><?xml version="1.0" encoding="utf-8"?>
<sst xmlns="http://schemas.openxmlformats.org/spreadsheetml/2006/main" count="68" uniqueCount="44">
  <si>
    <t>peak</t>
  </si>
  <si>
    <t>area</t>
  </si>
  <si>
    <t>ratio</t>
  </si>
  <si>
    <t>O16</t>
  </si>
  <si>
    <t>O16-pre</t>
  </si>
  <si>
    <t>O18-cal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</si>
  <si>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</si>
  <si>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</si>
  <si>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</si>
  <si>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</si>
  <si>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</si>
  <si>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</si>
  <si>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</si>
  <si>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</si>
  <si>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</si>
  <si>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Area</t>
  </si>
  <si>
    <t>O18/O16</t>
  </si>
  <si>
    <t>f</t>
  </si>
  <si>
    <t>RS/R0</t>
  </si>
  <si>
    <t>ln(RS/R0)</t>
  </si>
  <si>
    <t>KIE</t>
  </si>
  <si>
    <t>Name</t>
  </si>
  <si>
    <t>Volume</t>
  </si>
  <si>
    <t>Volume + Background</t>
  </si>
  <si>
    <t>Background</t>
  </si>
  <si>
    <t>Background Level</t>
  </si>
  <si>
    <t>Background Type</t>
  </si>
  <si>
    <t>Median Intensity</t>
  </si>
  <si>
    <t>Average Intensity</t>
  </si>
  <si>
    <t>Mode Intensity</t>
  </si>
  <si>
    <t>Std Dev</t>
  </si>
  <si>
    <t>Variance</t>
  </si>
  <si>
    <t>Min Intensity</t>
  </si>
  <si>
    <t>Max Intensity</t>
  </si>
  <si>
    <t>Percent</t>
  </si>
  <si>
    <t>Area &gt; Background</t>
  </si>
  <si>
    <t>Centre X</t>
  </si>
  <si>
    <t>Centre Y</t>
  </si>
  <si>
    <t>Width</t>
  </si>
  <si>
    <t>Height</t>
  </si>
  <si>
    <t>Comment</t>
  </si>
  <si>
    <t>Local Median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</si>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</sst>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Sheet1!$A$15:$A$19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Sheet1!$D$15:$D$19</c:f>
              <c:numCache>
                <c:formatCode>General</c:formatCode>
                <c:ptCount val="5"/>
                <c:pt idx="0">
                  <c:v>0</c:v>
                </c:pt>
                <c:pt idx="1">
                  <c:v>1.7857679997306766E-2</c:v>
                </c:pt>
                <c:pt idx="2">
                  <c:v>2.0243361963371859E-2</c:v>
                </c:pt>
                <c:pt idx="3">
                  <c:v>2.4883141329251308E-2</c:v>
                </c:pt>
                <c:pt idx="4">
                  <c:v>4.2067009720595988E-2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75-4B0C-9C2C-F28BA033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4128"/>
        <c:axId val="114866048"/>
      </c:scatterChart>
      <c:valAx>
        <c:axId val="114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6048"/>
        <c:crosses val="autoZero"/>
        <c:crossBetween val="midCat"/>
      </c:valAx>
      <c:valAx>
        <c:axId val="1148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Sheet1!$F$15:$F$19</c:f>
              <c:numCache>
                <c:formatCode>General</c:formatCode>
                <c:ptCount val="5"/>
                <c:pt idx="0">
                  <c:v>0</c:v>
                </c:pt>
                <c:pt idx="1">
                  <c:v>0.44182240688169838</c:v>
                </c:pt>
                <c:pt idx="2">
                  <c:v>0.67850709372135443</c:v>
                </c:pt>
                <c:pt idx="3">
                  <c:v>0.86038534281451484</c:v>
                </c:pt>
                <c:pt idx="4">
                  <c:v>0.97689676666413772</c:v>
                </c:pt>
              </c:numCache>
            </c:numRef>
          </c:xVal>
          <c:yVal>
            <c:numRef>
              <c:f>Sheet1!$D$15:$D$19</c:f>
              <c:numCache>
                <c:formatCode>General</c:formatCode>
                <c:ptCount val="5"/>
                <c:pt idx="0">
                  <c:v>0</c:v>
                </c:pt>
                <c:pt idx="1">
                  <c:v>1.7857679997306766E-2</c:v>
                </c:pt>
                <c:pt idx="2">
                  <c:v>2.0243361963371859E-2</c:v>
                </c:pt>
                <c:pt idx="3">
                  <c:v>2.4883141329251308E-2</c:v>
                </c:pt>
                <c:pt idx="4">
                  <c:v>4.2067009720595988E-2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03-4FAC-B6E6-163213E1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5424"/>
        <c:axId val="117656960"/>
      </c:scatterChart>
      <c:valAx>
        <c:axId val="1176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56960"/>
        <c:crosses val="autoZero"/>
        <c:crossBetween val="midCat"/>
      </c:valAx>
      <c:valAx>
        <c:axId val="1176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5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17</xdr:row>
      <xdr:rowOff>142875</xdr:rowOff>
    </xdr:from>
    <xdr:to>
      <xdr:col>20</xdr:col>
      <xdr:colOff>100012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24</xdr:row>
      <xdr:rowOff>180975</xdr:rowOff>
    </xdr:from>
    <xdr:to>
      <xdr:col>8</xdr:col>
      <xdr:colOff>219075</xdr:colOff>
      <xdr:row>39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A10" workbookViewId="0">
      <selection activeCell="F15" sqref="F15:F19"/>
    </sheetView>
  </sheetViews>
  <sheetFormatPr defaultRowHeight="15" x14ac:dyDescent="0.25"/>
  <cols>
    <col min="4" max="4" width="12" bestFit="1" customWidth="1"/>
  </cols>
  <sheetData>
    <row r="1" spans="1:18" x14ac:dyDescent="0.25">
      <c r="D1" s="1">
        <v>0</v>
      </c>
      <c r="E1" s="1"/>
      <c r="F1" s="1"/>
      <c r="G1" s="2">
        <v>30</v>
      </c>
      <c r="H1" s="2"/>
      <c r="I1" s="2"/>
      <c r="J1" s="1">
        <v>50</v>
      </c>
      <c r="K1" s="1"/>
      <c r="L1" s="1"/>
      <c r="M1" s="2">
        <v>70</v>
      </c>
      <c r="N1" s="2"/>
      <c r="O1" s="2"/>
      <c r="P1" s="1">
        <v>90</v>
      </c>
      <c r="Q1" s="1"/>
      <c r="R1" s="1"/>
    </row>
    <row r="2" spans="1:18" x14ac:dyDescent="0.25">
      <c r="A2" t="s">
        <v>0</v>
      </c>
      <c r="B2" t="s">
        <v>1</v>
      </c>
      <c r="C2" t="s">
        <v>2</v>
      </c>
      <c r="D2" s="1" t="s">
        <v>3</v>
      </c>
      <c r="E2" s="1" t="s">
        <v>4</v>
      </c>
      <c r="F2" s="1" t="s">
        <v>5</v>
      </c>
      <c r="G2" s="2" t="s">
        <v>3</v>
      </c>
      <c r="H2" s="2" t="s">
        <v>4</v>
      </c>
      <c r="I2" s="2" t="s">
        <v>5</v>
      </c>
      <c r="J2" s="1" t="s">
        <v>3</v>
      </c>
      <c r="K2" s="1" t="s">
        <v>4</v>
      </c>
      <c r="L2" s="1" t="s">
        <v>5</v>
      </c>
      <c r="M2" s="2" t="s">
        <v>3</v>
      </c>
      <c r="N2" s="2" t="s">
        <v>4</v>
      </c>
      <c r="O2" s="2" t="s">
        <v>5</v>
      </c>
      <c r="P2" s="1" t="s">
        <v>3</v>
      </c>
      <c r="Q2" s="1" t="s">
        <v>4</v>
      </c>
      <c r="R2" s="1" t="s">
        <v>5</v>
      </c>
    </row>
    <row r="3" spans="1:18" x14ac:dyDescent="0.25">
      <c r="A3" t="s">
        <v>6</v>
      </c>
      <c r="B3">
        <v>85.542929999999998</v>
      </c>
      <c r="C3">
        <f>B3/$B$3</f>
        <v>1</v>
      </c>
      <c r="D3">
        <v>379.36015965789801</v>
      </c>
      <c r="E3" s="1">
        <f>$D$3*C3</f>
        <v>379.36015965789801</v>
      </c>
      <c r="F3" s="1">
        <f>D3-E3</f>
        <v>0</v>
      </c>
      <c r="G3">
        <v>200.95404366211801</v>
      </c>
      <c r="H3" s="2">
        <f>$G$3*C3</f>
        <v>200.95404366211801</v>
      </c>
      <c r="I3" s="2">
        <f>G3-H3</f>
        <v>0</v>
      </c>
      <c r="J3">
        <v>153.394624236628</v>
      </c>
      <c r="K3" s="1">
        <f>$J$3*$C3</f>
        <v>153.394624236628</v>
      </c>
      <c r="L3" s="1">
        <f>J3-K3</f>
        <v>0</v>
      </c>
      <c r="M3">
        <v>114.272606917407</v>
      </c>
      <c r="N3" s="2">
        <f>$M$3*C3</f>
        <v>114.272606917407</v>
      </c>
      <c r="O3" s="2">
        <f>M3-N3</f>
        <v>0</v>
      </c>
      <c r="P3">
        <v>115.61013237312</v>
      </c>
      <c r="Q3" s="1">
        <f>$P$3*C3</f>
        <v>115.61013237312</v>
      </c>
      <c r="R3" s="1">
        <f>P3-Q3</f>
        <v>0</v>
      </c>
    </row>
    <row r="4" spans="1:18" x14ac:dyDescent="0.25">
      <c r="A4" t="s">
        <v>7</v>
      </c>
      <c r="B4">
        <v>100</v>
      </c>
      <c r="C4">
        <f t="shared" ref="C4:C11" si="0">B4/$B$3</f>
        <v>1.1690036803742869</v>
      </c>
      <c r="D4">
        <v>518.37461676081102</v>
      </c>
      <c r="E4" s="1">
        <f t="shared" ref="E4:E11" si="1">$D$3*C4</f>
        <v>443.47342282745984</v>
      </c>
      <c r="F4" s="1">
        <f t="shared" ref="F4:F11" si="2">D4-E4</f>
        <v>74.90119393335118</v>
      </c>
      <c r="G4">
        <v>272.93720494575001</v>
      </c>
      <c r="H4" s="2">
        <f t="shared" ref="H4:H11" si="3">$G$3*C4</f>
        <v>234.91601662711111</v>
      </c>
      <c r="I4" s="2">
        <f t="shared" ref="I4:I11" si="4">G4-H4</f>
        <v>38.021188318638906</v>
      </c>
      <c r="J4">
        <v>211.26209294596401</v>
      </c>
      <c r="K4" s="1">
        <f t="shared" ref="K4:K11" si="5">$J$3*$C4</f>
        <v>179.31888028224893</v>
      </c>
      <c r="L4" s="1">
        <f t="shared" ref="L4:L11" si="6">J4-K4</f>
        <v>31.943212663715087</v>
      </c>
      <c r="M4">
        <v>155.62045000486501</v>
      </c>
      <c r="N4" s="2">
        <f t="shared" ref="N4:N11" si="7">$M$3*C4</f>
        <v>133.58509805241297</v>
      </c>
      <c r="O4" s="2">
        <f t="shared" ref="O4:O11" si="8">M4-N4</f>
        <v>22.035351952452032</v>
      </c>
      <c r="P4">
        <v>160.29104643200299</v>
      </c>
      <c r="Q4" s="1">
        <f t="shared" ref="Q4:Q11" si="9">$P$3*C4</f>
        <v>135.14867023273578</v>
      </c>
      <c r="R4" s="1">
        <f t="shared" ref="R4:R11" si="10">P4-Q4</f>
        <v>25.142376199267204</v>
      </c>
    </row>
    <row r="5" spans="1:18" x14ac:dyDescent="0.25">
      <c r="A5" t="s">
        <v>8</v>
      </c>
      <c r="B5">
        <v>85.666420000000002</v>
      </c>
      <c r="C5">
        <f t="shared" si="0"/>
        <v>1.0014436026448943</v>
      </c>
      <c r="D5">
        <v>765.75728008070496</v>
      </c>
      <c r="E5" s="1">
        <f t="shared" si="1"/>
        <v>379.90780498774768</v>
      </c>
      <c r="F5" s="1">
        <f t="shared" si="2"/>
        <v>385.84947509295728</v>
      </c>
      <c r="G5">
        <v>409.48357380486198</v>
      </c>
      <c r="H5" s="2">
        <f t="shared" si="3"/>
        <v>201.24414145105084</v>
      </c>
      <c r="I5" s="2">
        <f t="shared" si="4"/>
        <v>208.23943235381114</v>
      </c>
      <c r="J5">
        <v>313.86988144447702</v>
      </c>
      <c r="K5" s="1">
        <f t="shared" si="5"/>
        <v>153.61606512188857</v>
      </c>
      <c r="L5" s="1">
        <f t="shared" si="6"/>
        <v>160.25381632258845</v>
      </c>
      <c r="M5">
        <v>233.72955207808101</v>
      </c>
      <c r="N5" s="2">
        <f t="shared" si="7"/>
        <v>114.43757115499194</v>
      </c>
      <c r="O5" s="2">
        <f t="shared" si="8"/>
        <v>119.29198092308907</v>
      </c>
      <c r="P5">
        <v>238.61926194438101</v>
      </c>
      <c r="Q5" s="1">
        <f t="shared" si="9"/>
        <v>115.77702746599041</v>
      </c>
      <c r="R5" s="1">
        <f t="shared" si="10"/>
        <v>122.84223447839059</v>
      </c>
    </row>
    <row r="6" spans="1:18" x14ac:dyDescent="0.25">
      <c r="A6" t="s">
        <v>9</v>
      </c>
      <c r="B6">
        <v>49.198129999999999</v>
      </c>
      <c r="C6">
        <f t="shared" si="0"/>
        <v>0.57512795037532616</v>
      </c>
      <c r="D6">
        <v>707.76018951575702</v>
      </c>
      <c r="E6" s="1">
        <f t="shared" si="1"/>
        <v>218.18063107810337</v>
      </c>
      <c r="F6" s="1">
        <f t="shared" si="2"/>
        <v>489.57955843765365</v>
      </c>
      <c r="G6">
        <v>379.258389834772</v>
      </c>
      <c r="H6" s="2">
        <f t="shared" si="3"/>
        <v>115.57428725102773</v>
      </c>
      <c r="I6" s="2">
        <f t="shared" si="4"/>
        <v>263.68410258374428</v>
      </c>
      <c r="J6">
        <v>292.58852652354102</v>
      </c>
      <c r="K6" s="1">
        <f t="shared" si="5"/>
        <v>88.221535835805199</v>
      </c>
      <c r="L6" s="1">
        <f t="shared" si="6"/>
        <v>204.36699068773584</v>
      </c>
      <c r="M6">
        <v>214.72383540893799</v>
      </c>
      <c r="N6" s="2">
        <f t="shared" si="7"/>
        <v>65.721370200453606</v>
      </c>
      <c r="O6" s="2">
        <f t="shared" si="8"/>
        <v>149.00246520848438</v>
      </c>
      <c r="P6">
        <v>221.02342146350799</v>
      </c>
      <c r="Q6" s="1">
        <f t="shared" si="9"/>
        <v>66.490618474372639</v>
      </c>
      <c r="R6" s="1">
        <f t="shared" si="10"/>
        <v>154.53280298913535</v>
      </c>
    </row>
    <row r="7" spans="1:18" x14ac:dyDescent="0.25">
      <c r="A7" t="s">
        <v>10</v>
      </c>
      <c r="B7">
        <v>22.687249999999999</v>
      </c>
      <c r="C7">
        <f t="shared" si="0"/>
        <v>0.26521478747571542</v>
      </c>
      <c r="D7">
        <v>478.42301942276703</v>
      </c>
      <c r="E7" s="1">
        <f t="shared" si="1"/>
        <v>100.61192412042288</v>
      </c>
      <c r="F7" s="1">
        <f t="shared" si="2"/>
        <v>377.81109530234414</v>
      </c>
      <c r="G7">
        <v>254.02023993489399</v>
      </c>
      <c r="H7" s="2">
        <f t="shared" si="3"/>
        <v>53.295983982234269</v>
      </c>
      <c r="I7" s="2">
        <f t="shared" si="4"/>
        <v>200.72425595265972</v>
      </c>
      <c r="J7">
        <v>195.01092987284599</v>
      </c>
      <c r="K7" s="1">
        <f t="shared" si="5"/>
        <v>40.682522666834522</v>
      </c>
      <c r="L7" s="1">
        <f t="shared" si="6"/>
        <v>154.32840720601146</v>
      </c>
      <c r="M7">
        <v>145.78462611865001</v>
      </c>
      <c r="N7" s="2">
        <f t="shared" si="7"/>
        <v>30.306785157896066</v>
      </c>
      <c r="O7" s="2">
        <f t="shared" si="8"/>
        <v>115.47784096075395</v>
      </c>
      <c r="P7">
        <v>148.89653702278</v>
      </c>
      <c r="Q7" s="1">
        <f t="shared" si="9"/>
        <v>30.661516687376345</v>
      </c>
      <c r="R7" s="1">
        <f t="shared" si="10"/>
        <v>118.23502033540365</v>
      </c>
    </row>
    <row r="8" spans="1:18" x14ac:dyDescent="0.25">
      <c r="A8" t="s">
        <v>11</v>
      </c>
      <c r="B8">
        <v>8.9208499999999997</v>
      </c>
      <c r="C8">
        <f t="shared" si="0"/>
        <v>0.10428506482066957</v>
      </c>
      <c r="D8">
        <v>253.28316441866599</v>
      </c>
      <c r="E8" s="1">
        <f t="shared" si="1"/>
        <v>39.561598840303454</v>
      </c>
      <c r="F8" s="1">
        <f t="shared" si="2"/>
        <v>213.72156557836254</v>
      </c>
      <c r="G8">
        <v>137.57963909781699</v>
      </c>
      <c r="H8" s="2">
        <f t="shared" si="3"/>
        <v>20.956505469279641</v>
      </c>
      <c r="I8" s="2">
        <f t="shared" si="4"/>
        <v>116.62313362853735</v>
      </c>
      <c r="J8">
        <v>102.597297876505</v>
      </c>
      <c r="K8" s="1">
        <f t="shared" si="5"/>
        <v>15.996768331659004</v>
      </c>
      <c r="L8" s="1">
        <f t="shared" si="6"/>
        <v>86.600529544845998</v>
      </c>
      <c r="M8">
        <v>79.288212653367594</v>
      </c>
      <c r="N8" s="2">
        <f t="shared" si="7"/>
        <v>11.916926219608683</v>
      </c>
      <c r="O8" s="2">
        <f t="shared" si="8"/>
        <v>67.371286433758911</v>
      </c>
      <c r="P8">
        <v>80.374256320178006</v>
      </c>
      <c r="Q8" s="1">
        <f t="shared" si="9"/>
        <v>12.056410148457008</v>
      </c>
      <c r="R8" s="1">
        <f t="shared" si="10"/>
        <v>68.317846171721001</v>
      </c>
    </row>
    <row r="9" spans="1:18" x14ac:dyDescent="0.25">
      <c r="A9" t="s">
        <v>12</v>
      </c>
      <c r="B9">
        <v>3.08161</v>
      </c>
      <c r="C9">
        <f t="shared" si="0"/>
        <v>3.6024134314782061E-2</v>
      </c>
      <c r="D9">
        <v>105.835662919711</v>
      </c>
      <c r="E9" s="1">
        <f t="shared" si="1"/>
        <v>13.666121345193284</v>
      </c>
      <c r="F9" s="1">
        <f t="shared" si="2"/>
        <v>92.169541574517709</v>
      </c>
      <c r="G9">
        <v>57.414035508414301</v>
      </c>
      <c r="H9" s="2">
        <f t="shared" si="3"/>
        <v>7.2391954599827182</v>
      </c>
      <c r="I9" s="2">
        <f t="shared" si="4"/>
        <v>50.174840048431584</v>
      </c>
      <c r="J9">
        <v>42.502674644680397</v>
      </c>
      <c r="K9" s="1">
        <f t="shared" si="5"/>
        <v>5.5259085466658107</v>
      </c>
      <c r="L9" s="1">
        <f t="shared" si="6"/>
        <v>36.976766098014586</v>
      </c>
      <c r="M9">
        <v>32.212070691330403</v>
      </c>
      <c r="N9" s="2">
        <f t="shared" si="7"/>
        <v>4.1165717400929633</v>
      </c>
      <c r="O9" s="2">
        <f t="shared" si="8"/>
        <v>28.095498951237438</v>
      </c>
      <c r="P9">
        <v>33.520951007808101</v>
      </c>
      <c r="Q9" s="1">
        <f t="shared" si="9"/>
        <v>4.1647549367590084</v>
      </c>
      <c r="R9" s="1">
        <f t="shared" si="10"/>
        <v>29.356196071049091</v>
      </c>
    </row>
    <row r="10" spans="1:18" x14ac:dyDescent="0.25">
      <c r="A10" t="s">
        <v>13</v>
      </c>
      <c r="B10">
        <v>0.95360999999999996</v>
      </c>
      <c r="C10">
        <f t="shared" si="0"/>
        <v>1.1147735996417238E-2</v>
      </c>
      <c r="D10">
        <v>34.310290854117099</v>
      </c>
      <c r="E10" s="1">
        <f t="shared" si="1"/>
        <v>4.2290069074249397</v>
      </c>
      <c r="F10" s="1">
        <f t="shared" si="2"/>
        <v>30.08128394669216</v>
      </c>
      <c r="G10">
        <v>18.2400130886844</v>
      </c>
      <c r="H10" s="2">
        <f t="shared" si="3"/>
        <v>2.2401826261577944</v>
      </c>
      <c r="I10" s="2">
        <f t="shared" si="4"/>
        <v>15.999830462526605</v>
      </c>
      <c r="J10">
        <v>13.705536433540001</v>
      </c>
      <c r="K10" s="1">
        <f t="shared" si="5"/>
        <v>1.710002774259554</v>
      </c>
      <c r="L10" s="1">
        <f t="shared" si="6"/>
        <v>11.995533659280447</v>
      </c>
      <c r="M10">
        <v>10.5077441260397</v>
      </c>
      <c r="N10" s="2">
        <f t="shared" si="7"/>
        <v>1.2738808535376154</v>
      </c>
      <c r="O10" s="2">
        <f t="shared" si="8"/>
        <v>9.2338632725020844</v>
      </c>
      <c r="P10">
        <v>11.2780582902852</v>
      </c>
      <c r="Q10" s="1">
        <f t="shared" si="9"/>
        <v>1.2887912342063916</v>
      </c>
      <c r="R10" s="1">
        <f t="shared" si="10"/>
        <v>9.989267056078809</v>
      </c>
    </row>
    <row r="11" spans="1:18" x14ac:dyDescent="0.25">
      <c r="A11" t="s">
        <v>14</v>
      </c>
      <c r="B11">
        <v>0.26275999999999999</v>
      </c>
      <c r="C11">
        <f t="shared" si="0"/>
        <v>3.0716740705514765E-3</v>
      </c>
      <c r="D11">
        <v>7.5940693463910902</v>
      </c>
      <c r="E11" s="1">
        <f t="shared" si="1"/>
        <v>1.1652707658214336</v>
      </c>
      <c r="F11" s="1">
        <f t="shared" si="2"/>
        <v>6.4287985805696568</v>
      </c>
      <c r="G11">
        <v>5.6417938812986597</v>
      </c>
      <c r="H11" s="2">
        <f t="shared" si="3"/>
        <v>0.61726532528939715</v>
      </c>
      <c r="I11" s="2">
        <f t="shared" si="4"/>
        <v>5.0245285560092627</v>
      </c>
      <c r="J11">
        <v>4.3422404576586597</v>
      </c>
      <c r="K11" s="1">
        <f t="shared" si="5"/>
        <v>0.47117828982963733</v>
      </c>
      <c r="L11" s="1">
        <f t="shared" si="6"/>
        <v>3.8710621678290225</v>
      </c>
      <c r="M11">
        <v>4.6345027154940999</v>
      </c>
      <c r="N11" s="2">
        <f t="shared" si="7"/>
        <v>0.35100820364252039</v>
      </c>
      <c r="O11" s="2">
        <f t="shared" si="8"/>
        <v>4.283494511851579</v>
      </c>
      <c r="P11">
        <v>4.2463386250039497</v>
      </c>
      <c r="Q11" s="1">
        <f t="shared" si="9"/>
        <v>0.35511664590353653</v>
      </c>
      <c r="R11" s="1">
        <f t="shared" si="10"/>
        <v>3.891221979100413</v>
      </c>
    </row>
    <row r="12" spans="1:18" x14ac:dyDescent="0.25">
      <c r="E12" s="1">
        <f>SUM(E3:E9)</f>
        <v>1574.7616628571286</v>
      </c>
      <c r="F12" s="1">
        <f>SUM(F5:F11)</f>
        <v>1595.6413185130973</v>
      </c>
      <c r="H12" s="2">
        <f>SUM(H3:H9)</f>
        <v>834.1801739028042</v>
      </c>
      <c r="I12" s="2">
        <f>SUM(I5:I11)</f>
        <v>860.47012358571999</v>
      </c>
      <c r="K12" s="1">
        <f>SUM(K3:K9)</f>
        <v>636.7563050217301</v>
      </c>
      <c r="L12" s="1">
        <f>SUM(L5:L11)</f>
        <v>658.39310568630572</v>
      </c>
      <c r="N12" s="2">
        <f>SUM(N3:N9)</f>
        <v>474.35692944286319</v>
      </c>
      <c r="O12" s="2">
        <f>SUM(O5:O11)</f>
        <v>492.75643026167751</v>
      </c>
      <c r="Q12" s="1">
        <f>SUM(Q3:Q9)</f>
        <v>479.90913031881115</v>
      </c>
      <c r="R12" s="1">
        <f>SUM(R5:R11)</f>
        <v>507.1645890808789</v>
      </c>
    </row>
    <row r="13" spans="1:18" x14ac:dyDescent="0.25">
      <c r="E13" t="s">
        <v>16</v>
      </c>
      <c r="F13" s="1">
        <f>F12/E12</f>
        <v>1.0132589306359454</v>
      </c>
      <c r="I13" s="2">
        <f>I12/H12</f>
        <v>1.031515912875171</v>
      </c>
      <c r="L13" s="1">
        <f>L12/K12</f>
        <v>1.0339797195472407</v>
      </c>
      <c r="O13" s="2">
        <f>O12/N12</f>
        <v>1.0387883040739485</v>
      </c>
      <c r="R13" s="1">
        <f>R12/Q12</f>
        <v>1.0567929573333217</v>
      </c>
    </row>
    <row r="14" spans="1:18" x14ac:dyDescent="0.25">
      <c r="A14" t="s">
        <v>17</v>
      </c>
      <c r="B14" t="s">
        <v>16</v>
      </c>
      <c r="C14" t="s">
        <v>18</v>
      </c>
      <c r="D14" t="s">
        <v>19</v>
      </c>
      <c r="E14" t="s">
        <v>20</v>
      </c>
      <c r="F14" t="s">
        <v>17</v>
      </c>
    </row>
    <row r="15" spans="1:18" x14ac:dyDescent="0.25">
      <c r="A15">
        <v>0</v>
      </c>
      <c r="B15" s="2">
        <f>F13</f>
        <v>1.0132589306359454</v>
      </c>
      <c r="C15">
        <f>B15/$B$15</f>
        <v>1</v>
      </c>
      <c r="D15">
        <f>LN(C15)</f>
        <v>0</v>
      </c>
      <c r="F15">
        <v>0</v>
      </c>
    </row>
    <row r="16" spans="1:18" x14ac:dyDescent="0.25">
      <c r="A16">
        <v>0.3</v>
      </c>
      <c r="B16">
        <f>I13</f>
        <v>1.031515912875171</v>
      </c>
      <c r="C16">
        <f t="shared" ref="C16:C19" si="11">B16/$B$15</f>
        <v>1.0180180817431996</v>
      </c>
      <c r="D16">
        <f t="shared" ref="D16:D19" si="12">LN(C16)</f>
        <v>1.7857679997306766E-2</v>
      </c>
      <c r="E16">
        <f>LN(1-A16)/LN((1-A16)*(C16))</f>
        <v>1.0527059329550397</v>
      </c>
      <c r="F16">
        <v>0.44182240688169838</v>
      </c>
    </row>
    <row r="17" spans="1:8" x14ac:dyDescent="0.25">
      <c r="A17">
        <v>0.5</v>
      </c>
      <c r="B17">
        <f>L13</f>
        <v>1.0339797195472407</v>
      </c>
      <c r="C17">
        <f t="shared" si="11"/>
        <v>1.0204496484410854</v>
      </c>
      <c r="D17">
        <f t="shared" si="12"/>
        <v>2.0243361963371859E-2</v>
      </c>
      <c r="E17">
        <f t="shared" ref="E17:E19" si="13">LN(1-A17)/LN((1-A17)*(C17))</f>
        <v>1.0300835890716031</v>
      </c>
      <c r="F17" s="3">
        <v>0.67850709372135443</v>
      </c>
      <c r="G17" s="3"/>
      <c r="H17" s="3"/>
    </row>
    <row r="18" spans="1:8" x14ac:dyDescent="0.25">
      <c r="A18">
        <v>0.7</v>
      </c>
      <c r="B18">
        <f>O13</f>
        <v>1.0387883040739485</v>
      </c>
      <c r="C18">
        <f t="shared" si="11"/>
        <v>1.0251953105628986</v>
      </c>
      <c r="D18">
        <f t="shared" si="12"/>
        <v>2.4883141329251308E-2</v>
      </c>
      <c r="E18">
        <f t="shared" si="13"/>
        <v>1.0211036888119351</v>
      </c>
      <c r="F18" s="3">
        <v>0.86038534281451484</v>
      </c>
      <c r="G18" s="3"/>
      <c r="H18" s="3"/>
    </row>
    <row r="19" spans="1:8" x14ac:dyDescent="0.25">
      <c r="A19">
        <v>0.9</v>
      </c>
      <c r="B19">
        <f>R13</f>
        <v>1.0567929573333217</v>
      </c>
      <c r="C19">
        <f t="shared" si="11"/>
        <v>1.0429643651599037</v>
      </c>
      <c r="D19">
        <f t="shared" si="12"/>
        <v>4.2067009720595988E-2</v>
      </c>
      <c r="E19">
        <f t="shared" si="13"/>
        <v>1.018609455076634</v>
      </c>
      <c r="F19" s="3">
        <v>0.97689676666413772</v>
      </c>
      <c r="G19" s="3"/>
      <c r="H19" s="3"/>
    </row>
    <row r="20" spans="1:8" x14ac:dyDescent="0.25">
      <c r="E20" s="3"/>
      <c r="F20" s="3"/>
      <c r="G20" s="3"/>
      <c r="H20" s="3"/>
    </row>
    <row r="21" spans="1:8" x14ac:dyDescent="0.25">
      <c r="E21" s="3"/>
      <c r="F21" s="3"/>
      <c r="G21" s="3"/>
      <c r="H21" s="3"/>
    </row>
    <row r="22" spans="1:8" x14ac:dyDescent="0.25">
      <c r="E22" s="3"/>
      <c r="F22" s="3"/>
      <c r="G22" s="3"/>
      <c r="H22" s="3"/>
    </row>
    <row r="23" spans="1:8" x14ac:dyDescent="0.25">
      <c r="E23" s="3"/>
      <c r="F23" s="3"/>
      <c r="G23" s="3"/>
      <c r="H23" s="3"/>
    </row>
    <row r="24" spans="1:8" x14ac:dyDescent="0.25">
      <c r="E24" s="3"/>
      <c r="F24" s="3"/>
      <c r="G24" s="3"/>
      <c r="H24" s="3"/>
    </row>
    <row r="25" spans="1:8" x14ac:dyDescent="0.25">
      <c r="E25" s="3"/>
      <c r="F25" s="3"/>
      <c r="G25" s="3"/>
      <c r="H25" s="3"/>
    </row>
    <row r="26" spans="1:8" x14ac:dyDescent="0.25">
      <c r="E26" s="3"/>
      <c r="F26" s="3"/>
      <c r="G26" s="3"/>
      <c r="H26" s="3"/>
    </row>
    <row r="27" spans="1:8" x14ac:dyDescent="0.25">
      <c r="E27" s="3"/>
      <c r="F27" s="3"/>
      <c r="G27" s="3"/>
      <c r="H27" s="3"/>
    </row>
    <row r="28" spans="1:8" x14ac:dyDescent="0.25">
      <c r="E28" s="3"/>
      <c r="F28" s="3"/>
      <c r="G28" s="3"/>
      <c r="H28" s="3"/>
    </row>
    <row r="29" spans="1:8" x14ac:dyDescent="0.25">
      <c r="E29" s="3"/>
      <c r="F29" s="3"/>
      <c r="G29" s="3"/>
      <c r="H29" s="3"/>
    </row>
    <row r="30" spans="1:8" x14ac:dyDescent="0.25">
      <c r="E30" s="3"/>
      <c r="F30" s="3"/>
      <c r="G30" s="3"/>
      <c r="H30" s="3"/>
    </row>
    <row r="31" spans="1:8" x14ac:dyDescent="0.25">
      <c r="E31" s="3"/>
      <c r="F31" s="3"/>
      <c r="G31" s="3"/>
      <c r="H31" s="3"/>
    </row>
    <row r="32" spans="1:8" x14ac:dyDescent="0.25">
      <c r="E32" s="3"/>
      <c r="F32" s="3"/>
      <c r="G32" s="3"/>
      <c r="H32" s="3"/>
    </row>
    <row r="33" spans="5:8" x14ac:dyDescent="0.25">
      <c r="E33" s="3"/>
      <c r="F33" s="3"/>
      <c r="G33" s="3"/>
      <c r="H33" s="3"/>
    </row>
    <row r="34" spans="5:8" x14ac:dyDescent="0.25">
      <c r="E34" s="3"/>
      <c r="F34" s="3"/>
      <c r="G34" s="3"/>
      <c r="H34" s="3"/>
    </row>
    <row r="35" spans="5:8" x14ac:dyDescent="0.25">
      <c r="E35" s="3"/>
      <c r="F35" s="3"/>
      <c r="G35" s="3"/>
      <c r="H35" s="3"/>
    </row>
    <row r="36" spans="5:8" x14ac:dyDescent="0.25">
      <c r="E36" s="3"/>
      <c r="F36" s="3"/>
      <c r="G36" s="3"/>
      <c r="H36" s="3"/>
    </row>
    <row r="37" spans="5:8" x14ac:dyDescent="0.25">
      <c r="E37" s="3"/>
      <c r="F37" s="3"/>
      <c r="G37" s="3"/>
      <c r="H37" s="3"/>
    </row>
    <row r="38" spans="5:8" x14ac:dyDescent="0.25">
      <c r="E38" s="3"/>
      <c r="F38" s="3"/>
      <c r="G38" s="3"/>
      <c r="H38" s="3"/>
    </row>
    <row r="39" spans="5:8" x14ac:dyDescent="0.25">
      <c r="E39" s="3"/>
      <c r="F39" s="3"/>
      <c r="G39" s="3"/>
      <c r="H39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A7" workbookViewId="0">
      <selection activeCell="E16" sqref="E16:E20"/>
    </sheetView>
  </sheetViews>
  <sheetFormatPr defaultRowHeight="15" x14ac:dyDescent="0.25"/>
  <sheetData>
    <row r="1" spans="1:2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15</v>
      </c>
      <c r="V1" t="s">
        <v>40</v>
      </c>
    </row>
    <row r="2" spans="1:22" x14ac:dyDescent="0.25">
      <c r="A2">
        <v>1</v>
      </c>
      <c r="B2">
        <v>1</v>
      </c>
      <c r="C2">
        <v>151007540.75999999</v>
      </c>
      <c r="D2">
        <v>183383847.53</v>
      </c>
      <c r="E2">
        <v>32376306.760000002</v>
      </c>
      <c r="F2">
        <v>5491.23</v>
      </c>
      <c r="G2" t="s">
        <v>41</v>
      </c>
      <c r="H2">
        <v>19960.41</v>
      </c>
      <c r="I2">
        <v>31103.09</v>
      </c>
      <c r="J2">
        <v>100000.84</v>
      </c>
      <c r="K2">
        <v>26785.279999999999</v>
      </c>
      <c r="L2">
        <v>717451189.26999998</v>
      </c>
      <c r="M2">
        <v>2860.04</v>
      </c>
      <c r="N2">
        <v>100000.84</v>
      </c>
      <c r="O2">
        <v>32.549999999999997</v>
      </c>
      <c r="P2">
        <v>5376</v>
      </c>
      <c r="Q2">
        <v>719</v>
      </c>
      <c r="R2">
        <v>608</v>
      </c>
      <c r="S2">
        <v>134</v>
      </c>
      <c r="T2">
        <v>44</v>
      </c>
      <c r="U2">
        <v>5896</v>
      </c>
    </row>
    <row r="3" spans="1:22" x14ac:dyDescent="0.25">
      <c r="A3">
        <v>2</v>
      </c>
      <c r="B3">
        <v>2</v>
      </c>
      <c r="C3">
        <v>52771892.07</v>
      </c>
      <c r="D3">
        <v>76106568.209999993</v>
      </c>
      <c r="E3">
        <v>23334676.140000001</v>
      </c>
      <c r="F3">
        <v>5144.33</v>
      </c>
      <c r="G3" t="s">
        <v>41</v>
      </c>
      <c r="H3">
        <v>14761.62</v>
      </c>
      <c r="I3">
        <v>16778.34</v>
      </c>
      <c r="J3">
        <v>2782.13</v>
      </c>
      <c r="K3">
        <v>10813.13</v>
      </c>
      <c r="L3">
        <v>116923695.89</v>
      </c>
      <c r="M3">
        <v>2577.34</v>
      </c>
      <c r="N3">
        <v>47460.69</v>
      </c>
      <c r="O3">
        <v>11.37</v>
      </c>
      <c r="P3">
        <v>3884</v>
      </c>
      <c r="Q3">
        <v>874</v>
      </c>
      <c r="R3">
        <v>597</v>
      </c>
      <c r="S3">
        <v>126</v>
      </c>
      <c r="T3">
        <v>36</v>
      </c>
      <c r="U3">
        <v>4536</v>
      </c>
    </row>
    <row r="4" spans="1:22" x14ac:dyDescent="0.25">
      <c r="A4">
        <v>3</v>
      </c>
      <c r="B4">
        <v>3</v>
      </c>
      <c r="C4">
        <v>42296001.509999998</v>
      </c>
      <c r="D4">
        <v>64675946.350000001</v>
      </c>
      <c r="E4">
        <v>22379944.84</v>
      </c>
      <c r="F4">
        <v>4674.17</v>
      </c>
      <c r="G4" t="s">
        <v>41</v>
      </c>
      <c r="H4">
        <v>12091.73</v>
      </c>
      <c r="I4">
        <v>13507.93</v>
      </c>
      <c r="J4">
        <v>3143.36</v>
      </c>
      <c r="K4">
        <v>8700.6</v>
      </c>
      <c r="L4">
        <v>75700509.230000004</v>
      </c>
      <c r="M4">
        <v>2438.64</v>
      </c>
      <c r="N4">
        <v>39142.269999999997</v>
      </c>
      <c r="O4">
        <v>9.1199999999999992</v>
      </c>
      <c r="P4">
        <v>3891</v>
      </c>
      <c r="Q4">
        <v>1037</v>
      </c>
      <c r="R4">
        <v>591</v>
      </c>
      <c r="S4">
        <v>126</v>
      </c>
      <c r="T4">
        <v>38</v>
      </c>
      <c r="U4">
        <v>4788</v>
      </c>
    </row>
    <row r="5" spans="1:22" x14ac:dyDescent="0.25">
      <c r="A5">
        <v>4</v>
      </c>
      <c r="B5">
        <v>4</v>
      </c>
      <c r="C5">
        <v>28703197.289999999</v>
      </c>
      <c r="D5">
        <v>44471141.460000001</v>
      </c>
      <c r="E5">
        <v>15767944.16</v>
      </c>
      <c r="F5">
        <v>3677.23</v>
      </c>
      <c r="G5" t="s">
        <v>41</v>
      </c>
      <c r="H5">
        <v>7614.16</v>
      </c>
      <c r="I5">
        <v>10371.07</v>
      </c>
      <c r="J5">
        <v>2825.56</v>
      </c>
      <c r="K5">
        <v>7519.88</v>
      </c>
      <c r="L5">
        <v>56548668.189999998</v>
      </c>
      <c r="M5">
        <v>2466.36</v>
      </c>
      <c r="N5">
        <v>34105.1</v>
      </c>
      <c r="O5">
        <v>6.19</v>
      </c>
      <c r="P5">
        <v>3387</v>
      </c>
      <c r="Q5">
        <v>1205</v>
      </c>
      <c r="R5">
        <v>593</v>
      </c>
      <c r="S5">
        <v>134</v>
      </c>
      <c r="T5">
        <v>32</v>
      </c>
      <c r="U5">
        <v>4288</v>
      </c>
    </row>
    <row r="6" spans="1:22" x14ac:dyDescent="0.25">
      <c r="A6">
        <v>5</v>
      </c>
      <c r="B6">
        <v>5</v>
      </c>
      <c r="C6">
        <v>24054559.890000001</v>
      </c>
      <c r="D6">
        <v>40206458.289999999</v>
      </c>
      <c r="E6">
        <v>16151898.390000001</v>
      </c>
      <c r="F6">
        <v>3505.19</v>
      </c>
      <c r="G6" t="s">
        <v>41</v>
      </c>
      <c r="H6">
        <v>7112.8</v>
      </c>
      <c r="I6">
        <v>8725.36</v>
      </c>
      <c r="J6">
        <v>2738.02</v>
      </c>
      <c r="K6">
        <v>5470.05</v>
      </c>
      <c r="L6">
        <v>29921401.620000001</v>
      </c>
      <c r="M6">
        <v>2347.06</v>
      </c>
      <c r="N6">
        <v>23347.67</v>
      </c>
      <c r="O6">
        <v>5.18</v>
      </c>
      <c r="P6">
        <v>3653</v>
      </c>
      <c r="Q6">
        <v>1366</v>
      </c>
      <c r="R6">
        <v>608</v>
      </c>
      <c r="S6">
        <v>128</v>
      </c>
      <c r="T6">
        <v>36</v>
      </c>
      <c r="U6">
        <v>4608</v>
      </c>
    </row>
    <row r="7" spans="1:22" x14ac:dyDescent="0.25">
      <c r="A7">
        <v>6</v>
      </c>
      <c r="B7">
        <v>6</v>
      </c>
      <c r="C7">
        <v>5318618.54</v>
      </c>
      <c r="D7">
        <v>23194791.66</v>
      </c>
      <c r="E7">
        <v>17876173.120000001</v>
      </c>
      <c r="F7">
        <v>3705.67</v>
      </c>
      <c r="G7" t="s">
        <v>41</v>
      </c>
      <c r="H7">
        <v>4380.7</v>
      </c>
      <c r="I7">
        <v>4808.21</v>
      </c>
      <c r="J7">
        <v>3507.76</v>
      </c>
      <c r="K7">
        <v>2638.15</v>
      </c>
      <c r="L7">
        <v>6959809.2000000002</v>
      </c>
      <c r="M7">
        <v>2240.7600000000002</v>
      </c>
      <c r="N7">
        <v>79003.97</v>
      </c>
      <c r="O7">
        <v>1.1499999999999999</v>
      </c>
      <c r="P7">
        <v>3490</v>
      </c>
      <c r="Q7">
        <v>720</v>
      </c>
      <c r="R7">
        <v>652</v>
      </c>
      <c r="S7">
        <v>134</v>
      </c>
      <c r="T7">
        <v>36</v>
      </c>
      <c r="U7">
        <v>4824</v>
      </c>
    </row>
    <row r="8" spans="1:22" x14ac:dyDescent="0.25">
      <c r="A8">
        <v>7</v>
      </c>
      <c r="B8">
        <v>7</v>
      </c>
      <c r="C8">
        <v>21669804.140000001</v>
      </c>
      <c r="D8">
        <v>41078260.909999996</v>
      </c>
      <c r="E8">
        <v>19408456.77</v>
      </c>
      <c r="F8">
        <v>4738.3900000000003</v>
      </c>
      <c r="G8" t="s">
        <v>41</v>
      </c>
      <c r="H8">
        <v>9538.4599999999991</v>
      </c>
      <c r="I8">
        <v>10028.870000000001</v>
      </c>
      <c r="J8">
        <v>4810.74</v>
      </c>
      <c r="K8">
        <v>4565.95</v>
      </c>
      <c r="L8">
        <v>20847907.850000001</v>
      </c>
      <c r="M8">
        <v>2576.36</v>
      </c>
      <c r="N8">
        <v>21472.84</v>
      </c>
      <c r="O8">
        <v>4.67</v>
      </c>
      <c r="P8">
        <v>3592</v>
      </c>
      <c r="Q8">
        <v>875</v>
      </c>
      <c r="R8">
        <v>628</v>
      </c>
      <c r="S8">
        <v>128</v>
      </c>
      <c r="T8">
        <v>32</v>
      </c>
      <c r="U8">
        <v>4096</v>
      </c>
    </row>
    <row r="9" spans="1:22" x14ac:dyDescent="0.25">
      <c r="A9">
        <v>8</v>
      </c>
      <c r="B9">
        <v>8</v>
      </c>
      <c r="C9">
        <v>30019236.539999999</v>
      </c>
      <c r="D9">
        <v>52592844.030000001</v>
      </c>
      <c r="E9">
        <v>22573607.5</v>
      </c>
      <c r="F9">
        <v>5426.35</v>
      </c>
      <c r="G9" t="s">
        <v>41</v>
      </c>
      <c r="H9">
        <v>11544.64</v>
      </c>
      <c r="I9">
        <v>12642.51</v>
      </c>
      <c r="J9">
        <v>11359.78</v>
      </c>
      <c r="K9">
        <v>6156.46</v>
      </c>
      <c r="L9">
        <v>37902028.299999997</v>
      </c>
      <c r="M9">
        <v>2598.4499999999998</v>
      </c>
      <c r="N9">
        <v>30033.7</v>
      </c>
      <c r="O9">
        <v>6.47</v>
      </c>
      <c r="P9">
        <v>3777</v>
      </c>
      <c r="Q9">
        <v>1037</v>
      </c>
      <c r="R9">
        <v>623</v>
      </c>
      <c r="S9">
        <v>130</v>
      </c>
      <c r="T9">
        <v>32</v>
      </c>
      <c r="U9">
        <v>4160</v>
      </c>
    </row>
    <row r="10" spans="1:22" x14ac:dyDescent="0.25">
      <c r="A10">
        <v>9</v>
      </c>
      <c r="B10">
        <v>9</v>
      </c>
      <c r="C10">
        <v>45597413.420000002</v>
      </c>
      <c r="D10">
        <v>69507022.200000003</v>
      </c>
      <c r="E10">
        <v>23909608.780000001</v>
      </c>
      <c r="F10">
        <v>4559.42</v>
      </c>
      <c r="G10" t="s">
        <v>41</v>
      </c>
      <c r="H10">
        <v>11674.1</v>
      </c>
      <c r="I10">
        <v>13254.58</v>
      </c>
      <c r="J10">
        <v>11550.86</v>
      </c>
      <c r="K10">
        <v>7985.85</v>
      </c>
      <c r="L10">
        <v>63773762.32</v>
      </c>
      <c r="M10">
        <v>2399.25</v>
      </c>
      <c r="N10">
        <v>39085.01</v>
      </c>
      <c r="O10">
        <v>9.83</v>
      </c>
      <c r="P10">
        <v>4671</v>
      </c>
      <c r="Q10">
        <v>1203</v>
      </c>
      <c r="R10">
        <v>630</v>
      </c>
      <c r="S10">
        <v>138</v>
      </c>
      <c r="T10">
        <v>38</v>
      </c>
      <c r="U10">
        <v>5244</v>
      </c>
    </row>
    <row r="11" spans="1:22" x14ac:dyDescent="0.25">
      <c r="A11">
        <v>10</v>
      </c>
      <c r="B11">
        <v>10</v>
      </c>
      <c r="C11">
        <v>62545035.600000001</v>
      </c>
      <c r="D11">
        <v>90052814.819999993</v>
      </c>
      <c r="E11">
        <v>27507779.23</v>
      </c>
      <c r="F11">
        <v>5027.01</v>
      </c>
      <c r="G11" t="s">
        <v>41</v>
      </c>
      <c r="H11">
        <v>13399.28</v>
      </c>
      <c r="I11">
        <v>16457.02</v>
      </c>
      <c r="J11">
        <v>2836.86</v>
      </c>
      <c r="K11">
        <v>11633.86</v>
      </c>
      <c r="L11">
        <v>135346714.81999999</v>
      </c>
      <c r="M11">
        <v>2208.44</v>
      </c>
      <c r="N11">
        <v>52638.47</v>
      </c>
      <c r="O11">
        <v>13.48</v>
      </c>
      <c r="P11">
        <v>4568</v>
      </c>
      <c r="Q11">
        <v>1365</v>
      </c>
      <c r="R11">
        <v>644</v>
      </c>
      <c r="S11">
        <v>144</v>
      </c>
      <c r="T11">
        <v>38</v>
      </c>
      <c r="U11">
        <v>5472</v>
      </c>
    </row>
    <row r="15" spans="1:22" x14ac:dyDescent="0.25">
      <c r="C15" t="s">
        <v>42</v>
      </c>
      <c r="D15" t="s">
        <v>43</v>
      </c>
      <c r="E15" t="s">
        <v>17</v>
      </c>
    </row>
    <row r="16" spans="1:22" x14ac:dyDescent="0.25">
      <c r="C16">
        <v>151007540.75999999</v>
      </c>
      <c r="D16">
        <v>5318618.54</v>
      </c>
      <c r="E16">
        <f>D16/(C16+D16)</f>
        <v>3.4022575388634915E-2</v>
      </c>
    </row>
    <row r="17" spans="3:5" x14ac:dyDescent="0.25">
      <c r="C17">
        <v>52771892.07</v>
      </c>
      <c r="D17">
        <v>21669804.140000001</v>
      </c>
      <c r="E17">
        <f t="shared" ref="E17:E20" si="0">D17/(C17+D17)</f>
        <v>0.29109766761452466</v>
      </c>
    </row>
    <row r="18" spans="3:5" x14ac:dyDescent="0.25">
      <c r="C18">
        <v>42296001.509999998</v>
      </c>
      <c r="D18">
        <v>30019236.539999999</v>
      </c>
      <c r="E18">
        <f t="shared" si="0"/>
        <v>0.41511633439198781</v>
      </c>
    </row>
    <row r="19" spans="3:5" x14ac:dyDescent="0.25">
      <c r="C19">
        <v>28703197.289999999</v>
      </c>
      <c r="D19">
        <v>45597413.420000002</v>
      </c>
      <c r="E19">
        <f t="shared" si="0"/>
        <v>0.61368827233425571</v>
      </c>
    </row>
    <row r="20" spans="3:5" x14ac:dyDescent="0.25">
      <c r="C20">
        <v>24054559.890000001</v>
      </c>
      <c r="D20">
        <v>62545035.600000001</v>
      </c>
      <c r="E20">
        <f t="shared" si="0"/>
        <v>0.7222324220581644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Fatmimi Lin</dc:creator>
  <cp:lastModifiedBy>Lin,Hsuan-Chun</cp:lastModifiedBy>
  <cp:revision/>
  <dcterms:created xsi:type="dcterms:W3CDTF">2017-08-20T03:47:44Z</dcterms:created>
  <dcterms:modified xsi:type="dcterms:W3CDTF">2018-01-31T19:37:11Z</dcterms:modified>
</cp:coreProperties>
</file>