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1020"/>
  </bookViews>
  <sheets>
    <sheet name="Fecundidad anchoveta" sheetId="1" r:id="rId1"/>
    <sheet name="Fecundidad sardina" sheetId="4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4" l="1"/>
  <c r="P32" i="4"/>
  <c r="S32" i="4" s="1"/>
  <c r="O32" i="4"/>
  <c r="H32" i="4"/>
  <c r="Q31" i="4"/>
  <c r="P31" i="4"/>
  <c r="R31" i="4" s="1"/>
  <c r="O31" i="4"/>
  <c r="H31" i="4"/>
  <c r="S30" i="4"/>
  <c r="R30" i="4"/>
  <c r="Q30" i="4"/>
  <c r="P30" i="4"/>
  <c r="O30" i="4"/>
  <c r="H30" i="4"/>
  <c r="Q29" i="4"/>
  <c r="P29" i="4"/>
  <c r="O29" i="4"/>
  <c r="S29" i="4" s="1"/>
  <c r="H29" i="4"/>
  <c r="Q28" i="4"/>
  <c r="P28" i="4"/>
  <c r="O28" i="4"/>
  <c r="S28" i="4" s="1"/>
  <c r="H28" i="4"/>
  <c r="Q27" i="4"/>
  <c r="P27" i="4"/>
  <c r="O27" i="4"/>
  <c r="S27" i="4" s="1"/>
  <c r="H27" i="4"/>
  <c r="Q26" i="4"/>
  <c r="R26" i="4" s="1"/>
  <c r="P26" i="4"/>
  <c r="O26" i="4"/>
  <c r="S26" i="4" s="1"/>
  <c r="H26" i="4"/>
  <c r="Q25" i="4"/>
  <c r="P25" i="4"/>
  <c r="O25" i="4"/>
  <c r="H25" i="4"/>
  <c r="R24" i="4"/>
  <c r="Q24" i="4"/>
  <c r="P24" i="4"/>
  <c r="O24" i="4"/>
  <c r="S24" i="4" s="1"/>
  <c r="H24" i="4"/>
  <c r="Q23" i="4"/>
  <c r="P23" i="4"/>
  <c r="O23" i="4"/>
  <c r="S23" i="4" s="1"/>
  <c r="H23" i="4"/>
  <c r="Q22" i="4"/>
  <c r="P22" i="4"/>
  <c r="R22" i="4" s="1"/>
  <c r="O22" i="4"/>
  <c r="S22" i="4" s="1"/>
  <c r="H22" i="4"/>
  <c r="Q21" i="4"/>
  <c r="P21" i="4"/>
  <c r="R21" i="4" s="1"/>
  <c r="O21" i="4"/>
  <c r="H21" i="4"/>
  <c r="Q20" i="4"/>
  <c r="R20" i="4" s="1"/>
  <c r="P20" i="4"/>
  <c r="O20" i="4"/>
  <c r="H20" i="4"/>
  <c r="Q19" i="4"/>
  <c r="P19" i="4"/>
  <c r="O19" i="4"/>
  <c r="H19" i="4"/>
  <c r="Q18" i="4"/>
  <c r="P18" i="4"/>
  <c r="O18" i="4"/>
  <c r="R18" i="4" s="1"/>
  <c r="H18" i="4"/>
  <c r="Q17" i="4"/>
  <c r="P17" i="4"/>
  <c r="O17" i="4"/>
  <c r="S17" i="4" s="1"/>
  <c r="H17" i="4"/>
  <c r="Q16" i="4"/>
  <c r="P16" i="4"/>
  <c r="R16" i="4" s="1"/>
  <c r="O16" i="4"/>
  <c r="H16" i="4"/>
  <c r="Q15" i="4"/>
  <c r="P15" i="4"/>
  <c r="R15" i="4" s="1"/>
  <c r="O15" i="4"/>
  <c r="H15" i="4"/>
  <c r="R14" i="4"/>
  <c r="Q14" i="4"/>
  <c r="P14" i="4"/>
  <c r="O14" i="4"/>
  <c r="S14" i="4" s="1"/>
  <c r="H14" i="4"/>
  <c r="Q13" i="4"/>
  <c r="P13" i="4"/>
  <c r="O13" i="4"/>
  <c r="H13" i="4"/>
  <c r="Q12" i="4"/>
  <c r="P12" i="4"/>
  <c r="O12" i="4"/>
  <c r="S12" i="4" s="1"/>
  <c r="H12" i="4"/>
  <c r="Q11" i="4"/>
  <c r="P11" i="4"/>
  <c r="O11" i="4"/>
  <c r="S11" i="4" s="1"/>
  <c r="H11" i="4"/>
  <c r="Q10" i="4"/>
  <c r="R10" i="4" s="1"/>
  <c r="P10" i="4"/>
  <c r="O10" i="4"/>
  <c r="S10" i="4" s="1"/>
  <c r="H10" i="4"/>
  <c r="Q9" i="4"/>
  <c r="P9" i="4"/>
  <c r="O9" i="4"/>
  <c r="H9" i="4"/>
  <c r="R8" i="4"/>
  <c r="Q8" i="4"/>
  <c r="P8" i="4"/>
  <c r="O8" i="4"/>
  <c r="S8" i="4" s="1"/>
  <c r="H8" i="4"/>
  <c r="Q7" i="4"/>
  <c r="P7" i="4"/>
  <c r="O7" i="4"/>
  <c r="S7" i="4" s="1"/>
  <c r="H7" i="4"/>
  <c r="Q6" i="4"/>
  <c r="P6" i="4"/>
  <c r="O6" i="4"/>
  <c r="S6" i="4" s="1"/>
  <c r="H6" i="4"/>
  <c r="Q5" i="4"/>
  <c r="P5" i="4"/>
  <c r="S5" i="4" s="1"/>
  <c r="O5" i="4"/>
  <c r="H5" i="4"/>
  <c r="Q4" i="4"/>
  <c r="R4" i="4" s="1"/>
  <c r="P4" i="4"/>
  <c r="O4" i="4"/>
  <c r="H4" i="4"/>
  <c r="Q3" i="4"/>
  <c r="P3" i="4"/>
  <c r="O3" i="4"/>
  <c r="H3" i="4"/>
  <c r="S18" i="4" l="1"/>
  <c r="R27" i="4"/>
  <c r="S4" i="4"/>
  <c r="S9" i="4"/>
  <c r="R12" i="4"/>
  <c r="S16" i="4"/>
  <c r="R19" i="4"/>
  <c r="S21" i="4"/>
  <c r="R11" i="4"/>
  <c r="S3" i="4"/>
  <c r="R6" i="4"/>
  <c r="S13" i="4"/>
  <c r="S20" i="4"/>
  <c r="R23" i="4"/>
  <c r="S25" i="4"/>
  <c r="R3" i="4"/>
  <c r="S15" i="4"/>
  <c r="R25" i="4"/>
  <c r="R28" i="4"/>
  <c r="R32" i="4"/>
  <c r="R17" i="4"/>
  <c r="R7" i="4"/>
  <c r="S19" i="4"/>
  <c r="R29" i="4"/>
  <c r="S31" i="4"/>
  <c r="R9" i="4"/>
  <c r="R5" i="4"/>
  <c r="R13" i="4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Q3" i="1"/>
  <c r="P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" i="1"/>
  <c r="R21" i="1" l="1"/>
  <c r="S13" i="1"/>
  <c r="S3" i="1"/>
  <c r="R25" i="1"/>
  <c r="R17" i="1"/>
  <c r="R9" i="1"/>
  <c r="R28" i="1"/>
  <c r="S5" i="1"/>
  <c r="S22" i="1"/>
  <c r="S14" i="1"/>
  <c r="S6" i="1"/>
  <c r="R27" i="1"/>
  <c r="R19" i="1"/>
  <c r="R11" i="1"/>
  <c r="S30" i="1"/>
  <c r="S24" i="1"/>
  <c r="R16" i="1"/>
  <c r="R8" i="1"/>
  <c r="R26" i="1"/>
  <c r="R18" i="1"/>
  <c r="R10" i="1"/>
  <c r="S29" i="1"/>
  <c r="S23" i="1"/>
  <c r="S15" i="1"/>
  <c r="S7" i="1"/>
  <c r="R20" i="1"/>
  <c r="R12" i="1"/>
  <c r="S4" i="1"/>
  <c r="R24" i="1"/>
  <c r="R15" i="1"/>
  <c r="R7" i="1"/>
  <c r="S28" i="1"/>
  <c r="S21" i="1"/>
  <c r="S12" i="1"/>
  <c r="R3" i="1"/>
  <c r="R23" i="1"/>
  <c r="R14" i="1"/>
  <c r="R6" i="1"/>
  <c r="S20" i="1"/>
  <c r="S11" i="1"/>
  <c r="R30" i="1"/>
  <c r="R22" i="1"/>
  <c r="R13" i="1"/>
  <c r="R5" i="1"/>
  <c r="S27" i="1"/>
  <c r="S19" i="1"/>
  <c r="S10" i="1"/>
  <c r="R29" i="1"/>
  <c r="R4" i="1"/>
  <c r="S26" i="1"/>
  <c r="S17" i="1"/>
  <c r="S9" i="1"/>
  <c r="S25" i="1"/>
  <c r="S16" i="1"/>
  <c r="S8" i="1"/>
  <c r="S18" i="1"/>
</calcChain>
</file>

<file path=xl/sharedStrings.xml><?xml version="1.0" encoding="utf-8"?>
<sst xmlns="http://schemas.openxmlformats.org/spreadsheetml/2006/main" count="38" uniqueCount="19">
  <si>
    <t>Nº</t>
  </si>
  <si>
    <t>LT</t>
  </si>
  <si>
    <t>PT</t>
  </si>
  <si>
    <t>PG</t>
  </si>
  <si>
    <t>PC</t>
  </si>
  <si>
    <t>Sub A</t>
  </si>
  <si>
    <t>Sub B</t>
  </si>
  <si>
    <t>Sub C</t>
  </si>
  <si>
    <t xml:space="preserve">Num A </t>
  </si>
  <si>
    <t>Num B</t>
  </si>
  <si>
    <t>Num C</t>
  </si>
  <si>
    <t>LANCE CORRELATIVO</t>
  </si>
  <si>
    <t>Peso submuestras tejido ovárico</t>
  </si>
  <si>
    <t>Número ovocitos en submuestra</t>
  </si>
  <si>
    <t>Fecundidad</t>
  </si>
  <si>
    <t>Ov/g 1</t>
  </si>
  <si>
    <t>Ov/g 2</t>
  </si>
  <si>
    <t>Ov/g 3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</si>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</sst>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dina/FECUNDIDAD%20SARDINA%20MPH%20VII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Fecundidad"/>
    </sheetNames>
    <sheetDataSet>
      <sheetData sheetId="0"/>
      <sheetData sheetId="1"/>
      <sheetData sheetId="2">
        <row r="3">
          <cell r="H3">
            <v>30.34</v>
          </cell>
          <cell r="R3">
            <v>17003.973683903361</v>
          </cell>
        </row>
        <row r="4">
          <cell r="H4">
            <v>30.11</v>
          </cell>
          <cell r="R4">
            <v>13196.055668561075</v>
          </cell>
        </row>
        <row r="5">
          <cell r="H5">
            <v>28.68</v>
          </cell>
          <cell r="R5">
            <v>15493.8444573128</v>
          </cell>
        </row>
        <row r="6">
          <cell r="H6">
            <v>26.46</v>
          </cell>
          <cell r="R6">
            <v>14278.451556071406</v>
          </cell>
        </row>
        <row r="7">
          <cell r="H7">
            <v>30.41</v>
          </cell>
          <cell r="R7">
            <v>16974.767855005899</v>
          </cell>
        </row>
        <row r="8">
          <cell r="H8">
            <v>33.010000000000005</v>
          </cell>
          <cell r="R8">
            <v>17996.532498217774</v>
          </cell>
        </row>
        <row r="9">
          <cell r="H9">
            <v>33.26</v>
          </cell>
          <cell r="R9">
            <v>17381.437722522212</v>
          </cell>
        </row>
        <row r="10">
          <cell r="H10">
            <v>29.240000000000002</v>
          </cell>
          <cell r="R10">
            <v>19779.639196333846</v>
          </cell>
        </row>
        <row r="11">
          <cell r="H11">
            <v>28.26</v>
          </cell>
          <cell r="R11">
            <v>19906.102484472045</v>
          </cell>
        </row>
        <row r="12">
          <cell r="H12">
            <v>29.689999999999998</v>
          </cell>
          <cell r="R12">
            <v>19414.554498826285</v>
          </cell>
        </row>
        <row r="13">
          <cell r="H13">
            <v>33.199999999999996</v>
          </cell>
          <cell r="R13">
            <v>17097.361198433038</v>
          </cell>
        </row>
        <row r="14">
          <cell r="H14">
            <v>30.410000000000004</v>
          </cell>
          <cell r="R14">
            <v>14512.034857914048</v>
          </cell>
        </row>
        <row r="15">
          <cell r="H15">
            <v>31.73</v>
          </cell>
          <cell r="R15">
            <v>15893.827777947201</v>
          </cell>
        </row>
        <row r="16">
          <cell r="H16">
            <v>35.130000000000003</v>
          </cell>
          <cell r="R16">
            <v>20527.906518384323</v>
          </cell>
        </row>
        <row r="17">
          <cell r="H17">
            <v>38.58</v>
          </cell>
          <cell r="R17">
            <v>13508.678332132155</v>
          </cell>
        </row>
        <row r="18">
          <cell r="H18">
            <v>25.549999999999997</v>
          </cell>
          <cell r="R18">
            <v>12761.488324927092</v>
          </cell>
        </row>
        <row r="19">
          <cell r="H19">
            <v>21.42</v>
          </cell>
          <cell r="R19">
            <v>10388.244004672577</v>
          </cell>
        </row>
        <row r="20">
          <cell r="H20">
            <v>18.490000000000002</v>
          </cell>
          <cell r="R20">
            <v>11683.997497594444</v>
          </cell>
        </row>
        <row r="21">
          <cell r="H21">
            <v>20.170000000000002</v>
          </cell>
          <cell r="R21">
            <v>12014.247915337663</v>
          </cell>
        </row>
        <row r="22">
          <cell r="H22">
            <v>26.04</v>
          </cell>
          <cell r="R22">
            <v>12539.586421155363</v>
          </cell>
        </row>
        <row r="23">
          <cell r="H23">
            <v>17.059999999999999</v>
          </cell>
          <cell r="R23">
            <v>8257.3059329720145</v>
          </cell>
        </row>
        <row r="24">
          <cell r="H24">
            <v>22.919999999999998</v>
          </cell>
          <cell r="R24">
            <v>10306.669093787403</v>
          </cell>
        </row>
        <row r="25">
          <cell r="H25">
            <v>24.03</v>
          </cell>
          <cell r="R25">
            <v>10386.717405358251</v>
          </cell>
        </row>
        <row r="26">
          <cell r="H26">
            <v>17.93</v>
          </cell>
          <cell r="R26">
            <v>8078.6964921774324</v>
          </cell>
        </row>
        <row r="27">
          <cell r="H27">
            <v>19.840000000000003</v>
          </cell>
          <cell r="R27">
            <v>4964.8308790160763</v>
          </cell>
        </row>
        <row r="28">
          <cell r="H28">
            <v>21.12</v>
          </cell>
          <cell r="R28">
            <v>9684.4432346523845</v>
          </cell>
        </row>
        <row r="29">
          <cell r="H29">
            <v>20.46</v>
          </cell>
          <cell r="R29">
            <v>10666.053901057416</v>
          </cell>
        </row>
        <row r="30">
          <cell r="H30">
            <v>22.69</v>
          </cell>
          <cell r="R30">
            <v>5411.1045470819909</v>
          </cell>
        </row>
        <row r="31">
          <cell r="H31">
            <v>21.950000000000003</v>
          </cell>
          <cell r="R31">
            <v>8202.8106423173449</v>
          </cell>
        </row>
        <row r="32">
          <cell r="H32">
            <v>22.27</v>
          </cell>
          <cell r="R32">
            <v>11793.601221886343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55" zoomScaleNormal="55" workbookViewId="0"/>
  </sheetViews>
  <sheetFormatPr baseColWidth="10" defaultRowHeight="14.5" x14ac:dyDescent="0.35"/>
  <sheetData>
    <row r="1" spans="1:22" ht="15" customHeight="1" x14ac:dyDescent="0.35">
      <c r="C1" s="6"/>
      <c r="D1" s="6"/>
      <c r="E1" s="6"/>
      <c r="F1" s="6"/>
      <c r="G1" s="6"/>
      <c r="H1" s="6"/>
      <c r="I1" s="7" t="s">
        <v>12</v>
      </c>
      <c r="J1" s="7"/>
      <c r="K1" s="7"/>
      <c r="L1" s="7" t="s">
        <v>13</v>
      </c>
      <c r="M1" s="7"/>
      <c r="N1" s="7"/>
      <c r="O1" s="6"/>
      <c r="P1" s="6"/>
      <c r="Q1" s="6"/>
      <c r="R1" s="6"/>
      <c r="S1" s="6"/>
    </row>
    <row r="2" spans="1:22" x14ac:dyDescent="0.35">
      <c r="C2" s="8" t="s">
        <v>11</v>
      </c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10</v>
      </c>
      <c r="O2" s="6" t="s">
        <v>15</v>
      </c>
      <c r="P2" s="6" t="s">
        <v>16</v>
      </c>
      <c r="Q2" s="6" t="s">
        <v>17</v>
      </c>
      <c r="R2" s="9" t="s">
        <v>14</v>
      </c>
      <c r="S2" s="10" t="s">
        <v>18</v>
      </c>
      <c r="T2" s="3"/>
      <c r="U2" s="3"/>
      <c r="V2" s="3"/>
    </row>
    <row r="3" spans="1:22" x14ac:dyDescent="0.35">
      <c r="A3" s="2"/>
      <c r="B3" s="2"/>
      <c r="C3" s="2">
        <v>16</v>
      </c>
      <c r="D3" s="2">
        <v>25</v>
      </c>
      <c r="E3" s="2">
        <v>11.8</v>
      </c>
      <c r="F3" s="2">
        <v>10.31</v>
      </c>
      <c r="G3" s="2">
        <v>0.94</v>
      </c>
      <c r="H3">
        <f>F3-G3</f>
        <v>9.370000000000001</v>
      </c>
      <c r="I3" s="3">
        <v>3.9899999999999998E-2</v>
      </c>
      <c r="J3" s="3">
        <v>4.2099999999999999E-2</v>
      </c>
      <c r="K3" s="3">
        <v>5.1400000000000001E-2</v>
      </c>
      <c r="L3" s="3">
        <v>177</v>
      </c>
      <c r="M3" s="3">
        <v>184</v>
      </c>
      <c r="N3" s="3">
        <v>231</v>
      </c>
      <c r="O3" s="11">
        <f>L3/I3</f>
        <v>4436.0902255639103</v>
      </c>
      <c r="P3" s="11">
        <f>M3/J3</f>
        <v>4370.5463182897865</v>
      </c>
      <c r="Q3" s="11">
        <f>N3/K3</f>
        <v>4494.1634241245138</v>
      </c>
      <c r="R3" s="12">
        <f>AVERAGE(O3:Q3)*G3</f>
        <v>4167.5839899665052</v>
      </c>
      <c r="S3" s="4">
        <f>STDEV(O3:Q3)/AVERAGE(O3:Q3)</f>
        <v>1.3949423836194297E-2</v>
      </c>
      <c r="T3" s="3"/>
      <c r="U3" s="3"/>
      <c r="V3" s="3"/>
    </row>
    <row r="4" spans="1:22" x14ac:dyDescent="0.35">
      <c r="A4" s="2"/>
      <c r="B4" s="2"/>
      <c r="C4" s="2">
        <v>16</v>
      </c>
      <c r="D4" s="2">
        <v>36</v>
      </c>
      <c r="E4" s="2">
        <v>12.3</v>
      </c>
      <c r="F4" s="2">
        <v>11.68</v>
      </c>
      <c r="G4" s="2">
        <v>0.82</v>
      </c>
      <c r="H4">
        <f t="shared" ref="H4:H30" si="0">F4-G4</f>
        <v>10.86</v>
      </c>
      <c r="I4" s="3">
        <v>4.7300000000000002E-2</v>
      </c>
      <c r="J4" s="3">
        <v>4.7E-2</v>
      </c>
      <c r="K4" s="3">
        <v>3.2000000000000001E-2</v>
      </c>
      <c r="L4" s="3">
        <v>224</v>
      </c>
      <c r="M4" s="3">
        <v>187</v>
      </c>
      <c r="N4" s="3">
        <v>138</v>
      </c>
      <c r="O4" s="11">
        <f>L4/I4</f>
        <v>4735.729386892177</v>
      </c>
      <c r="P4" s="11">
        <f>M4/J4</f>
        <v>3978.7234042553191</v>
      </c>
      <c r="Q4" s="11">
        <f>N4/K4</f>
        <v>4312.5</v>
      </c>
      <c r="R4" s="12">
        <f>AVERAGE(O4:Q4)*G4</f>
        <v>3560.7004295803158</v>
      </c>
      <c r="S4" s="4">
        <f t="shared" ref="S4:S30" si="1">STDEV(O4:Q4)/AVERAGE(O4:Q4)</f>
        <v>8.7368742828940846E-2</v>
      </c>
      <c r="T4" s="3"/>
      <c r="U4" s="3"/>
      <c r="V4" s="3"/>
    </row>
    <row r="5" spans="1:22" x14ac:dyDescent="0.35">
      <c r="A5" s="2"/>
      <c r="B5" s="2"/>
      <c r="C5" s="2">
        <v>5</v>
      </c>
      <c r="D5" s="2">
        <v>17</v>
      </c>
      <c r="E5" s="2">
        <v>12.9</v>
      </c>
      <c r="F5" s="2">
        <v>11.85</v>
      </c>
      <c r="G5" s="2">
        <v>0.98</v>
      </c>
      <c r="H5">
        <f t="shared" si="0"/>
        <v>10.87</v>
      </c>
      <c r="I5" s="3">
        <v>4.4400000000000002E-2</v>
      </c>
      <c r="J5" s="3">
        <v>4.5699999999999998E-2</v>
      </c>
      <c r="K5" s="3">
        <v>3.6900000000000002E-2</v>
      </c>
      <c r="L5" s="3">
        <v>184</v>
      </c>
      <c r="M5" s="3">
        <v>182</v>
      </c>
      <c r="N5" s="3">
        <v>170</v>
      </c>
      <c r="O5" s="11">
        <f>L5/I5</f>
        <v>4144.1441441441439</v>
      </c>
      <c r="P5" s="11">
        <f>M5/J5</f>
        <v>3982.4945295404818</v>
      </c>
      <c r="Q5" s="11">
        <f>N5/K5</f>
        <v>4607.046070460704</v>
      </c>
      <c r="R5" s="12">
        <f>AVERAGE(O5:Q5)*G5</f>
        <v>4159.6703497541403</v>
      </c>
      <c r="S5" s="4">
        <f t="shared" si="1"/>
        <v>7.6370375586790551E-2</v>
      </c>
      <c r="T5" s="3"/>
      <c r="U5" s="3"/>
      <c r="V5" s="3"/>
    </row>
    <row r="6" spans="1:22" x14ac:dyDescent="0.35">
      <c r="A6" s="2"/>
      <c r="B6" s="2"/>
      <c r="C6" s="2">
        <v>2</v>
      </c>
      <c r="D6" s="2">
        <v>20</v>
      </c>
      <c r="E6" s="2">
        <v>13</v>
      </c>
      <c r="F6" s="2">
        <v>13.76</v>
      </c>
      <c r="G6" s="2">
        <v>0.76</v>
      </c>
      <c r="H6">
        <f t="shared" si="0"/>
        <v>13</v>
      </c>
      <c r="I6" s="3">
        <v>3.0499999999999999E-2</v>
      </c>
      <c r="J6" s="3">
        <v>4.6800000000000001E-2</v>
      </c>
      <c r="K6" s="3">
        <v>3.3099999999999997E-2</v>
      </c>
      <c r="L6" s="3">
        <v>131</v>
      </c>
      <c r="M6" s="3">
        <v>201</v>
      </c>
      <c r="N6" s="3">
        <v>134</v>
      </c>
      <c r="O6" s="11">
        <f>L6/I6</f>
        <v>4295.0819672131147</v>
      </c>
      <c r="P6" s="11">
        <f>M6/J6</f>
        <v>4294.8717948717949</v>
      </c>
      <c r="Q6" s="11">
        <f>N6/K6</f>
        <v>4048.3383685800609</v>
      </c>
      <c r="R6" s="12">
        <f>AVERAGE(O6:Q6)*G6</f>
        <v>3201.7006731017927</v>
      </c>
      <c r="S6" s="4">
        <f t="shared" si="1"/>
        <v>3.3801287911281383E-2</v>
      </c>
      <c r="T6" s="3"/>
      <c r="U6" s="3"/>
      <c r="V6" s="3"/>
    </row>
    <row r="7" spans="1:22" x14ac:dyDescent="0.35">
      <c r="A7" s="2"/>
      <c r="B7" s="2"/>
      <c r="C7" s="2">
        <v>5</v>
      </c>
      <c r="D7" s="2">
        <v>9</v>
      </c>
      <c r="E7" s="2">
        <v>13.1</v>
      </c>
      <c r="F7" s="2">
        <v>15.58</v>
      </c>
      <c r="G7" s="2">
        <v>1.22</v>
      </c>
      <c r="H7">
        <f t="shared" si="0"/>
        <v>14.36</v>
      </c>
      <c r="I7" s="3">
        <v>3.95E-2</v>
      </c>
      <c r="J7" s="3">
        <v>4.9500000000000002E-2</v>
      </c>
      <c r="K7" s="3">
        <v>4.4299999999999999E-2</v>
      </c>
      <c r="L7" s="3">
        <v>160</v>
      </c>
      <c r="M7" s="3">
        <v>213</v>
      </c>
      <c r="N7" s="3">
        <v>189</v>
      </c>
      <c r="O7" s="11">
        <f>L7/I7</f>
        <v>4050.6329113924048</v>
      </c>
      <c r="P7" s="11">
        <f>M7/J7</f>
        <v>4303.030303030303</v>
      </c>
      <c r="Q7" s="11">
        <f>N7/K7</f>
        <v>4266.3656884875845</v>
      </c>
      <c r="R7" s="12">
        <f>AVERAGE(O7:Q7)*G7</f>
        <v>5132.1450871835195</v>
      </c>
      <c r="S7" s="4">
        <f t="shared" si="1"/>
        <v>3.2418781675141145E-2</v>
      </c>
      <c r="T7" s="3"/>
      <c r="U7" s="3"/>
      <c r="V7" s="3"/>
    </row>
    <row r="8" spans="1:22" x14ac:dyDescent="0.35">
      <c r="A8" s="2"/>
      <c r="B8" s="2"/>
      <c r="C8" s="2">
        <v>16</v>
      </c>
      <c r="D8" s="2">
        <v>19</v>
      </c>
      <c r="E8" s="2">
        <v>13.2</v>
      </c>
      <c r="F8" s="2">
        <v>14.07</v>
      </c>
      <c r="G8" s="2">
        <v>1.1499999999999999</v>
      </c>
      <c r="H8">
        <f t="shared" si="0"/>
        <v>12.92</v>
      </c>
      <c r="I8" s="3">
        <v>4.87E-2</v>
      </c>
      <c r="J8" s="3">
        <v>3.9E-2</v>
      </c>
      <c r="K8" s="3">
        <v>3.2300000000000002E-2</v>
      </c>
      <c r="L8" s="3">
        <v>245</v>
      </c>
      <c r="M8" s="3">
        <v>186</v>
      </c>
      <c r="N8" s="3">
        <v>155</v>
      </c>
      <c r="O8" s="11">
        <f>L8/I8</f>
        <v>5030.8008213552357</v>
      </c>
      <c r="P8" s="11">
        <f>M8/J8</f>
        <v>4769.2307692307695</v>
      </c>
      <c r="Q8" s="11">
        <f>N8/K8</f>
        <v>4798.7616099071201</v>
      </c>
      <c r="R8" s="12">
        <f>AVERAGE(O8:Q8)*G8</f>
        <v>5596.2040601890303</v>
      </c>
      <c r="S8" s="4">
        <f t="shared" si="1"/>
        <v>2.9438534247377156E-2</v>
      </c>
      <c r="T8" s="3"/>
      <c r="U8" s="3"/>
      <c r="V8" s="3"/>
    </row>
    <row r="9" spans="1:22" x14ac:dyDescent="0.35">
      <c r="A9" s="2"/>
      <c r="B9" s="2"/>
      <c r="C9" s="2">
        <v>1</v>
      </c>
      <c r="D9" s="2">
        <v>36</v>
      </c>
      <c r="E9" s="2">
        <v>13.6</v>
      </c>
      <c r="F9" s="2">
        <v>17.18</v>
      </c>
      <c r="G9" s="2">
        <v>1.21</v>
      </c>
      <c r="H9">
        <f t="shared" si="0"/>
        <v>15.969999999999999</v>
      </c>
      <c r="I9" s="3">
        <v>4.3299999999999998E-2</v>
      </c>
      <c r="J9" s="3">
        <v>5.91E-2</v>
      </c>
      <c r="K9" s="3">
        <v>5.3100000000000001E-2</v>
      </c>
      <c r="L9" s="3">
        <v>193</v>
      </c>
      <c r="M9" s="3">
        <v>248</v>
      </c>
      <c r="N9" s="3">
        <v>228</v>
      </c>
      <c r="O9" s="11">
        <f>L9/I9</f>
        <v>4457.2748267898387</v>
      </c>
      <c r="P9" s="11">
        <f>M9/J9</f>
        <v>4196.2774957698812</v>
      </c>
      <c r="Q9" s="11">
        <f>N9/K9</f>
        <v>4293.7853107344636</v>
      </c>
      <c r="R9" s="12">
        <f>AVERAGE(O9:Q9)*G9</f>
        <v>5222.092845428655</v>
      </c>
      <c r="S9" s="4">
        <f t="shared" si="1"/>
        <v>3.0557955196023005E-2</v>
      </c>
      <c r="T9" s="3"/>
      <c r="U9" s="3"/>
      <c r="V9" s="3"/>
    </row>
    <row r="10" spans="1:22" x14ac:dyDescent="0.35">
      <c r="A10" s="2"/>
      <c r="B10" s="2"/>
      <c r="C10" s="2">
        <v>2</v>
      </c>
      <c r="D10" s="2">
        <v>30</v>
      </c>
      <c r="E10" s="2">
        <v>14.1</v>
      </c>
      <c r="F10" s="2">
        <v>17.86</v>
      </c>
      <c r="G10" s="2">
        <v>1.92</v>
      </c>
      <c r="H10">
        <f t="shared" si="0"/>
        <v>15.94</v>
      </c>
      <c r="I10" s="3">
        <v>3.8100000000000002E-2</v>
      </c>
      <c r="J10" s="3">
        <v>5.4199999999999998E-2</v>
      </c>
      <c r="K10" s="3">
        <v>5.04E-2</v>
      </c>
      <c r="L10" s="3">
        <v>151</v>
      </c>
      <c r="M10" s="3">
        <v>220</v>
      </c>
      <c r="N10" s="3">
        <v>227</v>
      </c>
      <c r="O10" s="11">
        <f>L10/I10</f>
        <v>3963.2545931758527</v>
      </c>
      <c r="P10" s="11">
        <f>M10/J10</f>
        <v>4059.0405904059044</v>
      </c>
      <c r="Q10" s="11">
        <f>N10/K10</f>
        <v>4503.9682539682535</v>
      </c>
      <c r="R10" s="12">
        <f>AVERAGE(O10:Q10)*G10</f>
        <v>8016.8086000320054</v>
      </c>
      <c r="S10" s="4">
        <f t="shared" si="1"/>
        <v>6.9102667278076915E-2</v>
      </c>
      <c r="T10" s="3"/>
      <c r="U10" s="3"/>
      <c r="V10" s="3"/>
    </row>
    <row r="11" spans="1:22" x14ac:dyDescent="0.35">
      <c r="A11" s="2"/>
      <c r="B11" s="2"/>
      <c r="C11" s="2">
        <v>1</v>
      </c>
      <c r="D11" s="2">
        <v>21</v>
      </c>
      <c r="E11" s="2">
        <v>14.5</v>
      </c>
      <c r="F11" s="2">
        <v>18.649999999999999</v>
      </c>
      <c r="G11" s="2">
        <v>2.2999999999999998</v>
      </c>
      <c r="H11">
        <f t="shared" si="0"/>
        <v>16.349999999999998</v>
      </c>
      <c r="I11" s="3">
        <v>4.24E-2</v>
      </c>
      <c r="J11" s="3">
        <v>5.8999999999999997E-2</v>
      </c>
      <c r="K11" s="3">
        <v>5.9799999999999999E-2</v>
      </c>
      <c r="L11" s="3">
        <v>192</v>
      </c>
      <c r="M11" s="3">
        <v>244</v>
      </c>
      <c r="N11" s="3">
        <v>245</v>
      </c>
      <c r="O11" s="11">
        <f>L11/I11</f>
        <v>4528.3018867924529</v>
      </c>
      <c r="P11" s="11">
        <f>M11/J11</f>
        <v>4135.593220338983</v>
      </c>
      <c r="Q11" s="11">
        <f>N11/K11</f>
        <v>4096.9899665551839</v>
      </c>
      <c r="R11" s="12">
        <f>AVERAGE(O11:Q11)*G11</f>
        <v>9783.3452231597403</v>
      </c>
      <c r="S11" s="4">
        <f t="shared" si="1"/>
        <v>5.6106466441764237E-2</v>
      </c>
      <c r="T11" s="3"/>
      <c r="U11" s="3"/>
      <c r="V11" s="3"/>
    </row>
    <row r="12" spans="1:22" x14ac:dyDescent="0.35">
      <c r="A12" s="2"/>
      <c r="B12" s="2"/>
      <c r="C12" s="2">
        <v>1</v>
      </c>
      <c r="D12" s="2">
        <v>8</v>
      </c>
      <c r="E12" s="2">
        <v>14.6</v>
      </c>
      <c r="F12" s="2">
        <v>21.8</v>
      </c>
      <c r="G12" s="2">
        <v>2.29</v>
      </c>
      <c r="H12">
        <f t="shared" si="0"/>
        <v>19.510000000000002</v>
      </c>
      <c r="I12" s="3">
        <v>4.87E-2</v>
      </c>
      <c r="J12" s="3">
        <v>4.5100000000000001E-2</v>
      </c>
      <c r="K12" s="3">
        <v>4.3200000000000002E-2</v>
      </c>
      <c r="L12" s="3">
        <v>168</v>
      </c>
      <c r="M12" s="3">
        <v>171</v>
      </c>
      <c r="N12" s="3">
        <v>174</v>
      </c>
      <c r="O12" s="11">
        <f>L12/I12</f>
        <v>3449.6919917864475</v>
      </c>
      <c r="P12" s="11">
        <f>M12/J12</f>
        <v>3791.5742793791574</v>
      </c>
      <c r="Q12" s="11">
        <f>N12/K12</f>
        <v>4027.7777777777774</v>
      </c>
      <c r="R12" s="12">
        <f>AVERAGE(O12:Q12)*G12</f>
        <v>8602.0369573601147</v>
      </c>
      <c r="S12" s="4">
        <f t="shared" si="1"/>
        <v>7.7375244525547851E-2</v>
      </c>
      <c r="T12" s="3"/>
      <c r="U12" s="3"/>
      <c r="V12" s="3"/>
    </row>
    <row r="13" spans="1:22" x14ac:dyDescent="0.35">
      <c r="A13" s="2"/>
      <c r="B13" s="2"/>
      <c r="C13" s="2">
        <v>5</v>
      </c>
      <c r="D13" s="2">
        <v>24</v>
      </c>
      <c r="E13" s="2">
        <v>15.1</v>
      </c>
      <c r="F13" s="2">
        <v>21.52</v>
      </c>
      <c r="G13" s="2">
        <v>2.87</v>
      </c>
      <c r="H13">
        <f t="shared" si="0"/>
        <v>18.649999999999999</v>
      </c>
      <c r="I13" s="3">
        <v>3.7699999999999997E-2</v>
      </c>
      <c r="J13" s="3">
        <v>3.9699999999999999E-2</v>
      </c>
      <c r="K13" s="3">
        <v>4.2900000000000001E-2</v>
      </c>
      <c r="L13" s="3">
        <v>126</v>
      </c>
      <c r="M13" s="3">
        <v>156</v>
      </c>
      <c r="N13" s="3">
        <v>189</v>
      </c>
      <c r="O13" s="11">
        <f>L13/I13</f>
        <v>3342.1750663129974</v>
      </c>
      <c r="P13" s="11">
        <f>M13/J13</f>
        <v>3929.4710327455919</v>
      </c>
      <c r="Q13" s="11">
        <f>N13/K13</f>
        <v>4405.5944055944055</v>
      </c>
      <c r="R13" s="12">
        <f>AVERAGE(O13:Q13)*G13</f>
        <v>11171.226749451365</v>
      </c>
      <c r="S13" s="4">
        <f t="shared" si="1"/>
        <v>0.1368501345887127</v>
      </c>
      <c r="T13" s="3"/>
      <c r="U13" s="3"/>
      <c r="V13" s="3"/>
    </row>
    <row r="14" spans="1:22" x14ac:dyDescent="0.35">
      <c r="A14" s="2"/>
      <c r="B14" s="2"/>
      <c r="C14" s="2">
        <v>10</v>
      </c>
      <c r="D14" s="2">
        <v>29</v>
      </c>
      <c r="E14" s="2">
        <v>15.3</v>
      </c>
      <c r="F14" s="2">
        <v>24.29</v>
      </c>
      <c r="G14" s="2">
        <v>2.23</v>
      </c>
      <c r="H14">
        <f t="shared" si="0"/>
        <v>22.06</v>
      </c>
      <c r="I14" s="3">
        <v>5.74E-2</v>
      </c>
      <c r="J14" s="3">
        <v>4.5600000000000002E-2</v>
      </c>
      <c r="K14" s="3">
        <v>4.6699999999999998E-2</v>
      </c>
      <c r="L14" s="3">
        <v>273</v>
      </c>
      <c r="M14" s="3">
        <v>204</v>
      </c>
      <c r="N14" s="3">
        <v>225</v>
      </c>
      <c r="O14" s="11">
        <f>L14/I14</f>
        <v>4756.0975609756097</v>
      </c>
      <c r="P14" s="11">
        <f>M14/J14</f>
        <v>4473.6842105263158</v>
      </c>
      <c r="Q14" s="11">
        <f>N14/K14</f>
        <v>4817.9871520342613</v>
      </c>
      <c r="R14" s="12">
        <f>AVERAGE(O14:Q14)*G14</f>
        <v>10442.174899828566</v>
      </c>
      <c r="S14" s="4">
        <f t="shared" si="1"/>
        <v>3.9197282511346548E-2</v>
      </c>
      <c r="T14" s="3"/>
      <c r="U14" s="3"/>
      <c r="V14" s="3"/>
    </row>
    <row r="15" spans="1:22" x14ac:dyDescent="0.35">
      <c r="A15" s="2"/>
      <c r="B15" s="2"/>
      <c r="C15" s="2">
        <v>1</v>
      </c>
      <c r="D15" s="2">
        <v>39</v>
      </c>
      <c r="E15" s="2">
        <v>15.5</v>
      </c>
      <c r="F15" s="2">
        <v>24.42</v>
      </c>
      <c r="G15" s="2">
        <v>2.46</v>
      </c>
      <c r="H15">
        <f t="shared" si="0"/>
        <v>21.96</v>
      </c>
      <c r="I15" s="3">
        <v>4.9799999999999997E-2</v>
      </c>
      <c r="J15" s="3">
        <v>4.6699999999999998E-2</v>
      </c>
      <c r="K15" s="3">
        <v>4.8000000000000001E-2</v>
      </c>
      <c r="L15" s="3">
        <v>247</v>
      </c>
      <c r="M15" s="3">
        <v>226</v>
      </c>
      <c r="N15" s="3">
        <v>259</v>
      </c>
      <c r="O15" s="11">
        <f>L15/I15</f>
        <v>4959.8393574297188</v>
      </c>
      <c r="P15" s="11">
        <f>M15/J15</f>
        <v>4839.4004282655251</v>
      </c>
      <c r="Q15" s="11">
        <f>N15/K15</f>
        <v>5395.833333333333</v>
      </c>
      <c r="R15" s="12">
        <f>AVERAGE(O15:Q15)*G15</f>
        <v>12459.959957603432</v>
      </c>
      <c r="S15" s="4">
        <f t="shared" si="1"/>
        <v>5.7798254723846046E-2</v>
      </c>
      <c r="T15" s="3"/>
      <c r="U15" s="3"/>
      <c r="V15" s="3"/>
    </row>
    <row r="16" spans="1:22" x14ac:dyDescent="0.35">
      <c r="A16" s="2"/>
      <c r="B16" s="2"/>
      <c r="C16" s="2">
        <v>7</v>
      </c>
      <c r="D16" s="2">
        <v>23</v>
      </c>
      <c r="E16" s="2">
        <v>15.7</v>
      </c>
      <c r="F16" s="2">
        <v>29.27</v>
      </c>
      <c r="G16" s="2">
        <v>3.61</v>
      </c>
      <c r="H16">
        <f t="shared" si="0"/>
        <v>25.66</v>
      </c>
      <c r="I16" s="3">
        <v>4.1000000000000002E-2</v>
      </c>
      <c r="J16" s="3">
        <v>4.6399999999999997E-2</v>
      </c>
      <c r="K16" s="3">
        <v>3.9600000000000003E-2</v>
      </c>
      <c r="L16" s="3">
        <v>167</v>
      </c>
      <c r="M16" s="3">
        <v>196</v>
      </c>
      <c r="N16" s="3">
        <v>157</v>
      </c>
      <c r="O16" s="11">
        <f>L16/I16</f>
        <v>4073.1707317073169</v>
      </c>
      <c r="P16" s="11">
        <f>M16/J16</f>
        <v>4224.1379310344828</v>
      </c>
      <c r="Q16" s="11">
        <f>N16/K16</f>
        <v>3964.6464646464642</v>
      </c>
      <c r="R16" s="12">
        <f>AVERAGE(O16:Q16)*G16</f>
        <v>14755.219336623879</v>
      </c>
      <c r="S16" s="4">
        <f t="shared" si="1"/>
        <v>3.1884708094276126E-2</v>
      </c>
      <c r="T16" s="3"/>
      <c r="U16" s="3"/>
      <c r="V16" s="3"/>
    </row>
    <row r="17" spans="1:22" x14ac:dyDescent="0.35">
      <c r="A17" s="2"/>
      <c r="B17" s="2"/>
      <c r="C17" s="2">
        <v>6</v>
      </c>
      <c r="D17" s="2">
        <v>38</v>
      </c>
      <c r="E17" s="2">
        <v>15.8</v>
      </c>
      <c r="F17" s="2">
        <v>30.45</v>
      </c>
      <c r="G17" s="2">
        <v>2.83</v>
      </c>
      <c r="H17">
        <f t="shared" si="0"/>
        <v>27.619999999999997</v>
      </c>
      <c r="I17" s="3">
        <v>5.4100000000000002E-2</v>
      </c>
      <c r="J17" s="3">
        <v>7.0499999999999993E-2</v>
      </c>
      <c r="K17" s="3">
        <v>6.3600000000000004E-2</v>
      </c>
      <c r="L17" s="3">
        <v>182</v>
      </c>
      <c r="M17" s="3">
        <v>255</v>
      </c>
      <c r="N17" s="3">
        <v>230</v>
      </c>
      <c r="O17" s="11">
        <f>L17/I17</f>
        <v>3364.1404805914972</v>
      </c>
      <c r="P17" s="11">
        <f>M17/J17</f>
        <v>3617.0212765957449</v>
      </c>
      <c r="Q17" s="11">
        <f>N17/K17</f>
        <v>3616.3522012578615</v>
      </c>
      <c r="R17" s="12">
        <f>AVERAGE(O17:Q17)*G17</f>
        <v>9996.9881674665467</v>
      </c>
      <c r="S17" s="4">
        <f t="shared" si="1"/>
        <v>4.1276105296487585E-2</v>
      </c>
      <c r="T17" s="3"/>
      <c r="U17" s="3"/>
      <c r="V17" s="3"/>
    </row>
    <row r="18" spans="1:22" x14ac:dyDescent="0.35">
      <c r="A18" s="2"/>
      <c r="B18" s="2"/>
      <c r="C18" s="2">
        <v>4</v>
      </c>
      <c r="D18" s="2">
        <v>28</v>
      </c>
      <c r="E18" s="2">
        <v>16</v>
      </c>
      <c r="F18" s="2">
        <v>30.37</v>
      </c>
      <c r="G18" s="2">
        <v>5.2</v>
      </c>
      <c r="H18">
        <f t="shared" si="0"/>
        <v>25.17</v>
      </c>
      <c r="I18" s="3">
        <v>6.5000000000000002E-2</v>
      </c>
      <c r="J18" s="3">
        <v>9.9900000000000003E-2</v>
      </c>
      <c r="K18" s="3">
        <v>6.7299999999999999E-2</v>
      </c>
      <c r="L18" s="3">
        <v>210</v>
      </c>
      <c r="M18" s="3">
        <v>364</v>
      </c>
      <c r="N18" s="3">
        <v>242</v>
      </c>
      <c r="O18" s="11">
        <f>L18/I18</f>
        <v>3230.7692307692305</v>
      </c>
      <c r="P18" s="11">
        <f>M18/J18</f>
        <v>3643.6436436436434</v>
      </c>
      <c r="Q18" s="11">
        <f>N18/K18</f>
        <v>3595.8395245170877</v>
      </c>
      <c r="R18" s="12">
        <f>AVERAGE(O18:Q18)*G18</f>
        <v>18148.437491478602</v>
      </c>
      <c r="S18" s="4">
        <f t="shared" si="1"/>
        <v>6.47095281658467E-2</v>
      </c>
      <c r="T18" s="3"/>
      <c r="U18" s="3"/>
      <c r="V18" s="3"/>
    </row>
    <row r="19" spans="1:22" x14ac:dyDescent="0.35">
      <c r="A19" s="2"/>
      <c r="B19" s="2"/>
      <c r="C19" s="2">
        <v>4</v>
      </c>
      <c r="D19" s="2">
        <v>2</v>
      </c>
      <c r="E19" s="2">
        <v>16.2</v>
      </c>
      <c r="F19" s="2">
        <v>31.79</v>
      </c>
      <c r="G19" s="2">
        <v>4.4800000000000004</v>
      </c>
      <c r="H19">
        <f t="shared" si="0"/>
        <v>27.31</v>
      </c>
      <c r="I19" s="3">
        <v>5.9299999999999999E-2</v>
      </c>
      <c r="J19" s="3">
        <v>7.8600000000000003E-2</v>
      </c>
      <c r="K19" s="3">
        <v>6.6199999999999995E-2</v>
      </c>
      <c r="L19" s="3">
        <v>218</v>
      </c>
      <c r="M19" s="3">
        <v>262</v>
      </c>
      <c r="N19" s="3">
        <v>221</v>
      </c>
      <c r="O19" s="11">
        <f>L19/I19</f>
        <v>3676.222596964587</v>
      </c>
      <c r="P19" s="11">
        <f>M19/J19</f>
        <v>3333.333333333333</v>
      </c>
      <c r="Q19" s="11">
        <f>N19/K19</f>
        <v>3338.368580060423</v>
      </c>
      <c r="R19" s="12">
        <f>AVERAGE(O19:Q19)*G19</f>
        <v>15452.900602135127</v>
      </c>
      <c r="S19" s="4">
        <f t="shared" si="1"/>
        <v>5.6976580511684645E-2</v>
      </c>
      <c r="T19" s="3"/>
      <c r="U19" s="3"/>
      <c r="V19" s="3"/>
    </row>
    <row r="20" spans="1:22" x14ac:dyDescent="0.35">
      <c r="A20" s="2"/>
      <c r="B20" s="2"/>
      <c r="C20" s="2">
        <v>14</v>
      </c>
      <c r="D20" s="2">
        <v>6</v>
      </c>
      <c r="E20" s="2">
        <v>16.399999999999999</v>
      </c>
      <c r="F20" s="2">
        <v>36.549999999999997</v>
      </c>
      <c r="G20" s="2">
        <v>4.8600000000000003</v>
      </c>
      <c r="H20">
        <f t="shared" si="0"/>
        <v>31.689999999999998</v>
      </c>
      <c r="I20" s="3">
        <v>7.5499999999999998E-2</v>
      </c>
      <c r="J20" s="3">
        <v>0.10340000000000001</v>
      </c>
      <c r="K20" s="3">
        <v>8.7800000000000003E-2</v>
      </c>
      <c r="L20" s="3">
        <v>239</v>
      </c>
      <c r="M20" s="3">
        <v>346</v>
      </c>
      <c r="N20" s="3">
        <v>287</v>
      </c>
      <c r="O20" s="11">
        <f>L20/I20</f>
        <v>3165.5629139072848</v>
      </c>
      <c r="P20" s="11">
        <f>M20/J20</f>
        <v>3346.2282398452608</v>
      </c>
      <c r="Q20" s="11">
        <f>N20/K20</f>
        <v>3268.79271070615</v>
      </c>
      <c r="R20" s="12">
        <f>AVERAGE(O20:Q20)*G20</f>
        <v>15844.545860423086</v>
      </c>
      <c r="S20" s="4">
        <f t="shared" si="1"/>
        <v>2.7801726373166222E-2</v>
      </c>
      <c r="T20" s="3"/>
      <c r="U20" s="3"/>
      <c r="V20" s="3"/>
    </row>
    <row r="21" spans="1:22" x14ac:dyDescent="0.35">
      <c r="A21" s="2"/>
      <c r="B21" s="2"/>
      <c r="C21" s="2">
        <v>4</v>
      </c>
      <c r="D21" s="2">
        <v>27</v>
      </c>
      <c r="E21" s="2">
        <v>16.5</v>
      </c>
      <c r="F21" s="2">
        <v>33.799999999999997</v>
      </c>
      <c r="G21" s="2">
        <v>5.38</v>
      </c>
      <c r="H21">
        <f t="shared" si="0"/>
        <v>28.419999999999998</v>
      </c>
      <c r="I21" s="3">
        <v>6.9599999999999995E-2</v>
      </c>
      <c r="J21" s="3">
        <v>0.1019</v>
      </c>
      <c r="K21" s="3">
        <v>7.2900000000000006E-2</v>
      </c>
      <c r="L21" s="3">
        <v>247</v>
      </c>
      <c r="M21" s="3">
        <v>342</v>
      </c>
      <c r="N21" s="3">
        <v>242</v>
      </c>
      <c r="O21" s="11">
        <f>L21/I21</f>
        <v>3548.8505747126437</v>
      </c>
      <c r="P21" s="11">
        <f>M21/J21</f>
        <v>3356.2315996074581</v>
      </c>
      <c r="Q21" s="11">
        <f>N21/K21</f>
        <v>3319.6159122085046</v>
      </c>
      <c r="R21" s="12">
        <f>AVERAGE(O21:Q21)*G21</f>
        <v>18336.291901841301</v>
      </c>
      <c r="S21" s="4">
        <f t="shared" si="1"/>
        <v>3.6132257114028156E-2</v>
      </c>
      <c r="T21" s="3"/>
      <c r="U21" s="3"/>
      <c r="V21" s="3"/>
    </row>
    <row r="22" spans="1:22" x14ac:dyDescent="0.35">
      <c r="A22" s="2"/>
      <c r="B22" s="2"/>
      <c r="C22" s="2">
        <v>5</v>
      </c>
      <c r="D22" s="2">
        <v>31</v>
      </c>
      <c r="E22" s="2">
        <v>16.600000000000001</v>
      </c>
      <c r="F22" s="2">
        <v>30.37</v>
      </c>
      <c r="G22" s="2">
        <v>4.12</v>
      </c>
      <c r="H22">
        <f t="shared" si="0"/>
        <v>26.25</v>
      </c>
      <c r="I22" s="3">
        <v>5.4600000000000003E-2</v>
      </c>
      <c r="J22" s="3">
        <v>9.1499999999999998E-2</v>
      </c>
      <c r="K22" s="3">
        <v>5.4399999999999997E-2</v>
      </c>
      <c r="L22" s="3">
        <v>189</v>
      </c>
      <c r="M22" s="3">
        <v>325</v>
      </c>
      <c r="N22" s="3">
        <v>193</v>
      </c>
      <c r="O22" s="11">
        <f>L22/I22</f>
        <v>3461.5384615384614</v>
      </c>
      <c r="P22" s="11">
        <f>M22/J22</f>
        <v>3551.9125683060111</v>
      </c>
      <c r="Q22" s="11">
        <f>N22/K22</f>
        <v>3547.794117647059</v>
      </c>
      <c r="R22" s="12">
        <f>AVERAGE(O22:Q22)*G22</f>
        <v>14504.110002555039</v>
      </c>
      <c r="S22" s="4">
        <f t="shared" si="1"/>
        <v>1.4495502613305006E-2</v>
      </c>
      <c r="T22" s="3"/>
      <c r="U22" s="3"/>
      <c r="V22" s="3"/>
    </row>
    <row r="23" spans="1:22" x14ac:dyDescent="0.35">
      <c r="A23" s="2"/>
      <c r="B23" s="2"/>
      <c r="C23" s="2">
        <v>4</v>
      </c>
      <c r="D23" s="2">
        <v>31</v>
      </c>
      <c r="E23" s="2">
        <v>16.8</v>
      </c>
      <c r="F23" s="2">
        <v>36.82</v>
      </c>
      <c r="G23" s="2">
        <v>5.83</v>
      </c>
      <c r="H23">
        <f t="shared" si="0"/>
        <v>30.990000000000002</v>
      </c>
      <c r="I23" s="3">
        <v>6.5600000000000006E-2</v>
      </c>
      <c r="J23" s="3">
        <v>7.8299999999999995E-2</v>
      </c>
      <c r="K23" s="3">
        <v>7.7299999999999994E-2</v>
      </c>
      <c r="L23" s="3">
        <v>182</v>
      </c>
      <c r="M23" s="3">
        <v>277</v>
      </c>
      <c r="N23" s="3">
        <v>286</v>
      </c>
      <c r="O23" s="11">
        <f>L23/I23</f>
        <v>2774.3902439024387</v>
      </c>
      <c r="P23" s="11">
        <f>M23/J23</f>
        <v>3537.675606641124</v>
      </c>
      <c r="Q23" s="11">
        <f>N23/K23</f>
        <v>3699.8706338939201</v>
      </c>
      <c r="R23" s="12">
        <f>AVERAGE(O23:Q23)*G23</f>
        <v>19456.52990142351</v>
      </c>
      <c r="S23" s="4">
        <f t="shared" si="1"/>
        <v>0.14808444744496568</v>
      </c>
      <c r="T23" s="3"/>
      <c r="U23" s="3"/>
      <c r="V23" s="3"/>
    </row>
    <row r="24" spans="1:22" x14ac:dyDescent="0.35">
      <c r="A24" s="2"/>
      <c r="B24" s="2"/>
      <c r="C24" s="2">
        <v>7</v>
      </c>
      <c r="D24" s="2">
        <v>3</v>
      </c>
      <c r="E24" s="2">
        <v>17</v>
      </c>
      <c r="F24" s="2">
        <v>39.19</v>
      </c>
      <c r="G24" s="2">
        <v>6.31</v>
      </c>
      <c r="H24">
        <f t="shared" si="0"/>
        <v>32.879999999999995</v>
      </c>
      <c r="I24" s="3">
        <v>7.8399999999999997E-2</v>
      </c>
      <c r="J24" s="3">
        <v>7.6799999999999993E-2</v>
      </c>
      <c r="K24" s="3">
        <v>0.08</v>
      </c>
      <c r="L24" s="3">
        <v>299</v>
      </c>
      <c r="M24" s="3">
        <v>301</v>
      </c>
      <c r="N24" s="3">
        <v>319</v>
      </c>
      <c r="O24" s="11">
        <f>L24/I24</f>
        <v>3813.7755102040819</v>
      </c>
      <c r="P24" s="11">
        <f>M24/J24</f>
        <v>3919.2708333333335</v>
      </c>
      <c r="Q24" s="11">
        <f>N24/K24</f>
        <v>3987.5</v>
      </c>
      <c r="R24" s="12">
        <f>AVERAGE(O24:Q24)*G24</f>
        <v>24652.215809240362</v>
      </c>
      <c r="S24" s="4">
        <f t="shared" si="1"/>
        <v>2.2403191803486801E-2</v>
      </c>
      <c r="T24" s="3"/>
      <c r="U24" s="3"/>
      <c r="V24" s="3"/>
    </row>
    <row r="25" spans="1:22" x14ac:dyDescent="0.35">
      <c r="A25" s="2"/>
      <c r="B25" s="2"/>
      <c r="C25" s="2">
        <v>7</v>
      </c>
      <c r="D25" s="2">
        <v>12</v>
      </c>
      <c r="E25" s="2">
        <v>17.3</v>
      </c>
      <c r="F25" s="2">
        <v>42.53</v>
      </c>
      <c r="G25" s="2">
        <v>6.52</v>
      </c>
      <c r="H25">
        <f t="shared" si="0"/>
        <v>36.010000000000005</v>
      </c>
      <c r="I25" s="3">
        <v>5.3199999999999997E-2</v>
      </c>
      <c r="J25" s="3">
        <v>0.11269999999999999</v>
      </c>
      <c r="K25" s="3">
        <v>9.0300000000000005E-2</v>
      </c>
      <c r="L25" s="3">
        <v>139</v>
      </c>
      <c r="M25" s="3">
        <v>353</v>
      </c>
      <c r="N25" s="3">
        <v>282</v>
      </c>
      <c r="O25" s="11">
        <f>L25/I25</f>
        <v>2612.781954887218</v>
      </c>
      <c r="P25" s="11">
        <f>M25/J25</f>
        <v>3132.2094055013313</v>
      </c>
      <c r="Q25" s="11">
        <f>N25/K25</f>
        <v>3122.9235880398669</v>
      </c>
      <c r="R25" s="12">
        <f>AVERAGE(O25:Q25)*G25</f>
        <v>19272.935154584422</v>
      </c>
      <c r="S25" s="4">
        <f t="shared" si="1"/>
        <v>0.10055822304089508</v>
      </c>
      <c r="T25" s="3"/>
      <c r="U25" s="3"/>
      <c r="V25" s="3"/>
    </row>
    <row r="26" spans="1:22" x14ac:dyDescent="0.35">
      <c r="A26" s="2"/>
      <c r="B26" s="2"/>
      <c r="C26" s="2">
        <v>7</v>
      </c>
      <c r="D26" s="2">
        <v>9</v>
      </c>
      <c r="E26" s="2">
        <v>17.5</v>
      </c>
      <c r="F26" s="2">
        <v>40.42</v>
      </c>
      <c r="G26" s="2">
        <v>6.61</v>
      </c>
      <c r="H26">
        <f t="shared" si="0"/>
        <v>33.81</v>
      </c>
      <c r="I26" s="3">
        <v>9.5100000000000004E-2</v>
      </c>
      <c r="J26" s="3">
        <v>0.10970000000000001</v>
      </c>
      <c r="K26" s="3">
        <v>6.3100000000000003E-2</v>
      </c>
      <c r="L26" s="3">
        <v>295</v>
      </c>
      <c r="M26" s="3">
        <v>318</v>
      </c>
      <c r="N26" s="3">
        <v>182</v>
      </c>
      <c r="O26" s="11">
        <f>L26/I26</f>
        <v>3101.9978969505783</v>
      </c>
      <c r="P26" s="11">
        <f>M26/J26</f>
        <v>2898.8149498632633</v>
      </c>
      <c r="Q26" s="11">
        <f>N26/K26</f>
        <v>2884.3106180665609</v>
      </c>
      <c r="R26" s="12">
        <f>AVERAGE(O26:Q26)*G26</f>
        <v>19576.888700953154</v>
      </c>
      <c r="S26" s="4">
        <f t="shared" si="1"/>
        <v>4.1094878078680515E-2</v>
      </c>
      <c r="T26" s="3"/>
      <c r="U26" s="3"/>
      <c r="V26" s="3"/>
    </row>
    <row r="27" spans="1:22" x14ac:dyDescent="0.35">
      <c r="A27" s="2"/>
      <c r="B27" s="2"/>
      <c r="C27" s="2">
        <v>6</v>
      </c>
      <c r="D27" s="2">
        <v>23</v>
      </c>
      <c r="E27" s="2">
        <v>18</v>
      </c>
      <c r="F27" s="2">
        <v>51.71</v>
      </c>
      <c r="G27" s="2">
        <v>8.26</v>
      </c>
      <c r="H27">
        <f t="shared" si="0"/>
        <v>43.45</v>
      </c>
      <c r="I27" s="3">
        <v>7.5300000000000006E-2</v>
      </c>
      <c r="J27" s="3">
        <v>9.3100000000000002E-2</v>
      </c>
      <c r="K27" s="3">
        <v>6.1400000000000003E-2</v>
      </c>
      <c r="L27" s="3">
        <v>264</v>
      </c>
      <c r="M27" s="3">
        <v>341</v>
      </c>
      <c r="N27" s="3">
        <v>232</v>
      </c>
      <c r="O27" s="11">
        <f>L27/I27</f>
        <v>3505.9760956175296</v>
      </c>
      <c r="P27" s="11">
        <f>M27/J27</f>
        <v>3662.7282491944147</v>
      </c>
      <c r="Q27" s="11">
        <f>N27/K27</f>
        <v>3778.501628664495</v>
      </c>
      <c r="R27" s="12">
        <f>AVERAGE(O27:Q27)*G27</f>
        <v>30141.307113638461</v>
      </c>
      <c r="S27" s="4">
        <f t="shared" si="1"/>
        <v>3.7482246158845794E-2</v>
      </c>
      <c r="T27" s="3"/>
      <c r="U27" s="3"/>
      <c r="V27" s="3"/>
    </row>
    <row r="28" spans="1:22" x14ac:dyDescent="0.35">
      <c r="A28" s="2"/>
      <c r="B28" s="2"/>
      <c r="C28" s="2">
        <v>7</v>
      </c>
      <c r="D28" s="2">
        <v>11</v>
      </c>
      <c r="E28" s="2">
        <v>18.5</v>
      </c>
      <c r="F28" s="2">
        <v>45.18</v>
      </c>
      <c r="G28" s="2">
        <v>5.88</v>
      </c>
      <c r="H28">
        <f t="shared" si="0"/>
        <v>39.299999999999997</v>
      </c>
      <c r="I28" s="3">
        <v>7.0999999999999994E-2</v>
      </c>
      <c r="J28" s="3">
        <v>0.11210000000000001</v>
      </c>
      <c r="K28" s="3">
        <v>7.7899999999999997E-2</v>
      </c>
      <c r="L28" s="3">
        <v>305</v>
      </c>
      <c r="M28" s="3">
        <v>445</v>
      </c>
      <c r="N28" s="3">
        <v>309</v>
      </c>
      <c r="O28" s="11">
        <f>L28/I28</f>
        <v>4295.7746478873241</v>
      </c>
      <c r="P28" s="11">
        <f>M28/J28</f>
        <v>3969.6699375557537</v>
      </c>
      <c r="Q28" s="11">
        <f>N28/K28</f>
        <v>3966.6238767650834</v>
      </c>
      <c r="R28" s="12">
        <f>AVERAGE(O28:Q28)*G28</f>
        <v>23974.854185927994</v>
      </c>
      <c r="S28" s="4">
        <f t="shared" si="1"/>
        <v>4.6393321691992784E-2</v>
      </c>
      <c r="T28" s="3"/>
      <c r="U28" s="3"/>
      <c r="V28" s="3"/>
    </row>
    <row r="29" spans="1:22" x14ac:dyDescent="0.35">
      <c r="A29" s="2"/>
      <c r="B29" s="2"/>
      <c r="C29" s="2">
        <v>17</v>
      </c>
      <c r="D29" s="2">
        <v>18</v>
      </c>
      <c r="E29" s="2">
        <v>12.2</v>
      </c>
      <c r="F29" s="2">
        <v>12.12</v>
      </c>
      <c r="G29" s="2">
        <v>0.87</v>
      </c>
      <c r="H29">
        <f t="shared" si="0"/>
        <v>11.25</v>
      </c>
      <c r="I29" s="3">
        <v>3.7600000000000001E-2</v>
      </c>
      <c r="J29" s="3">
        <v>3.3399999999999999E-2</v>
      </c>
      <c r="K29" s="3">
        <v>4.53E-2</v>
      </c>
      <c r="L29" s="3">
        <v>147</v>
      </c>
      <c r="M29" s="3">
        <v>136</v>
      </c>
      <c r="N29" s="3">
        <v>209</v>
      </c>
      <c r="O29" s="11">
        <f>L29/I29</f>
        <v>3909.5744680851062</v>
      </c>
      <c r="P29" s="11">
        <f>M29/J29</f>
        <v>4071.8562874251497</v>
      </c>
      <c r="Q29" s="11">
        <f>N29/K29</f>
        <v>4613.6865342163355</v>
      </c>
      <c r="R29" s="12">
        <f>AVERAGE(O29:Q29)*G29</f>
        <v>3652.584014020711</v>
      </c>
      <c r="S29" s="4">
        <f t="shared" si="1"/>
        <v>8.7822495045831853E-2</v>
      </c>
      <c r="T29" s="3"/>
      <c r="U29" s="3"/>
      <c r="V29" s="3"/>
    </row>
    <row r="30" spans="1:22" x14ac:dyDescent="0.35">
      <c r="A30" s="2"/>
      <c r="B30" s="2"/>
      <c r="C30" s="2">
        <v>15</v>
      </c>
      <c r="D30" s="2">
        <v>26</v>
      </c>
      <c r="E30" s="2">
        <v>14.8</v>
      </c>
      <c r="F30" s="2">
        <v>20.77</v>
      </c>
      <c r="G30" s="2">
        <v>1.46</v>
      </c>
      <c r="H30">
        <f t="shared" si="0"/>
        <v>19.309999999999999</v>
      </c>
      <c r="I30" s="3">
        <v>4.7800000000000002E-2</v>
      </c>
      <c r="J30" s="3">
        <v>5.74E-2</v>
      </c>
      <c r="K30" s="3">
        <v>4.2700000000000002E-2</v>
      </c>
      <c r="L30" s="3">
        <v>335</v>
      </c>
      <c r="M30" s="3">
        <v>451</v>
      </c>
      <c r="N30" s="3">
        <v>294</v>
      </c>
      <c r="O30" s="11">
        <f>L30/I30</f>
        <v>7008.3682008368196</v>
      </c>
      <c r="P30" s="11">
        <f>M30/J30</f>
        <v>7857.1428571428569</v>
      </c>
      <c r="Q30" s="11">
        <f>N30/K30</f>
        <v>6885.2459016393441</v>
      </c>
      <c r="R30" s="12">
        <f>AVERAGE(O30:Q30)*G30</f>
        <v>10585.368387014591</v>
      </c>
      <c r="S30" s="4">
        <f t="shared" si="1"/>
        <v>7.2987204641229042E-2</v>
      </c>
      <c r="T30" s="3"/>
      <c r="U30" s="3"/>
      <c r="V30" s="3"/>
    </row>
    <row r="31" spans="1:22" x14ac:dyDescent="0.35">
      <c r="A31" s="1"/>
      <c r="B31" s="1"/>
      <c r="C31" s="1"/>
      <c r="D31" s="1"/>
      <c r="E31" s="1"/>
      <c r="F31" s="1"/>
      <c r="G31" s="1"/>
      <c r="R31" s="3"/>
      <c r="S31" s="3"/>
      <c r="T31" s="3"/>
      <c r="U31" s="3"/>
      <c r="V31" s="3"/>
    </row>
  </sheetData>
  <sortState ref="N9:N75">
    <sortCondition descending="1" ref="N9"/>
  </sortState>
  <mergeCells count="2">
    <mergeCell ref="I1:K1"/>
    <mergeCell ref="L1:N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2"/>
  <sheetViews>
    <sheetView topLeftCell="I1" zoomScale="80" zoomScaleNormal="80" workbookViewId="0">
      <selection activeCell="A37" sqref="A37:XFD82"/>
    </sheetView>
  </sheetViews>
  <sheetFormatPr baseColWidth="10" defaultRowHeight="14.5" x14ac:dyDescent="0.35"/>
  <sheetData>
    <row r="1" spans="3:19" x14ac:dyDescent="0.35">
      <c r="C1" s="6"/>
      <c r="D1" s="6"/>
      <c r="E1" s="6"/>
      <c r="F1" s="6"/>
      <c r="G1" s="6"/>
      <c r="H1" s="6"/>
      <c r="I1" s="7" t="s">
        <v>12</v>
      </c>
      <c r="J1" s="7"/>
      <c r="K1" s="7"/>
      <c r="L1" s="7" t="s">
        <v>13</v>
      </c>
      <c r="M1" s="7"/>
      <c r="N1" s="7"/>
      <c r="O1" s="6"/>
      <c r="P1" s="6"/>
      <c r="Q1" s="6"/>
      <c r="R1" s="6"/>
      <c r="S1" s="6"/>
    </row>
    <row r="2" spans="3:19" x14ac:dyDescent="0.35">
      <c r="C2" s="8" t="s">
        <v>11</v>
      </c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10</v>
      </c>
      <c r="O2" s="6" t="s">
        <v>15</v>
      </c>
      <c r="P2" s="6" t="s">
        <v>16</v>
      </c>
      <c r="Q2" s="6" t="s">
        <v>17</v>
      </c>
      <c r="R2" s="6" t="s">
        <v>14</v>
      </c>
      <c r="S2" s="8" t="s">
        <v>18</v>
      </c>
    </row>
    <row r="3" spans="3:19" x14ac:dyDescent="0.35">
      <c r="C3">
        <v>2</v>
      </c>
      <c r="D3">
        <v>6</v>
      </c>
      <c r="E3">
        <v>15.4</v>
      </c>
      <c r="F3">
        <v>34.36</v>
      </c>
      <c r="G3">
        <v>4.0199999999999996</v>
      </c>
      <c r="H3">
        <f>F3-G3</f>
        <v>30.34</v>
      </c>
      <c r="I3">
        <v>8.77E-2</v>
      </c>
      <c r="J3">
        <v>0.1085</v>
      </c>
      <c r="K3">
        <v>8.6300000000000002E-2</v>
      </c>
      <c r="L3">
        <v>366</v>
      </c>
      <c r="M3">
        <v>445</v>
      </c>
      <c r="N3">
        <v>381</v>
      </c>
      <c r="O3" s="11">
        <f>L3/I3</f>
        <v>4173.3181299885973</v>
      </c>
      <c r="P3" s="11">
        <f>M3/J3</f>
        <v>4101.382488479263</v>
      </c>
      <c r="Q3" s="11">
        <f>N3/K3</f>
        <v>4414.8319814600227</v>
      </c>
      <c r="R3" s="11">
        <f>AVERAGE(O3:Q3)*G3</f>
        <v>17003.973683903361</v>
      </c>
      <c r="S3" s="5">
        <f>STDEV(O3:Q3)/AVERAGE(O3:Q3)</f>
        <v>3.8817527513121723E-2</v>
      </c>
    </row>
    <row r="4" spans="3:19" x14ac:dyDescent="0.35">
      <c r="C4">
        <v>2</v>
      </c>
      <c r="D4">
        <v>9</v>
      </c>
      <c r="E4">
        <v>15.5</v>
      </c>
      <c r="F4">
        <v>33.75</v>
      </c>
      <c r="G4">
        <v>3.64</v>
      </c>
      <c r="H4">
        <f t="shared" ref="H4:H32" si="0">F4-G4</f>
        <v>30.11</v>
      </c>
      <c r="I4">
        <v>0.1045</v>
      </c>
      <c r="J4">
        <v>6.2899999999999998E-2</v>
      </c>
      <c r="K4">
        <v>9.2899999999999996E-2</v>
      </c>
      <c r="L4">
        <v>369</v>
      </c>
      <c r="M4">
        <v>246</v>
      </c>
      <c r="N4">
        <v>319</v>
      </c>
      <c r="O4" s="11">
        <f t="shared" ref="O4:Q32" si="1">L4/I4</f>
        <v>3531.1004784688998</v>
      </c>
      <c r="P4" s="11">
        <f t="shared" si="1"/>
        <v>3910.9697933227349</v>
      </c>
      <c r="Q4" s="11">
        <f t="shared" si="1"/>
        <v>3433.7997847147471</v>
      </c>
      <c r="R4" s="11">
        <f t="shared" ref="R4:R32" si="2">AVERAGE(O4:Q4)*G4</f>
        <v>13196.055668561075</v>
      </c>
      <c r="S4" s="5">
        <f t="shared" ref="S4:S32" si="3">STDEV(O4:Q4)/AVERAGE(O4:Q4)</f>
        <v>6.9551378988394544E-2</v>
      </c>
    </row>
    <row r="5" spans="3:19" x14ac:dyDescent="0.35">
      <c r="C5">
        <v>5</v>
      </c>
      <c r="D5">
        <v>10</v>
      </c>
      <c r="E5">
        <v>14.8</v>
      </c>
      <c r="F5">
        <v>32.42</v>
      </c>
      <c r="G5">
        <v>3.74</v>
      </c>
      <c r="H5">
        <f t="shared" si="0"/>
        <v>28.68</v>
      </c>
      <c r="I5">
        <v>7.9200000000000007E-2</v>
      </c>
      <c r="J5">
        <v>9.1200000000000003E-2</v>
      </c>
      <c r="K5">
        <v>8.1799999999999998E-2</v>
      </c>
      <c r="L5">
        <v>315</v>
      </c>
      <c r="M5">
        <v>395</v>
      </c>
      <c r="N5">
        <v>337</v>
      </c>
      <c r="O5" s="11">
        <f t="shared" si="1"/>
        <v>3977.272727272727</v>
      </c>
      <c r="P5" s="11">
        <f t="shared" si="1"/>
        <v>4331.1403508771928</v>
      </c>
      <c r="Q5" s="11">
        <f t="shared" si="1"/>
        <v>4119.8044009779951</v>
      </c>
      <c r="R5" s="11">
        <f t="shared" si="2"/>
        <v>15493.8444573128</v>
      </c>
      <c r="S5" s="5">
        <f t="shared" si="3"/>
        <v>4.2977639931135653E-2</v>
      </c>
    </row>
    <row r="6" spans="3:19" x14ac:dyDescent="0.35">
      <c r="C6">
        <v>5</v>
      </c>
      <c r="D6">
        <v>35</v>
      </c>
      <c r="E6">
        <v>15.2</v>
      </c>
      <c r="F6">
        <v>30.19</v>
      </c>
      <c r="G6">
        <v>3.73</v>
      </c>
      <c r="H6">
        <f t="shared" si="0"/>
        <v>26.46</v>
      </c>
      <c r="I6">
        <v>9.0899999999999995E-2</v>
      </c>
      <c r="J6">
        <v>8.2000000000000003E-2</v>
      </c>
      <c r="K6">
        <v>8.0199999999999994E-2</v>
      </c>
      <c r="L6">
        <v>343</v>
      </c>
      <c r="M6">
        <v>301</v>
      </c>
      <c r="N6">
        <v>324</v>
      </c>
      <c r="O6" s="11">
        <f t="shared" si="1"/>
        <v>3773.3773377337734</v>
      </c>
      <c r="P6" s="11">
        <f t="shared" si="1"/>
        <v>3670.731707317073</v>
      </c>
      <c r="Q6" s="11">
        <f t="shared" si="1"/>
        <v>4039.9002493765588</v>
      </c>
      <c r="R6" s="11">
        <f t="shared" si="2"/>
        <v>14278.451556071406</v>
      </c>
      <c r="S6" s="5">
        <f t="shared" si="3"/>
        <v>4.9777932817966428E-2</v>
      </c>
    </row>
    <row r="7" spans="3:19" x14ac:dyDescent="0.35">
      <c r="C7">
        <v>5</v>
      </c>
      <c r="D7">
        <v>6</v>
      </c>
      <c r="E7">
        <v>15.7</v>
      </c>
      <c r="F7">
        <v>33.86</v>
      </c>
      <c r="G7">
        <v>3.45</v>
      </c>
      <c r="H7">
        <f t="shared" si="0"/>
        <v>30.41</v>
      </c>
      <c r="I7">
        <v>6.88E-2</v>
      </c>
      <c r="J7">
        <v>6.0199999999999997E-2</v>
      </c>
      <c r="K7">
        <v>5.8299999999999998E-2</v>
      </c>
      <c r="L7">
        <v>330</v>
      </c>
      <c r="M7">
        <v>288</v>
      </c>
      <c r="N7">
        <v>302</v>
      </c>
      <c r="O7" s="11">
        <f t="shared" si="1"/>
        <v>4796.5116279069771</v>
      </c>
      <c r="P7" s="11">
        <f t="shared" si="1"/>
        <v>4784.0531561461794</v>
      </c>
      <c r="Q7" s="11">
        <f t="shared" si="1"/>
        <v>5180.102915951973</v>
      </c>
      <c r="R7" s="11">
        <f t="shared" si="2"/>
        <v>16974.767855005899</v>
      </c>
      <c r="S7" s="5">
        <f t="shared" si="3"/>
        <v>4.5759957089521089E-2</v>
      </c>
    </row>
    <row r="8" spans="3:19" x14ac:dyDescent="0.35">
      <c r="C8">
        <v>5</v>
      </c>
      <c r="D8">
        <v>15</v>
      </c>
      <c r="E8">
        <v>15.9</v>
      </c>
      <c r="F8">
        <v>36.31</v>
      </c>
      <c r="G8">
        <v>3.3</v>
      </c>
      <c r="H8">
        <f t="shared" si="0"/>
        <v>33.010000000000005</v>
      </c>
      <c r="I8">
        <v>5.79E-2</v>
      </c>
      <c r="J8">
        <v>5.21E-2</v>
      </c>
      <c r="K8">
        <v>6.4100000000000004E-2</v>
      </c>
      <c r="L8">
        <v>321</v>
      </c>
      <c r="M8">
        <v>288</v>
      </c>
      <c r="N8">
        <v>339</v>
      </c>
      <c r="O8" s="11">
        <f t="shared" si="1"/>
        <v>5544.041450777202</v>
      </c>
      <c r="P8" s="11">
        <f t="shared" si="1"/>
        <v>5527.8310940499041</v>
      </c>
      <c r="Q8" s="11">
        <f t="shared" si="1"/>
        <v>5288.6115444617781</v>
      </c>
      <c r="R8" s="11">
        <f t="shared" si="2"/>
        <v>17996.532498217774</v>
      </c>
      <c r="S8" s="5">
        <f t="shared" si="3"/>
        <v>2.6225907097931007E-2</v>
      </c>
    </row>
    <row r="9" spans="3:19" x14ac:dyDescent="0.35">
      <c r="C9">
        <v>5</v>
      </c>
      <c r="D9">
        <v>22</v>
      </c>
      <c r="E9">
        <v>16.2</v>
      </c>
      <c r="F9">
        <v>35.9</v>
      </c>
      <c r="G9">
        <v>2.64</v>
      </c>
      <c r="H9">
        <f t="shared" si="0"/>
        <v>33.26</v>
      </c>
      <c r="I9">
        <v>5.0700000000000002E-2</v>
      </c>
      <c r="J9">
        <v>6.0999999999999999E-2</v>
      </c>
      <c r="K9">
        <v>5.3999999999999999E-2</v>
      </c>
      <c r="L9">
        <v>342</v>
      </c>
      <c r="M9">
        <v>398</v>
      </c>
      <c r="N9">
        <v>350</v>
      </c>
      <c r="O9" s="11">
        <f t="shared" si="1"/>
        <v>6745.5621301775145</v>
      </c>
      <c r="P9" s="11">
        <f t="shared" si="1"/>
        <v>6524.5901639344265</v>
      </c>
      <c r="Q9" s="11">
        <f t="shared" si="1"/>
        <v>6481.4814814814818</v>
      </c>
      <c r="R9" s="11">
        <f t="shared" si="2"/>
        <v>17381.437722522212</v>
      </c>
      <c r="S9" s="5">
        <f t="shared" si="3"/>
        <v>2.1518001702550825E-2</v>
      </c>
    </row>
    <row r="10" spans="3:19" x14ac:dyDescent="0.35">
      <c r="C10">
        <v>6</v>
      </c>
      <c r="D10">
        <v>30</v>
      </c>
      <c r="E10">
        <v>15</v>
      </c>
      <c r="F10">
        <v>33</v>
      </c>
      <c r="G10">
        <v>3.76</v>
      </c>
      <c r="H10">
        <f t="shared" si="0"/>
        <v>29.240000000000002</v>
      </c>
      <c r="I10">
        <v>5.5399999999999998E-2</v>
      </c>
      <c r="J10">
        <v>6.88E-2</v>
      </c>
      <c r="K10">
        <v>6.1600000000000002E-2</v>
      </c>
      <c r="L10">
        <v>283</v>
      </c>
      <c r="M10">
        <v>349</v>
      </c>
      <c r="N10">
        <v>345</v>
      </c>
      <c r="O10" s="11">
        <f t="shared" si="1"/>
        <v>5108.3032490974729</v>
      </c>
      <c r="P10" s="11">
        <f t="shared" si="1"/>
        <v>5072.6744186046508</v>
      </c>
      <c r="Q10" s="11">
        <f t="shared" si="1"/>
        <v>5600.6493506493507</v>
      </c>
      <c r="R10" s="11">
        <f t="shared" si="2"/>
        <v>19779.639196333846</v>
      </c>
      <c r="S10" s="5">
        <f t="shared" si="3"/>
        <v>5.6092989209584158E-2</v>
      </c>
    </row>
    <row r="11" spans="3:19" x14ac:dyDescent="0.35">
      <c r="C11">
        <v>6</v>
      </c>
      <c r="D11">
        <v>22</v>
      </c>
      <c r="E11">
        <v>15.3</v>
      </c>
      <c r="F11">
        <v>31.66</v>
      </c>
      <c r="G11">
        <v>3.4</v>
      </c>
      <c r="H11">
        <f t="shared" si="0"/>
        <v>28.26</v>
      </c>
      <c r="I11">
        <v>7.0000000000000007E-2</v>
      </c>
      <c r="J11">
        <v>6.4399999999999999E-2</v>
      </c>
      <c r="K11">
        <v>5.7599999999999998E-2</v>
      </c>
      <c r="L11">
        <v>403</v>
      </c>
      <c r="M11">
        <v>378</v>
      </c>
      <c r="N11">
        <v>342</v>
      </c>
      <c r="O11" s="11">
        <f t="shared" si="1"/>
        <v>5757.1428571428569</v>
      </c>
      <c r="P11" s="11">
        <f t="shared" si="1"/>
        <v>5869.565217391304</v>
      </c>
      <c r="Q11" s="11">
        <f t="shared" si="1"/>
        <v>5937.5</v>
      </c>
      <c r="R11" s="11">
        <f t="shared" si="2"/>
        <v>19906.102484472045</v>
      </c>
      <c r="S11" s="5">
        <f t="shared" si="3"/>
        <v>1.5558077628350526E-2</v>
      </c>
    </row>
    <row r="12" spans="3:19" x14ac:dyDescent="0.35">
      <c r="C12">
        <v>6</v>
      </c>
      <c r="D12">
        <v>31</v>
      </c>
      <c r="E12">
        <v>15.8</v>
      </c>
      <c r="F12">
        <v>33.909999999999997</v>
      </c>
      <c r="G12">
        <v>4.22</v>
      </c>
      <c r="H12">
        <f t="shared" si="0"/>
        <v>29.689999999999998</v>
      </c>
      <c r="I12">
        <v>5.8400000000000001E-2</v>
      </c>
      <c r="J12">
        <v>5.16E-2</v>
      </c>
      <c r="K12">
        <v>6.1499999999999999E-2</v>
      </c>
      <c r="L12">
        <v>289</v>
      </c>
      <c r="M12">
        <v>237</v>
      </c>
      <c r="N12">
        <v>262</v>
      </c>
      <c r="O12" s="11">
        <f t="shared" si="1"/>
        <v>4948.6301369863013</v>
      </c>
      <c r="P12" s="11">
        <f t="shared" si="1"/>
        <v>4593.0232558139533</v>
      </c>
      <c r="Q12" s="11">
        <f t="shared" si="1"/>
        <v>4260.1626016260161</v>
      </c>
      <c r="R12" s="11">
        <f t="shared" si="2"/>
        <v>19414.554498826285</v>
      </c>
      <c r="S12" s="5">
        <f t="shared" si="3"/>
        <v>7.4837192735363905E-2</v>
      </c>
    </row>
    <row r="13" spans="3:19" x14ac:dyDescent="0.35">
      <c r="C13">
        <v>6</v>
      </c>
      <c r="D13">
        <v>14</v>
      </c>
      <c r="E13">
        <v>16</v>
      </c>
      <c r="F13">
        <v>36.979999999999997</v>
      </c>
      <c r="G13">
        <v>3.78</v>
      </c>
      <c r="H13">
        <f t="shared" si="0"/>
        <v>33.199999999999996</v>
      </c>
      <c r="I13">
        <v>4.9599999999999998E-2</v>
      </c>
      <c r="J13">
        <v>7.3599999999999999E-2</v>
      </c>
      <c r="K13">
        <v>6.6699999999999995E-2</v>
      </c>
      <c r="L13">
        <v>229</v>
      </c>
      <c r="M13">
        <v>308</v>
      </c>
      <c r="N13">
        <v>318</v>
      </c>
      <c r="O13" s="11">
        <f t="shared" si="1"/>
        <v>4616.9354838709678</v>
      </c>
      <c r="P13" s="11">
        <f t="shared" si="1"/>
        <v>4184.782608695652</v>
      </c>
      <c r="Q13" s="11">
        <f t="shared" si="1"/>
        <v>4767.6161919040487</v>
      </c>
      <c r="R13" s="11">
        <f t="shared" si="2"/>
        <v>17097.361198433038</v>
      </c>
      <c r="S13" s="5">
        <f t="shared" si="3"/>
        <v>6.6885944342897283E-2</v>
      </c>
    </row>
    <row r="14" spans="3:19" x14ac:dyDescent="0.35">
      <c r="C14">
        <v>7</v>
      </c>
      <c r="D14">
        <v>1</v>
      </c>
      <c r="E14">
        <v>15.1</v>
      </c>
      <c r="F14">
        <v>33.700000000000003</v>
      </c>
      <c r="G14">
        <v>3.29</v>
      </c>
      <c r="H14">
        <f t="shared" si="0"/>
        <v>30.410000000000004</v>
      </c>
      <c r="I14">
        <v>6.8099999999999994E-2</v>
      </c>
      <c r="J14">
        <v>5.91E-2</v>
      </c>
      <c r="K14">
        <v>6.3100000000000003E-2</v>
      </c>
      <c r="L14">
        <v>288</v>
      </c>
      <c r="M14">
        <v>268</v>
      </c>
      <c r="N14">
        <v>282</v>
      </c>
      <c r="O14" s="11">
        <f t="shared" si="1"/>
        <v>4229.0748898678421</v>
      </c>
      <c r="P14" s="11">
        <f t="shared" si="1"/>
        <v>4534.6869712351945</v>
      </c>
      <c r="Q14" s="11">
        <f t="shared" si="1"/>
        <v>4469.0966719492862</v>
      </c>
      <c r="R14" s="11">
        <f t="shared" si="2"/>
        <v>14512.034857914048</v>
      </c>
      <c r="S14" s="5">
        <f t="shared" si="3"/>
        <v>3.6474846244214501E-2</v>
      </c>
    </row>
    <row r="15" spans="3:19" x14ac:dyDescent="0.35">
      <c r="C15">
        <v>7</v>
      </c>
      <c r="D15">
        <v>26</v>
      </c>
      <c r="E15">
        <v>15.6</v>
      </c>
      <c r="F15">
        <v>35.85</v>
      </c>
      <c r="G15">
        <v>4.12</v>
      </c>
      <c r="H15">
        <f t="shared" si="0"/>
        <v>31.73</v>
      </c>
      <c r="I15">
        <v>4.8399999999999999E-2</v>
      </c>
      <c r="J15">
        <v>6.6000000000000003E-2</v>
      </c>
      <c r="K15">
        <v>5.4199999999999998E-2</v>
      </c>
      <c r="L15">
        <v>194</v>
      </c>
      <c r="M15">
        <v>246</v>
      </c>
      <c r="N15">
        <v>208</v>
      </c>
      <c r="O15" s="11">
        <f t="shared" si="1"/>
        <v>4008.2644628099174</v>
      </c>
      <c r="P15" s="11">
        <f t="shared" si="1"/>
        <v>3727.272727272727</v>
      </c>
      <c r="Q15" s="11">
        <f t="shared" si="1"/>
        <v>3837.6383763837639</v>
      </c>
      <c r="R15" s="11">
        <f t="shared" si="2"/>
        <v>15893.827777947201</v>
      </c>
      <c r="S15" s="5">
        <f t="shared" si="3"/>
        <v>3.6697457793609389E-2</v>
      </c>
    </row>
    <row r="16" spans="3:19" x14ac:dyDescent="0.35">
      <c r="C16">
        <v>7</v>
      </c>
      <c r="D16">
        <v>8</v>
      </c>
      <c r="E16">
        <v>16.100000000000001</v>
      </c>
      <c r="F16">
        <v>38.71</v>
      </c>
      <c r="G16">
        <v>3.58</v>
      </c>
      <c r="H16">
        <f t="shared" si="0"/>
        <v>35.130000000000003</v>
      </c>
      <c r="I16">
        <v>6.2100000000000002E-2</v>
      </c>
      <c r="J16">
        <v>7.9200000000000007E-2</v>
      </c>
      <c r="K16">
        <v>7.6799999999999993E-2</v>
      </c>
      <c r="L16">
        <v>323</v>
      </c>
      <c r="M16">
        <v>473</v>
      </c>
      <c r="N16">
        <v>463</v>
      </c>
      <c r="O16" s="11">
        <f t="shared" si="1"/>
        <v>5201.2882447665052</v>
      </c>
      <c r="P16" s="11">
        <f t="shared" si="1"/>
        <v>5972.2222222222217</v>
      </c>
      <c r="Q16" s="11">
        <f t="shared" si="1"/>
        <v>6028.6458333333339</v>
      </c>
      <c r="R16" s="11">
        <f t="shared" si="2"/>
        <v>20527.906518384323</v>
      </c>
      <c r="S16" s="5">
        <f t="shared" si="3"/>
        <v>8.0614674342709844E-2</v>
      </c>
    </row>
    <row r="17" spans="3:19" x14ac:dyDescent="0.35">
      <c r="C17">
        <v>8</v>
      </c>
      <c r="D17">
        <v>3</v>
      </c>
      <c r="E17">
        <v>16.5</v>
      </c>
      <c r="F17">
        <v>41.43</v>
      </c>
      <c r="G17">
        <v>2.85</v>
      </c>
      <c r="H17">
        <f t="shared" si="0"/>
        <v>38.58</v>
      </c>
      <c r="I17">
        <v>4.6100000000000002E-2</v>
      </c>
      <c r="J17">
        <v>4.6300000000000001E-2</v>
      </c>
      <c r="K17">
        <v>5.2999999999999999E-2</v>
      </c>
      <c r="L17">
        <v>198</v>
      </c>
      <c r="M17">
        <v>235</v>
      </c>
      <c r="N17">
        <v>257</v>
      </c>
      <c r="O17" s="11">
        <f t="shared" si="1"/>
        <v>4295.0108459869844</v>
      </c>
      <c r="P17" s="11">
        <f t="shared" si="1"/>
        <v>5075.5939524838013</v>
      </c>
      <c r="Q17" s="11">
        <f t="shared" si="1"/>
        <v>4849.0566037735853</v>
      </c>
      <c r="R17" s="11">
        <f t="shared" si="2"/>
        <v>13508.678332132155</v>
      </c>
      <c r="S17" s="5">
        <f t="shared" si="3"/>
        <v>8.4723399769193741E-2</v>
      </c>
    </row>
    <row r="18" spans="3:19" x14ac:dyDescent="0.35">
      <c r="C18">
        <v>16</v>
      </c>
      <c r="D18">
        <v>5</v>
      </c>
      <c r="E18">
        <v>14.9</v>
      </c>
      <c r="F18">
        <v>29.7</v>
      </c>
      <c r="G18">
        <v>4.1500000000000004</v>
      </c>
      <c r="H18">
        <f t="shared" si="0"/>
        <v>25.549999999999997</v>
      </c>
      <c r="I18">
        <v>5.6599999999999998E-2</v>
      </c>
      <c r="J18">
        <v>7.3200000000000001E-2</v>
      </c>
      <c r="K18">
        <v>7.5999999999999998E-2</v>
      </c>
      <c r="L18">
        <v>168</v>
      </c>
      <c r="M18">
        <v>223</v>
      </c>
      <c r="N18">
        <v>244</v>
      </c>
      <c r="O18" s="11">
        <f t="shared" si="1"/>
        <v>2968.1978798586574</v>
      </c>
      <c r="P18" s="11">
        <f t="shared" si="1"/>
        <v>3046.4480874316941</v>
      </c>
      <c r="Q18" s="11">
        <f t="shared" si="1"/>
        <v>3210.5263157894738</v>
      </c>
      <c r="R18" s="11">
        <f t="shared" si="2"/>
        <v>12761.488324927092</v>
      </c>
      <c r="S18" s="5">
        <f t="shared" si="3"/>
        <v>4.0217621006648933E-2</v>
      </c>
    </row>
    <row r="19" spans="3:19" x14ac:dyDescent="0.35">
      <c r="C19">
        <v>16</v>
      </c>
      <c r="D19">
        <v>1</v>
      </c>
      <c r="E19">
        <v>14.4</v>
      </c>
      <c r="F19">
        <v>24.6</v>
      </c>
      <c r="G19">
        <v>3.18</v>
      </c>
      <c r="H19">
        <f t="shared" si="0"/>
        <v>21.42</v>
      </c>
      <c r="I19">
        <v>4.3200000000000002E-2</v>
      </c>
      <c r="J19">
        <v>5.9400000000000001E-2</v>
      </c>
      <c r="K19">
        <v>4.9000000000000002E-2</v>
      </c>
      <c r="L19">
        <v>138</v>
      </c>
      <c r="M19">
        <v>196</v>
      </c>
      <c r="N19">
        <v>162</v>
      </c>
      <c r="O19" s="11">
        <f t="shared" si="1"/>
        <v>3194.4444444444443</v>
      </c>
      <c r="P19" s="11">
        <f t="shared" si="1"/>
        <v>3299.6632996632998</v>
      </c>
      <c r="Q19" s="11">
        <f t="shared" si="1"/>
        <v>3306.1224489795918</v>
      </c>
      <c r="R19" s="11">
        <f t="shared" si="2"/>
        <v>10388.244004672577</v>
      </c>
      <c r="S19" s="5">
        <f t="shared" si="3"/>
        <v>1.9192191798881954E-2</v>
      </c>
    </row>
    <row r="20" spans="3:19" x14ac:dyDescent="0.35">
      <c r="C20">
        <v>17</v>
      </c>
      <c r="D20">
        <v>22</v>
      </c>
      <c r="E20">
        <v>13.5</v>
      </c>
      <c r="F20">
        <v>22.28</v>
      </c>
      <c r="G20">
        <v>3.79</v>
      </c>
      <c r="H20">
        <f t="shared" si="0"/>
        <v>18.490000000000002</v>
      </c>
      <c r="I20">
        <v>6.9699999999999998E-2</v>
      </c>
      <c r="J20">
        <v>8.2699999999999996E-2</v>
      </c>
      <c r="K20">
        <v>4.2999999999999997E-2</v>
      </c>
      <c r="L20">
        <v>202</v>
      </c>
      <c r="M20">
        <v>254</v>
      </c>
      <c r="N20">
        <v>141</v>
      </c>
      <c r="O20" s="11">
        <f t="shared" si="1"/>
        <v>2898.1348637015781</v>
      </c>
      <c r="P20" s="11">
        <f t="shared" si="1"/>
        <v>3071.342200725514</v>
      </c>
      <c r="Q20" s="11">
        <f t="shared" si="1"/>
        <v>3279.0697674418607</v>
      </c>
      <c r="R20" s="11">
        <f t="shared" si="2"/>
        <v>11683.997497594444</v>
      </c>
      <c r="S20" s="5">
        <f t="shared" si="3"/>
        <v>6.1867435533120296E-2</v>
      </c>
    </row>
    <row r="21" spans="3:19" x14ac:dyDescent="0.35">
      <c r="C21">
        <v>17</v>
      </c>
      <c r="D21">
        <v>20</v>
      </c>
      <c r="E21">
        <v>13.6</v>
      </c>
      <c r="F21">
        <v>24.07</v>
      </c>
      <c r="G21">
        <v>3.9</v>
      </c>
      <c r="H21">
        <f t="shared" si="0"/>
        <v>20.170000000000002</v>
      </c>
      <c r="I21">
        <v>3.73E-2</v>
      </c>
      <c r="J21">
        <v>6.8699999999999997E-2</v>
      </c>
      <c r="K21">
        <v>4.7E-2</v>
      </c>
      <c r="L21">
        <v>116</v>
      </c>
      <c r="M21">
        <v>202</v>
      </c>
      <c r="N21">
        <v>150</v>
      </c>
      <c r="O21" s="11">
        <f t="shared" si="1"/>
        <v>3109.9195710455765</v>
      </c>
      <c r="P21" s="11">
        <f t="shared" si="1"/>
        <v>2940.3202328966522</v>
      </c>
      <c r="Q21" s="11">
        <f t="shared" si="1"/>
        <v>3191.4893617021276</v>
      </c>
      <c r="R21" s="11">
        <f t="shared" si="2"/>
        <v>12014.247915337663</v>
      </c>
      <c r="S21" s="5">
        <f t="shared" si="3"/>
        <v>4.1592805762445076E-2</v>
      </c>
    </row>
    <row r="22" spans="3:19" x14ac:dyDescent="0.35">
      <c r="C22">
        <v>17</v>
      </c>
      <c r="D22">
        <v>19</v>
      </c>
      <c r="E22">
        <v>14.6</v>
      </c>
      <c r="F22">
        <v>30.21</v>
      </c>
      <c r="G22">
        <v>4.17</v>
      </c>
      <c r="H22">
        <f t="shared" si="0"/>
        <v>26.04</v>
      </c>
      <c r="I22">
        <v>4.8899999999999999E-2</v>
      </c>
      <c r="J22">
        <v>7.1499999999999994E-2</v>
      </c>
      <c r="K22">
        <v>4.8800000000000003E-2</v>
      </c>
      <c r="L22">
        <v>137</v>
      </c>
      <c r="M22">
        <v>222</v>
      </c>
      <c r="N22">
        <v>152</v>
      </c>
      <c r="O22" s="11">
        <f t="shared" si="1"/>
        <v>2801.635991820041</v>
      </c>
      <c r="P22" s="11">
        <f t="shared" si="1"/>
        <v>3104.8951048951053</v>
      </c>
      <c r="Q22" s="11">
        <f t="shared" si="1"/>
        <v>3114.7540983606555</v>
      </c>
      <c r="R22" s="11">
        <f t="shared" si="2"/>
        <v>12539.586421155363</v>
      </c>
      <c r="S22" s="5">
        <f t="shared" si="3"/>
        <v>5.9193688236710722E-2</v>
      </c>
    </row>
    <row r="23" spans="3:19" x14ac:dyDescent="0.35">
      <c r="C23">
        <v>18</v>
      </c>
      <c r="D23">
        <v>4</v>
      </c>
      <c r="E23">
        <v>13.4</v>
      </c>
      <c r="F23">
        <v>19.63</v>
      </c>
      <c r="G23">
        <v>2.57</v>
      </c>
      <c r="H23">
        <f t="shared" si="0"/>
        <v>17.059999999999999</v>
      </c>
      <c r="I23">
        <v>3.3500000000000002E-2</v>
      </c>
      <c r="J23">
        <v>5.45E-2</v>
      </c>
      <c r="K23">
        <v>4.9599999999999998E-2</v>
      </c>
      <c r="L23">
        <v>105</v>
      </c>
      <c r="M23">
        <v>171</v>
      </c>
      <c r="N23">
        <v>167</v>
      </c>
      <c r="O23" s="11">
        <f t="shared" si="1"/>
        <v>3134.3283582089553</v>
      </c>
      <c r="P23" s="11">
        <f t="shared" si="1"/>
        <v>3137.6146788990827</v>
      </c>
      <c r="Q23" s="11">
        <f t="shared" si="1"/>
        <v>3366.9354838709678</v>
      </c>
      <c r="R23" s="11">
        <f t="shared" si="2"/>
        <v>8257.3059329720145</v>
      </c>
      <c r="S23" s="5">
        <f t="shared" si="3"/>
        <v>4.1506041622420033E-2</v>
      </c>
    </row>
    <row r="24" spans="3:19" x14ac:dyDescent="0.35">
      <c r="C24">
        <v>18</v>
      </c>
      <c r="D24">
        <v>29</v>
      </c>
      <c r="E24">
        <v>14.5</v>
      </c>
      <c r="F24">
        <v>26.49</v>
      </c>
      <c r="G24">
        <v>3.57</v>
      </c>
      <c r="H24">
        <f t="shared" si="0"/>
        <v>22.919999999999998</v>
      </c>
      <c r="I24">
        <v>6.0900000000000003E-2</v>
      </c>
      <c r="J24">
        <v>7.8299999999999995E-2</v>
      </c>
      <c r="K24">
        <v>6.5500000000000003E-2</v>
      </c>
      <c r="L24">
        <v>159</v>
      </c>
      <c r="M24">
        <v>206</v>
      </c>
      <c r="N24">
        <v>182</v>
      </c>
      <c r="O24" s="11">
        <f t="shared" ref="O24:O31" si="4">L24/I25</f>
        <v>3251.5337423312885</v>
      </c>
      <c r="P24" s="11">
        <f t="shared" si="1"/>
        <v>2630.9067688378036</v>
      </c>
      <c r="Q24" s="11">
        <f t="shared" si="1"/>
        <v>2778.6259541984732</v>
      </c>
      <c r="R24" s="11">
        <f t="shared" si="2"/>
        <v>10306.669093787403</v>
      </c>
      <c r="S24" s="5">
        <f t="shared" si="3"/>
        <v>0.11229623934639399</v>
      </c>
    </row>
    <row r="25" spans="3:19" x14ac:dyDescent="0.35">
      <c r="C25">
        <v>18</v>
      </c>
      <c r="D25">
        <v>6</v>
      </c>
      <c r="E25">
        <v>14.7</v>
      </c>
      <c r="F25">
        <v>27.67</v>
      </c>
      <c r="G25">
        <v>3.64</v>
      </c>
      <c r="H25">
        <f t="shared" si="0"/>
        <v>24.03</v>
      </c>
      <c r="I25">
        <v>4.8899999999999999E-2</v>
      </c>
      <c r="J25">
        <v>6.5100000000000005E-2</v>
      </c>
      <c r="K25">
        <v>6.9400000000000003E-2</v>
      </c>
      <c r="L25">
        <v>161</v>
      </c>
      <c r="M25">
        <v>205</v>
      </c>
      <c r="N25">
        <v>211</v>
      </c>
      <c r="O25" s="11">
        <f t="shared" si="4"/>
        <v>2371.1340206185564</v>
      </c>
      <c r="P25" s="11">
        <f t="shared" si="1"/>
        <v>3149.0015360983102</v>
      </c>
      <c r="Q25" s="11">
        <f t="shared" si="1"/>
        <v>3040.3458213256481</v>
      </c>
      <c r="R25" s="11">
        <f t="shared" si="2"/>
        <v>10386.717405358251</v>
      </c>
      <c r="S25" s="5">
        <f t="shared" si="3"/>
        <v>0.14762736080534186</v>
      </c>
    </row>
    <row r="26" spans="3:19" x14ac:dyDescent="0.35">
      <c r="C26">
        <v>19</v>
      </c>
      <c r="D26">
        <v>12</v>
      </c>
      <c r="E26">
        <v>13.2</v>
      </c>
      <c r="F26">
        <v>20.12</v>
      </c>
      <c r="G26">
        <v>2.19</v>
      </c>
      <c r="H26">
        <f t="shared" si="0"/>
        <v>17.93</v>
      </c>
      <c r="I26">
        <v>6.7900000000000002E-2</v>
      </c>
      <c r="J26">
        <v>6.1499999999999999E-2</v>
      </c>
      <c r="K26">
        <v>5.2200000000000003E-2</v>
      </c>
      <c r="L26">
        <v>209</v>
      </c>
      <c r="M26">
        <v>192</v>
      </c>
      <c r="N26">
        <v>161</v>
      </c>
      <c r="O26" s="11">
        <f t="shared" si="4"/>
        <v>4860.4651162790706</v>
      </c>
      <c r="P26" s="11">
        <f t="shared" si="1"/>
        <v>3121.9512195121952</v>
      </c>
      <c r="Q26" s="11">
        <f t="shared" si="1"/>
        <v>3084.2911877394636</v>
      </c>
      <c r="R26" s="11">
        <f t="shared" si="2"/>
        <v>8078.6964921774324</v>
      </c>
      <c r="S26" s="5">
        <f t="shared" si="3"/>
        <v>0.27508932452200263</v>
      </c>
    </row>
    <row r="27" spans="3:19" x14ac:dyDescent="0.35">
      <c r="C27">
        <v>19</v>
      </c>
      <c r="D27">
        <v>27</v>
      </c>
      <c r="E27">
        <v>13.7</v>
      </c>
      <c r="F27">
        <v>21.85</v>
      </c>
      <c r="G27">
        <v>2.0099999999999998</v>
      </c>
      <c r="H27">
        <f t="shared" si="0"/>
        <v>19.840000000000003</v>
      </c>
      <c r="I27">
        <v>4.2999999999999997E-2</v>
      </c>
      <c r="J27">
        <v>4.0099999999999997E-2</v>
      </c>
      <c r="K27">
        <v>4.4999999999999998E-2</v>
      </c>
      <c r="L27">
        <v>104</v>
      </c>
      <c r="M27">
        <v>97</v>
      </c>
      <c r="N27">
        <v>118</v>
      </c>
      <c r="O27" s="11">
        <f t="shared" si="4"/>
        <v>2369.0205011389521</v>
      </c>
      <c r="P27" s="11">
        <f t="shared" si="1"/>
        <v>2418.9526184538654</v>
      </c>
      <c r="Q27" s="11">
        <f t="shared" si="1"/>
        <v>2622.2222222222222</v>
      </c>
      <c r="R27" s="11">
        <f t="shared" si="2"/>
        <v>4964.8308790160763</v>
      </c>
      <c r="S27" s="5">
        <f t="shared" si="3"/>
        <v>5.4296607482010692E-2</v>
      </c>
    </row>
    <row r="28" spans="3:19" x14ac:dyDescent="0.35">
      <c r="C28">
        <v>19</v>
      </c>
      <c r="D28">
        <v>26</v>
      </c>
      <c r="E28">
        <v>13.8</v>
      </c>
      <c r="F28">
        <v>24.39</v>
      </c>
      <c r="G28">
        <v>3.27</v>
      </c>
      <c r="H28">
        <f t="shared" si="0"/>
        <v>21.12</v>
      </c>
      <c r="I28">
        <v>4.3900000000000002E-2</v>
      </c>
      <c r="J28">
        <v>5.79E-2</v>
      </c>
      <c r="K28">
        <v>5.3800000000000001E-2</v>
      </c>
      <c r="L28">
        <v>132</v>
      </c>
      <c r="M28">
        <v>175</v>
      </c>
      <c r="N28">
        <v>163</v>
      </c>
      <c r="O28" s="11">
        <f t="shared" si="4"/>
        <v>2832.6180257510728</v>
      </c>
      <c r="P28" s="11">
        <f t="shared" si="1"/>
        <v>3022.4525043177891</v>
      </c>
      <c r="Q28" s="11">
        <f t="shared" si="1"/>
        <v>3029.7397769516729</v>
      </c>
      <c r="R28" s="11">
        <f t="shared" si="2"/>
        <v>9684.4432346523845</v>
      </c>
      <c r="S28" s="5">
        <f t="shared" si="3"/>
        <v>3.7737682741899127E-2</v>
      </c>
    </row>
    <row r="29" spans="3:19" x14ac:dyDescent="0.35">
      <c r="C29">
        <v>19</v>
      </c>
      <c r="D29">
        <v>9</v>
      </c>
      <c r="E29">
        <v>13.9</v>
      </c>
      <c r="F29">
        <v>23.71</v>
      </c>
      <c r="G29">
        <v>3.25</v>
      </c>
      <c r="H29">
        <f t="shared" si="0"/>
        <v>20.46</v>
      </c>
      <c r="I29">
        <v>4.6600000000000003E-2</v>
      </c>
      <c r="J29">
        <v>4.0300000000000002E-2</v>
      </c>
      <c r="K29">
        <v>4.9000000000000002E-2</v>
      </c>
      <c r="L29">
        <v>138</v>
      </c>
      <c r="M29">
        <v>127</v>
      </c>
      <c r="N29">
        <v>137</v>
      </c>
      <c r="O29" s="11">
        <f t="shared" si="4"/>
        <v>3898.3050847457625</v>
      </c>
      <c r="P29" s="11">
        <f t="shared" si="1"/>
        <v>3151.3647642679898</v>
      </c>
      <c r="Q29" s="11">
        <f t="shared" si="1"/>
        <v>2795.9183673469388</v>
      </c>
      <c r="R29" s="11">
        <f t="shared" si="2"/>
        <v>10666.053901057416</v>
      </c>
      <c r="S29" s="5">
        <f t="shared" si="3"/>
        <v>0.17144535403840064</v>
      </c>
    </row>
    <row r="30" spans="3:19" x14ac:dyDescent="0.35">
      <c r="C30">
        <v>19</v>
      </c>
      <c r="D30">
        <v>8</v>
      </c>
      <c r="E30">
        <v>14</v>
      </c>
      <c r="F30">
        <v>23.92</v>
      </c>
      <c r="G30">
        <v>1.23</v>
      </c>
      <c r="H30">
        <f t="shared" si="0"/>
        <v>22.69</v>
      </c>
      <c r="I30">
        <v>3.5400000000000001E-2</v>
      </c>
      <c r="J30">
        <v>4.3499999999999997E-2</v>
      </c>
      <c r="K30">
        <v>3.4200000000000001E-2</v>
      </c>
      <c r="L30">
        <v>190</v>
      </c>
      <c r="M30">
        <v>203</v>
      </c>
      <c r="N30">
        <v>126</v>
      </c>
      <c r="O30" s="11">
        <f t="shared" si="4"/>
        <v>4846.9387755102043</v>
      </c>
      <c r="P30" s="11">
        <f t="shared" si="1"/>
        <v>4666.666666666667</v>
      </c>
      <c r="Q30" s="11">
        <f t="shared" si="1"/>
        <v>3684.2105263157891</v>
      </c>
      <c r="R30" s="11">
        <f t="shared" si="2"/>
        <v>5411.1045470819909</v>
      </c>
      <c r="S30" s="5">
        <f t="shared" si="3"/>
        <v>0.14224781975536249</v>
      </c>
    </row>
    <row r="31" spans="3:19" x14ac:dyDescent="0.35">
      <c r="C31">
        <v>19</v>
      </c>
      <c r="D31">
        <v>7</v>
      </c>
      <c r="E31">
        <v>14.2</v>
      </c>
      <c r="F31">
        <v>25.21</v>
      </c>
      <c r="G31">
        <v>3.26</v>
      </c>
      <c r="H31">
        <f t="shared" si="0"/>
        <v>21.950000000000003</v>
      </c>
      <c r="I31">
        <v>3.9199999999999999E-2</v>
      </c>
      <c r="J31">
        <v>5.3499999999999999E-2</v>
      </c>
      <c r="K31">
        <v>4.4400000000000002E-2</v>
      </c>
      <c r="L31">
        <v>111</v>
      </c>
      <c r="M31">
        <v>143</v>
      </c>
      <c r="N31">
        <v>128</v>
      </c>
      <c r="O31" s="11">
        <f t="shared" si="4"/>
        <v>1992.8186714542192</v>
      </c>
      <c r="P31" s="11">
        <f t="shared" si="1"/>
        <v>2672.8971962616824</v>
      </c>
      <c r="Q31" s="11">
        <f t="shared" si="1"/>
        <v>2882.8828828828828</v>
      </c>
      <c r="R31" s="11">
        <f t="shared" si="2"/>
        <v>8202.8106423173449</v>
      </c>
      <c r="S31" s="5">
        <f t="shared" si="3"/>
        <v>0.1849068292135897</v>
      </c>
    </row>
    <row r="32" spans="3:19" x14ac:dyDescent="0.35">
      <c r="C32">
        <v>19</v>
      </c>
      <c r="D32">
        <v>1</v>
      </c>
      <c r="E32">
        <v>14.3</v>
      </c>
      <c r="F32">
        <v>26.13</v>
      </c>
      <c r="G32">
        <v>3.86</v>
      </c>
      <c r="H32">
        <f t="shared" si="0"/>
        <v>22.27</v>
      </c>
      <c r="I32">
        <v>5.57E-2</v>
      </c>
      <c r="J32">
        <v>4.9099999999999998E-2</v>
      </c>
      <c r="K32">
        <v>5.45E-2</v>
      </c>
      <c r="L32">
        <v>168</v>
      </c>
      <c r="M32">
        <v>147</v>
      </c>
      <c r="N32">
        <v>172</v>
      </c>
      <c r="O32" s="11">
        <f>L32/I32</f>
        <v>3016.1579892280074</v>
      </c>
      <c r="P32" s="11">
        <f t="shared" si="1"/>
        <v>2993.8900203665989</v>
      </c>
      <c r="Q32" s="11">
        <f t="shared" si="1"/>
        <v>3155.9633027522937</v>
      </c>
      <c r="R32" s="11">
        <f t="shared" si="2"/>
        <v>11793.601221886343</v>
      </c>
      <c r="S32" s="5">
        <f t="shared" si="3"/>
        <v>2.8754020924447607E-2</v>
      </c>
    </row>
  </sheetData>
  <mergeCells count="2"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Fecundidad anchoveta</vt:lpstr>
      <vt:lpstr>Fecundidad sardina</vt:lpstr>
    </vt:vector>
  </TitlesOfParts>
  <Company>UNAP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Biología Pesquera</dc:creator>
  <cp:lastModifiedBy>Gabriel Claramunt Quiñones</cp:lastModifiedBy>
  <cp:lastPrinted>2019-01-28T22:54:45Z</cp:lastPrinted>
  <dcterms:created xsi:type="dcterms:W3CDTF">2019-01-28T21:02:38Z</dcterms:created>
  <dcterms:modified xsi:type="dcterms:W3CDTF">2019-08-14T21:20:26Z</dcterms:modified>
</cp:coreProperties>
</file>