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malia.lopez\Desktop\"/>
    </mc:Choice>
  </mc:AlternateContent>
  <xr:revisionPtr revIDLastSave="0" documentId="8_{E1E75E4E-D1C0-4906-A601-B18AD0D5175A}" xr6:coauthVersionLast="37" xr6:coauthVersionMax="37" xr10:uidLastSave="{00000000-0000-0000-0000-000000000000}"/>
  <bookViews>
    <workbookView xWindow="240" yWindow="72" windowWidth="9720" windowHeight="5988" tabRatio="917" activeTab="18" xr2:uid="{00000000-000D-0000-FFFF-FFFF00000000}"/>
  </bookViews>
  <sheets>
    <sheet name="0101" sheetId="11" r:id="rId1"/>
    <sheet name="0201" sheetId="12563" r:id="rId2"/>
    <sheet name="0301" sheetId="12521" r:id="rId3"/>
    <sheet name="0401" sheetId="12652" r:id="rId4"/>
    <sheet name="0501" sheetId="12525" r:id="rId5"/>
    <sheet name="0601" sheetId="12664" r:id="rId6"/>
    <sheet name="0701" sheetId="12653" r:id="rId7"/>
    <sheet name="0705" sheetId="12662" r:id="rId8"/>
    <sheet name="0801" sheetId="12663" r:id="rId9"/>
    <sheet name="0901" sheetId="12656" r:id="rId10"/>
    <sheet name="0905" sheetId="12654" r:id="rId11"/>
    <sheet name="1001" sheetId="12655" r:id="rId12"/>
    <sheet name="1005" sheetId="12657" r:id="rId13"/>
    <sheet name="1101" sheetId="12648" r:id="rId14"/>
    <sheet name="1105 " sheetId="12649" r:id="rId15"/>
    <sheet name="1201" sheetId="12651" r:id="rId16"/>
    <sheet name="1205 " sheetId="12650" r:id="rId17"/>
    <sheet name="1301" sheetId="12520" r:id="rId18"/>
    <sheet name="1305" sheetId="20" r:id="rId19"/>
    <sheet name="1401" sheetId="12660" r:id="rId20"/>
    <sheet name="1405" sheetId="12665" r:id="rId21"/>
    <sheet name="1501" sheetId="12595" r:id="rId22"/>
    <sheet name="1505V-VIII" sheetId="12646" r:id="rId23"/>
    <sheet name="1505IX-XIV" sheetId="12647" r:id="rId24"/>
    <sheet name="1601" sheetId="12526" r:id="rId25"/>
    <sheet name="1605" sheetId="12645" r:id="rId26"/>
    <sheet name="1701" sheetId="12531" r:id="rId27"/>
    <sheet name="1705" sheetId="12644" r:id="rId28"/>
    <sheet name="1801" sheetId="12659" r:id="rId29"/>
    <sheet name="1805" sheetId="12658" r:id="rId30"/>
  </sheets>
  <definedNames>
    <definedName name="_Fill" localSheetId="3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9" hidden="1">#REF!</definedName>
    <definedName name="_Fill" localSheetId="20" hidden="1">#REF!</definedName>
    <definedName name="_Fill" localSheetId="23" hidden="1">#REF!</definedName>
    <definedName name="_Fill" localSheetId="22" hidden="1">#REF!</definedName>
    <definedName name="_Fill" localSheetId="25" hidden="1">#REF!</definedName>
    <definedName name="_Fill" localSheetId="27" hidden="1">#REF!</definedName>
    <definedName name="_Fill" localSheetId="28" hidden="1">#REF!</definedName>
    <definedName name="_Fill" localSheetId="29" hidden="1">#REF!</definedName>
    <definedName name="_Fill" hidden="1">#REF!</definedName>
    <definedName name="A_IMPRESIÓN_IM" localSheetId="3">#REF!</definedName>
    <definedName name="A_IMPRESIÓN_IM" localSheetId="5">#REF!</definedName>
    <definedName name="A_IMPRESIÓN_IM" localSheetId="6">#REF!</definedName>
    <definedName name="A_IMPRESIÓN_IM" localSheetId="7">#REF!</definedName>
    <definedName name="A_IMPRESIÓN_IM" localSheetId="8">#REF!</definedName>
    <definedName name="A_IMPRESIÓN_IM" localSheetId="9">#REF!</definedName>
    <definedName name="A_IMPRESIÓN_IM" localSheetId="10">#REF!</definedName>
    <definedName name="A_IMPRESIÓN_IM" localSheetId="11">#REF!</definedName>
    <definedName name="A_IMPRESIÓN_IM" localSheetId="12">#REF!</definedName>
    <definedName name="A_IMPRESIÓN_IM" localSheetId="13">#REF!</definedName>
    <definedName name="A_IMPRESIÓN_IM" localSheetId="14">#REF!</definedName>
    <definedName name="A_IMPRESIÓN_IM" localSheetId="15">#REF!</definedName>
    <definedName name="A_IMPRESIÓN_IM" localSheetId="16">#REF!</definedName>
    <definedName name="A_IMPRESIÓN_IM" localSheetId="19">#REF!</definedName>
    <definedName name="A_IMPRESIÓN_IM" localSheetId="20">#REF!</definedName>
    <definedName name="A_IMPRESIÓN_IM" localSheetId="23">#REF!</definedName>
    <definedName name="A_IMPRESIÓN_IM" localSheetId="22">#REF!</definedName>
    <definedName name="A_IMPRESIÓN_IM" localSheetId="25">#REF!</definedName>
    <definedName name="A_IMPRESIÓN_IM" localSheetId="27">#REF!</definedName>
    <definedName name="A_IMPRESIÓN_IM" localSheetId="28">#REF!</definedName>
    <definedName name="A_IMPRESIÓN_IM" localSheetId="29">#REF!</definedName>
    <definedName name="A_IMPRESIÓN_IM">#REF!</definedName>
    <definedName name="_xlnm.Print_Area" localSheetId="0">'0101'!$B$1:$J$49</definedName>
    <definedName name="_xlnm.Print_Area" localSheetId="1">'0201'!$B$1:$J$49</definedName>
    <definedName name="_xlnm.Print_Area" localSheetId="2">'0301'!$B$1:$J$49</definedName>
    <definedName name="_xlnm.Print_Area" localSheetId="3">'0401'!$B$1:$J$49</definedName>
    <definedName name="_xlnm.Print_Area" localSheetId="4">'0501'!$B$1:$J$49</definedName>
    <definedName name="_xlnm.Print_Area" localSheetId="5">'0601'!$B$1:$J$49</definedName>
    <definedName name="_xlnm.Print_Area" localSheetId="6">'0701'!$B$1:$J$49</definedName>
    <definedName name="_xlnm.Print_Area" localSheetId="7">'0705'!$B$1:$J$49</definedName>
    <definedName name="_xlnm.Print_Area" localSheetId="8">'0801'!$B$1:$J$49</definedName>
    <definedName name="_xlnm.Print_Area" localSheetId="9">'0901'!$B$1:$J$49</definedName>
    <definedName name="_xlnm.Print_Area" localSheetId="10">'0905'!$B$1:$J$49</definedName>
    <definedName name="_xlnm.Print_Area" localSheetId="11">'1001'!$B$1:$J$49</definedName>
    <definedName name="_xlnm.Print_Area" localSheetId="12">'1005'!$B$1:$J$49</definedName>
    <definedName name="_xlnm.Print_Area" localSheetId="13">'1101'!$B$1:$J$49</definedName>
    <definedName name="_xlnm.Print_Area" localSheetId="14">'1105 '!$B$1:$J$49</definedName>
    <definedName name="_xlnm.Print_Area" localSheetId="15">'1201'!$B$1:$J$49</definedName>
    <definedName name="_xlnm.Print_Area" localSheetId="16">'1205 '!$B$1:$J$49</definedName>
    <definedName name="_xlnm.Print_Area" localSheetId="17">'1301'!$B$1:$J$49</definedName>
    <definedName name="_xlnm.Print_Area" localSheetId="18">'1305'!$B$1:$J$49</definedName>
    <definedName name="_xlnm.Print_Area" localSheetId="19">'1401'!$B$1:$J$49</definedName>
    <definedName name="_xlnm.Print_Area" localSheetId="20">'1405'!$B$1:$J$49</definedName>
    <definedName name="_xlnm.Print_Area" localSheetId="21">'1501'!$B$1:$J$49</definedName>
    <definedName name="_xlnm.Print_Area" localSheetId="23">'1505IX-XIV'!$B$1:$J$49</definedName>
    <definedName name="_xlnm.Print_Area" localSheetId="22">'1505V-VIII'!$B$1:$J$49</definedName>
    <definedName name="_xlnm.Print_Area" localSheetId="24">'1601'!$B$1:$J$49</definedName>
    <definedName name="_xlnm.Print_Area" localSheetId="25">'1605'!$B$1:$J$49</definedName>
    <definedName name="_xlnm.Print_Area" localSheetId="26">'1701'!$B$1:$J$49</definedName>
    <definedName name="_xlnm.Print_Area" localSheetId="27">'1705'!$B$1:$J$49</definedName>
    <definedName name="_xlnm.Print_Area" localSheetId="28">'1801'!$B$1:$J$49</definedName>
    <definedName name="_xlnm.Print_Area" localSheetId="29">'1805'!$B$1:$J$49</definedName>
  </definedNames>
  <calcPr calcId="162913"/>
</workbook>
</file>

<file path=xl/calcChain.xml><?xml version="1.0" encoding="utf-8"?>
<calcChain xmlns="http://schemas.openxmlformats.org/spreadsheetml/2006/main">
  <c r="D56" i="12658" l="1"/>
  <c r="D55" i="12658"/>
  <c r="I56" i="12658"/>
  <c r="H56" i="12658"/>
  <c r="G56" i="12658"/>
  <c r="F56" i="12658"/>
  <c r="E56" i="12658"/>
  <c r="I55" i="12658"/>
  <c r="H55" i="12658"/>
  <c r="G55" i="12658"/>
  <c r="F55" i="12658"/>
  <c r="E55" i="12658"/>
  <c r="I56" i="12659"/>
  <c r="H56" i="12659"/>
  <c r="G56" i="12659"/>
  <c r="F56" i="12659"/>
  <c r="E56" i="12659"/>
  <c r="D56" i="12659"/>
  <c r="I55" i="12659"/>
  <c r="H55" i="12659"/>
  <c r="G55" i="12659"/>
  <c r="F55" i="12659"/>
  <c r="E55" i="12659"/>
  <c r="D55" i="12659"/>
  <c r="I56" i="12644"/>
  <c r="H56" i="12644"/>
  <c r="G56" i="12644"/>
  <c r="F56" i="12644"/>
  <c r="E56" i="12644"/>
  <c r="D56" i="12644"/>
  <c r="I55" i="12644"/>
  <c r="H55" i="12644"/>
  <c r="G55" i="12644"/>
  <c r="F55" i="12644"/>
  <c r="E55" i="12644"/>
  <c r="D55" i="12644"/>
  <c r="I56" i="12531"/>
  <c r="H56" i="12531"/>
  <c r="G56" i="12531"/>
  <c r="F56" i="12531"/>
  <c r="E56" i="12531"/>
  <c r="D56" i="12531"/>
  <c r="I55" i="12531"/>
  <c r="H55" i="12531"/>
  <c r="G55" i="12531"/>
  <c r="F55" i="12531"/>
  <c r="E55" i="12531"/>
  <c r="D55" i="12531"/>
  <c r="I56" i="12645"/>
  <c r="H56" i="12645"/>
  <c r="G56" i="12645"/>
  <c r="F56" i="12645"/>
  <c r="E56" i="12645"/>
  <c r="D56" i="12645"/>
  <c r="I55" i="12645"/>
  <c r="H55" i="12645"/>
  <c r="G55" i="12645"/>
  <c r="F55" i="12645"/>
  <c r="E55" i="12645"/>
  <c r="D55" i="12645"/>
  <c r="I56" i="12526"/>
  <c r="H56" i="12526"/>
  <c r="G56" i="12526"/>
  <c r="F56" i="12526"/>
  <c r="E56" i="12526"/>
  <c r="D56" i="12526"/>
  <c r="I55" i="12526"/>
  <c r="H55" i="12526"/>
  <c r="G55" i="12526"/>
  <c r="F55" i="12526"/>
  <c r="E55" i="12526"/>
  <c r="D55" i="12526"/>
  <c r="I56" i="12647"/>
  <c r="H56" i="12647"/>
  <c r="G56" i="12647"/>
  <c r="F56" i="12647"/>
  <c r="E56" i="12647"/>
  <c r="D56" i="12647"/>
  <c r="I55" i="12647"/>
  <c r="H55" i="12647"/>
  <c r="G55" i="12647"/>
  <c r="F55" i="12647"/>
  <c r="E55" i="12647"/>
  <c r="D55" i="12647"/>
  <c r="I56" i="12646"/>
  <c r="H56" i="12646"/>
  <c r="G56" i="12646"/>
  <c r="F56" i="12646"/>
  <c r="E56" i="12646"/>
  <c r="D56" i="12646"/>
  <c r="I55" i="12646"/>
  <c r="H55" i="12646"/>
  <c r="G55" i="12646"/>
  <c r="F55" i="12646"/>
  <c r="E55" i="12646"/>
  <c r="D55" i="12646"/>
  <c r="I56" i="12595"/>
  <c r="H56" i="12595"/>
  <c r="G56" i="12595"/>
  <c r="F56" i="12595"/>
  <c r="E56" i="12595"/>
  <c r="D56" i="12595"/>
  <c r="I55" i="12595"/>
  <c r="H55" i="12595"/>
  <c r="G55" i="12595"/>
  <c r="F55" i="12595"/>
  <c r="E55" i="12595"/>
  <c r="D55" i="12595"/>
  <c r="I56" i="12665"/>
  <c r="H56" i="12665"/>
  <c r="G56" i="12665"/>
  <c r="F56" i="12665"/>
  <c r="E56" i="12665"/>
  <c r="D56" i="12665"/>
  <c r="I55" i="12665"/>
  <c r="H55" i="12665"/>
  <c r="G55" i="12665"/>
  <c r="F55" i="12665"/>
  <c r="E55" i="12665"/>
  <c r="D55" i="12665"/>
  <c r="I56" i="12660"/>
  <c r="H56" i="12660"/>
  <c r="G56" i="12660"/>
  <c r="F56" i="12660"/>
  <c r="E56" i="12660"/>
  <c r="D56" i="12660"/>
  <c r="I55" i="12660"/>
  <c r="H55" i="12660"/>
  <c r="G55" i="12660"/>
  <c r="F55" i="12660"/>
  <c r="E55" i="12660"/>
  <c r="D55" i="12660"/>
  <c r="I56" i="20"/>
  <c r="H56" i="20"/>
  <c r="G56" i="20"/>
  <c r="F56" i="20"/>
  <c r="E56" i="20"/>
  <c r="D56" i="20"/>
  <c r="I55" i="20"/>
  <c r="H55" i="20"/>
  <c r="G55" i="20"/>
  <c r="F55" i="20"/>
  <c r="E55" i="20"/>
  <c r="D55" i="20"/>
  <c r="I56" i="12520"/>
  <c r="H56" i="12520"/>
  <c r="G56" i="12520"/>
  <c r="F56" i="12520"/>
  <c r="E56" i="12520"/>
  <c r="D56" i="12520"/>
  <c r="I55" i="12520"/>
  <c r="H55" i="12520"/>
  <c r="G55" i="12520"/>
  <c r="F55" i="12520"/>
  <c r="E55" i="12520"/>
  <c r="D55" i="12520"/>
  <c r="I56" i="12650"/>
  <c r="H56" i="12650"/>
  <c r="G56" i="12650"/>
  <c r="F56" i="12650"/>
  <c r="E56" i="12650"/>
  <c r="D56" i="12650"/>
  <c r="I55" i="12650"/>
  <c r="H55" i="12650"/>
  <c r="G55" i="12650"/>
  <c r="F55" i="12650"/>
  <c r="E55" i="12650"/>
  <c r="D55" i="12650"/>
  <c r="I56" i="12651"/>
  <c r="H56" i="12651"/>
  <c r="G56" i="12651"/>
  <c r="F56" i="12651"/>
  <c r="E56" i="12651"/>
  <c r="D56" i="12651"/>
  <c r="I55" i="12651"/>
  <c r="H55" i="12651"/>
  <c r="G55" i="12651"/>
  <c r="F55" i="12651"/>
  <c r="E55" i="12651"/>
  <c r="D55" i="12651"/>
  <c r="I56" i="12649"/>
  <c r="H56" i="12649"/>
  <c r="G56" i="12649"/>
  <c r="F56" i="12649"/>
  <c r="E56" i="12649"/>
  <c r="D56" i="12649"/>
  <c r="I55" i="12649"/>
  <c r="H55" i="12649"/>
  <c r="G55" i="12649"/>
  <c r="F55" i="12649"/>
  <c r="E55" i="12649"/>
  <c r="D55" i="12649"/>
  <c r="I56" i="12648"/>
  <c r="H56" i="12648"/>
  <c r="G56" i="12648"/>
  <c r="F56" i="12648"/>
  <c r="E56" i="12648"/>
  <c r="D56" i="12648"/>
  <c r="I55" i="12648"/>
  <c r="H55" i="12648"/>
  <c r="G55" i="12648"/>
  <c r="F55" i="12648"/>
  <c r="E55" i="12648"/>
  <c r="D55" i="12648"/>
  <c r="I56" i="12657"/>
  <c r="H56" i="12657"/>
  <c r="G56" i="12657"/>
  <c r="F56" i="12657"/>
  <c r="E56" i="12657"/>
  <c r="D56" i="12657"/>
  <c r="I55" i="12657"/>
  <c r="H55" i="12657"/>
  <c r="G55" i="12657"/>
  <c r="F55" i="12657"/>
  <c r="E55" i="12657"/>
  <c r="D55" i="12657"/>
  <c r="I56" i="12655"/>
  <c r="H56" i="12655"/>
  <c r="G56" i="12655"/>
  <c r="F56" i="12655"/>
  <c r="E56" i="12655"/>
  <c r="D56" i="12655"/>
  <c r="I55" i="12655"/>
  <c r="H55" i="12655"/>
  <c r="G55" i="12655"/>
  <c r="F55" i="12655"/>
  <c r="E55" i="12655"/>
  <c r="D55" i="12655"/>
  <c r="I56" i="12654"/>
  <c r="H56" i="12654"/>
  <c r="G56" i="12654"/>
  <c r="F56" i="12654"/>
  <c r="E56" i="12654"/>
  <c r="D56" i="12654"/>
  <c r="I55" i="12654"/>
  <c r="H55" i="12654"/>
  <c r="G55" i="12654"/>
  <c r="F55" i="12654"/>
  <c r="E55" i="12654"/>
  <c r="D55" i="12654"/>
  <c r="I56" i="12525"/>
  <c r="H56" i="12525"/>
  <c r="G56" i="12525"/>
  <c r="F56" i="12525"/>
  <c r="E56" i="12525"/>
  <c r="D56" i="12525"/>
  <c r="I55" i="12525"/>
  <c r="H55" i="12525"/>
  <c r="G55" i="12525"/>
  <c r="F55" i="12525"/>
  <c r="E55" i="12525"/>
  <c r="D55" i="12525"/>
  <c r="I56" i="12652"/>
  <c r="H56" i="12652"/>
  <c r="G56" i="12652"/>
  <c r="F56" i="12652"/>
  <c r="E56" i="12652"/>
  <c r="D56" i="12652"/>
  <c r="I55" i="12652"/>
  <c r="H55" i="12652"/>
  <c r="G55" i="12652"/>
  <c r="F55" i="12652"/>
  <c r="E55" i="12652"/>
  <c r="D55" i="12652"/>
  <c r="I56" i="12521"/>
  <c r="H56" i="12521"/>
  <c r="G56" i="12521"/>
  <c r="F56" i="12521"/>
  <c r="E56" i="12521"/>
  <c r="D56" i="12521"/>
  <c r="I55" i="12521"/>
  <c r="H55" i="12521"/>
  <c r="G55" i="12521"/>
  <c r="F55" i="12521"/>
  <c r="E55" i="12521"/>
  <c r="D55" i="12521"/>
  <c r="I56" i="12656"/>
  <c r="H56" i="12656"/>
  <c r="G56" i="12656"/>
  <c r="F56" i="12656"/>
  <c r="E56" i="12656"/>
  <c r="D56" i="12656"/>
  <c r="I55" i="12656"/>
  <c r="H55" i="12656"/>
  <c r="G55" i="12656"/>
  <c r="F55" i="12656"/>
  <c r="E55" i="12656"/>
  <c r="D55" i="12656"/>
  <c r="I56" i="12663"/>
  <c r="H56" i="12663"/>
  <c r="G56" i="12663"/>
  <c r="F56" i="12663"/>
  <c r="E56" i="12663"/>
  <c r="D56" i="12663"/>
  <c r="I55" i="12663"/>
  <c r="H55" i="12663"/>
  <c r="G55" i="12663"/>
  <c r="F55" i="12663"/>
  <c r="E55" i="12663"/>
  <c r="D55" i="12663"/>
  <c r="I56" i="12662"/>
  <c r="H56" i="12662"/>
  <c r="G56" i="12662"/>
  <c r="F56" i="12662"/>
  <c r="E56" i="12662"/>
  <c r="D56" i="12662"/>
  <c r="I55" i="12662"/>
  <c r="H55" i="12662"/>
  <c r="G55" i="12662"/>
  <c r="F55" i="12662"/>
  <c r="E55" i="12662"/>
  <c r="D55" i="12662"/>
  <c r="I56" i="12653"/>
  <c r="H56" i="12653"/>
  <c r="G56" i="12653"/>
  <c r="F56" i="12653"/>
  <c r="E56" i="12653"/>
  <c r="D56" i="12653"/>
  <c r="I55" i="12653"/>
  <c r="H55" i="12653"/>
  <c r="G55" i="12653"/>
  <c r="F55" i="12653"/>
  <c r="E55" i="12653"/>
  <c r="D55" i="12653"/>
  <c r="I56" i="12664"/>
  <c r="H56" i="12664"/>
  <c r="G56" i="12664"/>
  <c r="F56" i="12664"/>
  <c r="E56" i="12664"/>
  <c r="D56" i="12664"/>
  <c r="I55" i="12664"/>
  <c r="H55" i="12664"/>
  <c r="G55" i="12664"/>
  <c r="F55" i="12664"/>
  <c r="E55" i="12664"/>
  <c r="D55" i="12664"/>
  <c r="I56" i="12563"/>
  <c r="H56" i="12563"/>
  <c r="G56" i="12563"/>
  <c r="F56" i="12563"/>
  <c r="E56" i="12563"/>
  <c r="D56" i="12563"/>
  <c r="I55" i="12563"/>
  <c r="H55" i="12563"/>
  <c r="G55" i="12563"/>
  <c r="F55" i="12563"/>
  <c r="E55" i="12563"/>
  <c r="D55" i="12563"/>
  <c r="E56" i="11"/>
  <c r="F56" i="11"/>
  <c r="G56" i="11"/>
  <c r="H56" i="11"/>
  <c r="I56" i="11"/>
  <c r="E55" i="11"/>
  <c r="F55" i="11"/>
  <c r="G55" i="11"/>
  <c r="H55" i="11"/>
  <c r="I55" i="11"/>
  <c r="D56" i="11"/>
  <c r="D55" i="11"/>
  <c r="M11" i="12658" l="1"/>
  <c r="M11" i="12659"/>
  <c r="M11" i="12644"/>
  <c r="M11" i="12531"/>
  <c r="M11" i="12645"/>
  <c r="M11" i="12526"/>
  <c r="M11" i="12647"/>
  <c r="M11" i="12646"/>
  <c r="M11" i="12595"/>
  <c r="M11" i="12665"/>
  <c r="M11" i="12660"/>
  <c r="M11" i="20"/>
  <c r="M11" i="12520"/>
  <c r="M11" i="12650"/>
  <c r="M11" i="12651"/>
  <c r="M11" i="12649"/>
  <c r="M11" i="12648"/>
  <c r="M11" i="12657"/>
  <c r="M11" i="12655"/>
  <c r="M11" i="12654"/>
  <c r="M11" i="12656"/>
  <c r="M11" i="12663"/>
  <c r="M11" i="12662"/>
  <c r="M11" i="11"/>
  <c r="M11" i="12653" l="1"/>
  <c r="M11" i="12652"/>
  <c r="M11" i="12521"/>
  <c r="M11" i="12525"/>
  <c r="C60" i="12665" l="1"/>
  <c r="I54" i="12665"/>
  <c r="H54" i="12665"/>
  <c r="G54" i="12665"/>
  <c r="F54" i="12665"/>
  <c r="E54" i="12665"/>
  <c r="D54" i="12665"/>
  <c r="I52" i="12665"/>
  <c r="H52" i="12665"/>
  <c r="G52" i="12665"/>
  <c r="F52" i="12665"/>
  <c r="E52" i="12665"/>
  <c r="D52" i="12665"/>
  <c r="E51" i="12665"/>
  <c r="L20" i="12665"/>
  <c r="L19" i="12665"/>
  <c r="J56" i="12665" l="1"/>
  <c r="J55" i="12665"/>
  <c r="J57" i="12665" s="1"/>
  <c r="K55" i="12665" s="1"/>
  <c r="K56" i="12665" l="1"/>
  <c r="K57" i="12665" s="1"/>
  <c r="L55" i="12665"/>
  <c r="C53" i="12665" s="1"/>
  <c r="C55" i="12665" s="1"/>
  <c r="C54" i="12665"/>
  <c r="L17" i="12665"/>
  <c r="C60" i="12664" l="1"/>
  <c r="I54" i="12664"/>
  <c r="H54" i="12664"/>
  <c r="G54" i="12664"/>
  <c r="F54" i="12664"/>
  <c r="E54" i="12664"/>
  <c r="D54" i="12664"/>
  <c r="I52" i="12664"/>
  <c r="H52" i="12664"/>
  <c r="G52" i="12664"/>
  <c r="F52" i="12664"/>
  <c r="E52" i="12664"/>
  <c r="D52" i="12664"/>
  <c r="E51" i="12664"/>
  <c r="L20" i="12664"/>
  <c r="L19" i="12664"/>
  <c r="M11" i="12664"/>
  <c r="C60" i="12663"/>
  <c r="I54" i="12663"/>
  <c r="H54" i="12663"/>
  <c r="G54" i="12663"/>
  <c r="F54" i="12663"/>
  <c r="E54" i="12663"/>
  <c r="D54" i="12663"/>
  <c r="I52" i="12663"/>
  <c r="H52" i="12663"/>
  <c r="G52" i="12663"/>
  <c r="F52" i="12663"/>
  <c r="E52" i="12663"/>
  <c r="D52" i="12663"/>
  <c r="E51" i="12663"/>
  <c r="L20" i="12663"/>
  <c r="L19" i="12663"/>
  <c r="J55" i="12664" l="1"/>
  <c r="J56" i="12664"/>
  <c r="J56" i="12663"/>
  <c r="J55" i="12663"/>
  <c r="J57" i="12664" l="1"/>
  <c r="K56" i="12664" s="1"/>
  <c r="K55" i="12664"/>
  <c r="J57" i="12663"/>
  <c r="K56" i="12663" s="1"/>
  <c r="K57" i="12664" l="1"/>
  <c r="C54" i="12664"/>
  <c r="L55" i="12664"/>
  <c r="C53" i="12664" s="1"/>
  <c r="C55" i="12664" s="1"/>
  <c r="L17" i="12664"/>
  <c r="K55" i="12663"/>
  <c r="K57" i="12663" s="1"/>
  <c r="L55" i="12663" l="1"/>
  <c r="C53" i="12663" s="1"/>
  <c r="C55" i="12663" s="1"/>
  <c r="L17" i="12663"/>
  <c r="C54" i="12663"/>
  <c r="C60" i="12662" l="1"/>
  <c r="I54" i="12662"/>
  <c r="H54" i="12662"/>
  <c r="G54" i="12662"/>
  <c r="F54" i="12662"/>
  <c r="E54" i="12662"/>
  <c r="D54" i="12662"/>
  <c r="I52" i="12662"/>
  <c r="H52" i="12662"/>
  <c r="G52" i="12662"/>
  <c r="F52" i="12662"/>
  <c r="E52" i="12662"/>
  <c r="D52" i="12662"/>
  <c r="E51" i="12662"/>
  <c r="L20" i="12662"/>
  <c r="L19" i="12662"/>
  <c r="J56" i="12662" l="1"/>
  <c r="J55" i="12662"/>
  <c r="C60" i="12660"/>
  <c r="I54" i="12660"/>
  <c r="H54" i="12660"/>
  <c r="G54" i="12660"/>
  <c r="F54" i="12660"/>
  <c r="E54" i="12660"/>
  <c r="D54" i="12660"/>
  <c r="I52" i="12660"/>
  <c r="H52" i="12660"/>
  <c r="G52" i="12660"/>
  <c r="F52" i="12660"/>
  <c r="E52" i="12660"/>
  <c r="D52" i="12660"/>
  <c r="E51" i="12660"/>
  <c r="L20" i="12660"/>
  <c r="L19" i="12660"/>
  <c r="J56" i="12660" l="1"/>
  <c r="J55" i="12660"/>
  <c r="J57" i="12662"/>
  <c r="K55" i="12662" s="1"/>
  <c r="K56" i="12662"/>
  <c r="J57" i="12660" l="1"/>
  <c r="K55" i="12660" s="1"/>
  <c r="L55" i="12660" s="1"/>
  <c r="C53" i="12660" s="1"/>
  <c r="C55" i="12660" s="1"/>
  <c r="L17" i="12662"/>
  <c r="L55" i="12662"/>
  <c r="C53" i="12662" s="1"/>
  <c r="C55" i="12662" s="1"/>
  <c r="C54" i="12662"/>
  <c r="K57" i="12662"/>
  <c r="K56" i="12660" l="1"/>
  <c r="L17" i="12660"/>
  <c r="K57" i="12660"/>
  <c r="C54" i="12660"/>
  <c r="C60" i="12659"/>
  <c r="J56" i="12659"/>
  <c r="I54" i="12659"/>
  <c r="H54" i="12659"/>
  <c r="G54" i="12659"/>
  <c r="F54" i="12659"/>
  <c r="E54" i="12659"/>
  <c r="D54" i="12659"/>
  <c r="I52" i="12659"/>
  <c r="H52" i="12659"/>
  <c r="G52" i="12659"/>
  <c r="F52" i="12659"/>
  <c r="E52" i="12659"/>
  <c r="D52" i="12659"/>
  <c r="E51" i="12659"/>
  <c r="L20" i="12659"/>
  <c r="L19" i="12659"/>
  <c r="C60" i="12658"/>
  <c r="J56" i="12658"/>
  <c r="I54" i="12658"/>
  <c r="H54" i="12658"/>
  <c r="G54" i="12658"/>
  <c r="F54" i="12658"/>
  <c r="E54" i="12658"/>
  <c r="D54" i="12658"/>
  <c r="I52" i="12658"/>
  <c r="H52" i="12658"/>
  <c r="G52" i="12658"/>
  <c r="F52" i="12658"/>
  <c r="E52" i="12658"/>
  <c r="D52" i="12658"/>
  <c r="E51" i="12658"/>
  <c r="L20" i="12658"/>
  <c r="L19" i="12658"/>
  <c r="C60" i="12657"/>
  <c r="I54" i="12657"/>
  <c r="H54" i="12657"/>
  <c r="G54" i="12657"/>
  <c r="F54" i="12657"/>
  <c r="E54" i="12657"/>
  <c r="D54" i="12657"/>
  <c r="I52" i="12657"/>
  <c r="H52" i="12657"/>
  <c r="G52" i="12657"/>
  <c r="F52" i="12657"/>
  <c r="E52" i="12657"/>
  <c r="D52" i="12657"/>
  <c r="E51" i="12657"/>
  <c r="L20" i="12657"/>
  <c r="L19" i="12657"/>
  <c r="J55" i="12658" l="1"/>
  <c r="J55" i="12659"/>
  <c r="J57" i="12659" s="1"/>
  <c r="K56" i="12659" s="1"/>
  <c r="J55" i="12657"/>
  <c r="J57" i="12657" s="1"/>
  <c r="K56" i="12657" s="1"/>
  <c r="J56" i="12657"/>
  <c r="J57" i="12658" l="1"/>
  <c r="K56" i="12658" s="1"/>
  <c r="K55" i="12659"/>
  <c r="C54" i="12659" s="1"/>
  <c r="K55" i="12657"/>
  <c r="C54" i="12657" s="1"/>
  <c r="K57" i="12657"/>
  <c r="K55" i="12658" l="1"/>
  <c r="L17" i="12659"/>
  <c r="L17" i="12657"/>
  <c r="L55" i="12657"/>
  <c r="C53" i="12657" s="1"/>
  <c r="C55" i="12657" s="1"/>
  <c r="C54" i="12658"/>
  <c r="K57" i="12658"/>
  <c r="L55" i="12659"/>
  <c r="C53" i="12659" s="1"/>
  <c r="C55" i="12659" s="1"/>
  <c r="K57" i="12659"/>
  <c r="C60" i="12656"/>
  <c r="I54" i="12656"/>
  <c r="H54" i="12656"/>
  <c r="G54" i="12656"/>
  <c r="F54" i="12656"/>
  <c r="E54" i="12656"/>
  <c r="D54" i="12656"/>
  <c r="I52" i="12656"/>
  <c r="H52" i="12656"/>
  <c r="G52" i="12656"/>
  <c r="F52" i="12656"/>
  <c r="E52" i="12656"/>
  <c r="D52" i="12656"/>
  <c r="E51" i="12656"/>
  <c r="L20" i="12656"/>
  <c r="L19" i="12656"/>
  <c r="C60" i="12655"/>
  <c r="J56" i="12655"/>
  <c r="I54" i="12655"/>
  <c r="H54" i="12655"/>
  <c r="G54" i="12655"/>
  <c r="F54" i="12655"/>
  <c r="E54" i="12655"/>
  <c r="D54" i="12655"/>
  <c r="I52" i="12655"/>
  <c r="H52" i="12655"/>
  <c r="G52" i="12655"/>
  <c r="F52" i="12655"/>
  <c r="E52" i="12655"/>
  <c r="D52" i="12655"/>
  <c r="E51" i="12655"/>
  <c r="L20" i="12655"/>
  <c r="L19" i="12655"/>
  <c r="L55" i="12658" l="1"/>
  <c r="C53" i="12658" s="1"/>
  <c r="C55" i="12658" s="1"/>
  <c r="L17" i="12658"/>
  <c r="J55" i="12655"/>
  <c r="J57" i="12655" s="1"/>
  <c r="K56" i="12655" s="1"/>
  <c r="J55" i="12656"/>
  <c r="J56" i="12656"/>
  <c r="J57" i="12656" l="1"/>
  <c r="K56" i="12656" s="1"/>
  <c r="K55" i="12655"/>
  <c r="K55" i="12656" l="1"/>
  <c r="L55" i="12656" s="1"/>
  <c r="C53" i="12656" s="1"/>
  <c r="C55" i="12656" s="1"/>
  <c r="C54" i="12656"/>
  <c r="L17" i="12656"/>
  <c r="K57" i="12656"/>
  <c r="K57" i="12655"/>
  <c r="L55" i="12655"/>
  <c r="C53" i="12655" s="1"/>
  <c r="C55" i="12655" s="1"/>
  <c r="C54" i="12655"/>
  <c r="L17" i="12655"/>
  <c r="C60" i="12654" l="1"/>
  <c r="J56" i="12654"/>
  <c r="J55" i="12654"/>
  <c r="I54" i="12654"/>
  <c r="H54" i="12654"/>
  <c r="G54" i="12654"/>
  <c r="F54" i="12654"/>
  <c r="E54" i="12654"/>
  <c r="D54" i="12654"/>
  <c r="I52" i="12654"/>
  <c r="H52" i="12654"/>
  <c r="G52" i="12654"/>
  <c r="F52" i="12654"/>
  <c r="E52" i="12654"/>
  <c r="D52" i="12654"/>
  <c r="E51" i="12654"/>
  <c r="L20" i="12654"/>
  <c r="L19" i="12654"/>
  <c r="C60" i="12653"/>
  <c r="J55" i="12653"/>
  <c r="I54" i="12653"/>
  <c r="H54" i="12653"/>
  <c r="G54" i="12653"/>
  <c r="F54" i="12653"/>
  <c r="E54" i="12653"/>
  <c r="D54" i="12653"/>
  <c r="I52" i="12653"/>
  <c r="H52" i="12653"/>
  <c r="G52" i="12653"/>
  <c r="F52" i="12653"/>
  <c r="E52" i="12653"/>
  <c r="D52" i="12653"/>
  <c r="E51" i="12653"/>
  <c r="L20" i="12653"/>
  <c r="L19" i="12653"/>
  <c r="C60" i="12652"/>
  <c r="I54" i="12652"/>
  <c r="H54" i="12652"/>
  <c r="G54" i="12652"/>
  <c r="F54" i="12652"/>
  <c r="E54" i="12652"/>
  <c r="D54" i="12652"/>
  <c r="I52" i="12652"/>
  <c r="H52" i="12652"/>
  <c r="G52" i="12652"/>
  <c r="F52" i="12652"/>
  <c r="E52" i="12652"/>
  <c r="D52" i="12652"/>
  <c r="E51" i="12652"/>
  <c r="L20" i="12652"/>
  <c r="L19" i="12652"/>
  <c r="J57" i="12654" l="1"/>
  <c r="K56" i="12654" s="1"/>
  <c r="J56" i="12653"/>
  <c r="J57" i="12653"/>
  <c r="K55" i="12653" s="1"/>
  <c r="J55" i="12652"/>
  <c r="J56" i="12652"/>
  <c r="C60" i="12651"/>
  <c r="J56" i="12651"/>
  <c r="J55" i="12651"/>
  <c r="I54" i="12651"/>
  <c r="H54" i="12651"/>
  <c r="G54" i="12651"/>
  <c r="F54" i="12651"/>
  <c r="E54" i="12651"/>
  <c r="D54" i="12651"/>
  <c r="I52" i="12651"/>
  <c r="H52" i="12651"/>
  <c r="G52" i="12651"/>
  <c r="F52" i="12651"/>
  <c r="E52" i="12651"/>
  <c r="D52" i="12651"/>
  <c r="E51" i="12651"/>
  <c r="L20" i="12651"/>
  <c r="L19" i="12651"/>
  <c r="C60" i="12650"/>
  <c r="J55" i="12650"/>
  <c r="I54" i="12650"/>
  <c r="H54" i="12650"/>
  <c r="G54" i="12650"/>
  <c r="F54" i="12650"/>
  <c r="E54" i="12650"/>
  <c r="D54" i="12650"/>
  <c r="I52" i="12650"/>
  <c r="H52" i="12650"/>
  <c r="G52" i="12650"/>
  <c r="F52" i="12650"/>
  <c r="E52" i="12650"/>
  <c r="D52" i="12650"/>
  <c r="E51" i="12650"/>
  <c r="L20" i="12650"/>
  <c r="L19" i="12650"/>
  <c r="C60" i="12649"/>
  <c r="J55" i="12649"/>
  <c r="I54" i="12649"/>
  <c r="H54" i="12649"/>
  <c r="G54" i="12649"/>
  <c r="F54" i="12649"/>
  <c r="E54" i="12649"/>
  <c r="D54" i="12649"/>
  <c r="I52" i="12649"/>
  <c r="H52" i="12649"/>
  <c r="G52" i="12649"/>
  <c r="F52" i="12649"/>
  <c r="E52" i="12649"/>
  <c r="D52" i="12649"/>
  <c r="E51" i="12649"/>
  <c r="L20" i="12649"/>
  <c r="L19" i="12649"/>
  <c r="C60" i="12648"/>
  <c r="I54" i="12648"/>
  <c r="H54" i="12648"/>
  <c r="G54" i="12648"/>
  <c r="F54" i="12648"/>
  <c r="E54" i="12648"/>
  <c r="D54" i="12648"/>
  <c r="I52" i="12648"/>
  <c r="H52" i="12648"/>
  <c r="G52" i="12648"/>
  <c r="F52" i="12648"/>
  <c r="E52" i="12648"/>
  <c r="D52" i="12648"/>
  <c r="E51" i="12648"/>
  <c r="L20" i="12648"/>
  <c r="L19" i="12648"/>
  <c r="C60" i="12647"/>
  <c r="J55" i="12647"/>
  <c r="I54" i="12647"/>
  <c r="H54" i="12647"/>
  <c r="G54" i="12647"/>
  <c r="F54" i="12647"/>
  <c r="E54" i="12647"/>
  <c r="D54" i="12647"/>
  <c r="I52" i="12647"/>
  <c r="H52" i="12647"/>
  <c r="G52" i="12647"/>
  <c r="F52" i="12647"/>
  <c r="E52" i="12647"/>
  <c r="D52" i="12647"/>
  <c r="E51" i="12647"/>
  <c r="L20" i="12647"/>
  <c r="L19" i="12647"/>
  <c r="C60" i="12646"/>
  <c r="J56" i="12646"/>
  <c r="I54" i="12646"/>
  <c r="H54" i="12646"/>
  <c r="G54" i="12646"/>
  <c r="F54" i="12646"/>
  <c r="E54" i="12646"/>
  <c r="D54" i="12646"/>
  <c r="I52" i="12646"/>
  <c r="H52" i="12646"/>
  <c r="G52" i="12646"/>
  <c r="F52" i="12646"/>
  <c r="E52" i="12646"/>
  <c r="D52" i="12646"/>
  <c r="E51" i="12646"/>
  <c r="L20" i="12646"/>
  <c r="L19" i="12646"/>
  <c r="J57" i="12652" l="1"/>
  <c r="K55" i="12652" s="1"/>
  <c r="L55" i="12652" s="1"/>
  <c r="C53" i="12652" s="1"/>
  <c r="C55" i="12652" s="1"/>
  <c r="J56" i="12649"/>
  <c r="K55" i="12654"/>
  <c r="L17" i="12653"/>
  <c r="L55" i="12653"/>
  <c r="C53" i="12653" s="1"/>
  <c r="C55" i="12653" s="1"/>
  <c r="C54" i="12653"/>
  <c r="K56" i="12653"/>
  <c r="K57" i="12653" s="1"/>
  <c r="J56" i="12650"/>
  <c r="J57" i="12650" s="1"/>
  <c r="K56" i="12650" s="1"/>
  <c r="J57" i="12651"/>
  <c r="K56" i="12651" s="1"/>
  <c r="J55" i="12648"/>
  <c r="J57" i="12648" s="1"/>
  <c r="K55" i="12648" s="1"/>
  <c r="J56" i="12648"/>
  <c r="J57" i="12649"/>
  <c r="K56" i="12649" s="1"/>
  <c r="J56" i="12647"/>
  <c r="J57" i="12647" s="1"/>
  <c r="J55" i="12646"/>
  <c r="J57" i="12646" s="1"/>
  <c r="K55" i="12646" s="1"/>
  <c r="K56" i="12648" l="1"/>
  <c r="L17" i="12652"/>
  <c r="C54" i="12652"/>
  <c r="K56" i="12652"/>
  <c r="K57" i="12652" s="1"/>
  <c r="K55" i="12651"/>
  <c r="C54" i="12651" s="1"/>
  <c r="K55" i="12649"/>
  <c r="C54" i="12649" s="1"/>
  <c r="L55" i="12654"/>
  <c r="C53" i="12654" s="1"/>
  <c r="C55" i="12654" s="1"/>
  <c r="K57" i="12654"/>
  <c r="C54" i="12654"/>
  <c r="L17" i="12654"/>
  <c r="K55" i="12650"/>
  <c r="K57" i="12650" s="1"/>
  <c r="L17" i="12650"/>
  <c r="L55" i="12649"/>
  <c r="C53" i="12649" s="1"/>
  <c r="C55" i="12649" s="1"/>
  <c r="L17" i="12649"/>
  <c r="K57" i="12649"/>
  <c r="L55" i="12648"/>
  <c r="C53" i="12648" s="1"/>
  <c r="C55" i="12648" s="1"/>
  <c r="K57" i="12648"/>
  <c r="C54" i="12648"/>
  <c r="L17" i="12648"/>
  <c r="K56" i="12647"/>
  <c r="K57" i="12647" s="1"/>
  <c r="K55" i="12647"/>
  <c r="L55" i="12647" s="1"/>
  <c r="C53" i="12647" s="1"/>
  <c r="C55" i="12647" s="1"/>
  <c r="C54" i="12647"/>
  <c r="L17" i="12647"/>
  <c r="L55" i="12646"/>
  <c r="C53" i="12646" s="1"/>
  <c r="C55" i="12646" s="1"/>
  <c r="C54" i="12646"/>
  <c r="L17" i="12646"/>
  <c r="K56" i="12646"/>
  <c r="K57" i="12646" s="1"/>
  <c r="L55" i="12651" l="1"/>
  <c r="C53" i="12651" s="1"/>
  <c r="C55" i="12651" s="1"/>
  <c r="L17" i="12651"/>
  <c r="K57" i="12651"/>
  <c r="C54" i="12650"/>
  <c r="L55" i="12650"/>
  <c r="C53" i="12650" s="1"/>
  <c r="C55" i="12650" s="1"/>
  <c r="C60" i="12645" l="1"/>
  <c r="I54" i="12645"/>
  <c r="H54" i="12645"/>
  <c r="G54" i="12645"/>
  <c r="F54" i="12645"/>
  <c r="E54" i="12645"/>
  <c r="D54" i="12645"/>
  <c r="I52" i="12645"/>
  <c r="H52" i="12645"/>
  <c r="G52" i="12645"/>
  <c r="F52" i="12645"/>
  <c r="E52" i="12645"/>
  <c r="D52" i="12645"/>
  <c r="E51" i="12645"/>
  <c r="L20" i="12645"/>
  <c r="L19" i="12645"/>
  <c r="J56" i="12645" l="1"/>
  <c r="J55" i="12645"/>
  <c r="C60" i="12644"/>
  <c r="J55" i="12644"/>
  <c r="I54" i="12644"/>
  <c r="H54" i="12644"/>
  <c r="G54" i="12644"/>
  <c r="F54" i="12644"/>
  <c r="E54" i="12644"/>
  <c r="D54" i="12644"/>
  <c r="I52" i="12644"/>
  <c r="H52" i="12644"/>
  <c r="G52" i="12644"/>
  <c r="F52" i="12644"/>
  <c r="E52" i="12644"/>
  <c r="L20" i="12644"/>
  <c r="L19" i="12644"/>
  <c r="J57" i="12645" l="1"/>
  <c r="K55" i="12645" s="1"/>
  <c r="C54" i="12645" s="1"/>
  <c r="J56" i="12644"/>
  <c r="J57" i="12644"/>
  <c r="K57" i="12644" s="1"/>
  <c r="L17" i="12645" l="1"/>
  <c r="L55" i="12645"/>
  <c r="C53" i="12645" s="1"/>
  <c r="C55" i="12645" s="1"/>
  <c r="K56" i="12645"/>
  <c r="K57" i="12645" s="1"/>
  <c r="K55" i="12644"/>
  <c r="L17" i="12644" s="1"/>
  <c r="K56" i="12644"/>
  <c r="C54" i="12644" l="1"/>
  <c r="L55" i="12644"/>
  <c r="C53" i="12644" s="1"/>
  <c r="C55" i="12644" s="1"/>
  <c r="M55" i="12644"/>
  <c r="M12" i="12563" l="1"/>
  <c r="L19" i="12595" l="1"/>
  <c r="L20" i="12595"/>
  <c r="E51" i="12595"/>
  <c r="D52" i="12595"/>
  <c r="E52" i="12595"/>
  <c r="F52" i="12595"/>
  <c r="G52" i="12595"/>
  <c r="H52" i="12595"/>
  <c r="I52" i="12595"/>
  <c r="D54" i="12595"/>
  <c r="E54" i="12595"/>
  <c r="F54" i="12595"/>
  <c r="G54" i="12595"/>
  <c r="H54" i="12595"/>
  <c r="I54" i="12595"/>
  <c r="C60" i="12595"/>
  <c r="L19" i="12563"/>
  <c r="L20" i="12563"/>
  <c r="E51" i="12563"/>
  <c r="D52" i="12563"/>
  <c r="E52" i="12563"/>
  <c r="F52" i="12563"/>
  <c r="G52" i="12563"/>
  <c r="H52" i="12563"/>
  <c r="I52" i="12563"/>
  <c r="D54" i="12563"/>
  <c r="E54" i="12563"/>
  <c r="F54" i="12563"/>
  <c r="G54" i="12563"/>
  <c r="H54" i="12563"/>
  <c r="I54" i="12563"/>
  <c r="C60" i="12563"/>
  <c r="L19" i="12531"/>
  <c r="L20" i="12531"/>
  <c r="E52" i="12531"/>
  <c r="F52" i="12531"/>
  <c r="G52" i="12531"/>
  <c r="H52" i="12531"/>
  <c r="I52" i="12531"/>
  <c r="D54" i="12531"/>
  <c r="E54" i="12531"/>
  <c r="F54" i="12531"/>
  <c r="G54" i="12531"/>
  <c r="H54" i="12531"/>
  <c r="I54" i="12531"/>
  <c r="E51" i="11"/>
  <c r="C60" i="11"/>
  <c r="L19" i="11"/>
  <c r="L20" i="11"/>
  <c r="D54" i="11"/>
  <c r="E54" i="11"/>
  <c r="F54" i="11"/>
  <c r="G54" i="11"/>
  <c r="H54" i="11"/>
  <c r="I54" i="11"/>
  <c r="E52" i="11"/>
  <c r="F52" i="11"/>
  <c r="G52" i="11"/>
  <c r="H52" i="11"/>
  <c r="I52" i="11"/>
  <c r="D52" i="11"/>
  <c r="M61" i="20"/>
  <c r="C60" i="20"/>
  <c r="L19" i="20"/>
  <c r="L20" i="20"/>
  <c r="D54" i="20"/>
  <c r="E54" i="20"/>
  <c r="F54" i="20"/>
  <c r="G54" i="20"/>
  <c r="H54" i="20"/>
  <c r="I54" i="20"/>
  <c r="E52" i="20"/>
  <c r="F52" i="20"/>
  <c r="G52" i="20"/>
  <c r="H52" i="20"/>
  <c r="I52" i="20"/>
  <c r="L19" i="12520"/>
  <c r="L20" i="12520"/>
  <c r="D52" i="12520"/>
  <c r="E52" i="12520"/>
  <c r="F52" i="12520"/>
  <c r="G52" i="12520"/>
  <c r="H52" i="12520"/>
  <c r="I52" i="12520"/>
  <c r="D54" i="12520"/>
  <c r="E54" i="12520"/>
  <c r="F54" i="12520"/>
  <c r="G54" i="12520"/>
  <c r="H54" i="12520"/>
  <c r="I54" i="12520"/>
  <c r="C60" i="12520"/>
  <c r="L19" i="12521"/>
  <c r="L20" i="12521"/>
  <c r="D52" i="12521"/>
  <c r="E52" i="12521"/>
  <c r="F52" i="12521"/>
  <c r="G52" i="12521"/>
  <c r="H52" i="12521"/>
  <c r="I52" i="12521"/>
  <c r="D54" i="12521"/>
  <c r="E54" i="12521"/>
  <c r="F54" i="12521"/>
  <c r="G54" i="12521"/>
  <c r="H54" i="12521"/>
  <c r="I54" i="12521"/>
  <c r="C60" i="12521"/>
  <c r="M61" i="12521"/>
  <c r="L19" i="12525"/>
  <c r="L20" i="12525"/>
  <c r="E51" i="12525"/>
  <c r="D52" i="12525"/>
  <c r="E52" i="12525"/>
  <c r="F52" i="12525"/>
  <c r="G52" i="12525"/>
  <c r="H52" i="12525"/>
  <c r="I52" i="12525"/>
  <c r="D54" i="12525"/>
  <c r="E54" i="12525"/>
  <c r="F54" i="12525"/>
  <c r="G54" i="12525"/>
  <c r="H54" i="12525"/>
  <c r="I54" i="12525"/>
  <c r="C60" i="12525"/>
  <c r="L19" i="12526"/>
  <c r="L20" i="12526"/>
  <c r="E51" i="12526"/>
  <c r="D52" i="12526"/>
  <c r="E52" i="12526"/>
  <c r="F52" i="12526"/>
  <c r="G52" i="12526"/>
  <c r="H52" i="12526"/>
  <c r="I52" i="12526"/>
  <c r="D54" i="12526"/>
  <c r="E54" i="12526"/>
  <c r="F54" i="12526"/>
  <c r="G54" i="12526"/>
  <c r="H54" i="12526"/>
  <c r="I54" i="12526"/>
  <c r="C60" i="12526"/>
  <c r="J56" i="12526" l="1"/>
  <c r="J55" i="12525"/>
  <c r="J56" i="12531"/>
  <c r="J56" i="12520"/>
  <c r="J55" i="12520"/>
  <c r="J56" i="20"/>
  <c r="J55" i="12526"/>
  <c r="J56" i="12525"/>
  <c r="J56" i="12521"/>
  <c r="J55" i="12521"/>
  <c r="J56" i="12563"/>
  <c r="J56" i="12595"/>
  <c r="J55" i="12595"/>
  <c r="J55" i="12563"/>
  <c r="J55" i="12531"/>
  <c r="J55" i="20"/>
  <c r="J56" i="11"/>
  <c r="J55" i="11"/>
  <c r="J57" i="12531" l="1"/>
  <c r="K57" i="12531" s="1"/>
  <c r="J57" i="20"/>
  <c r="K56" i="20" s="1"/>
  <c r="J57" i="12526"/>
  <c r="K56" i="12526" s="1"/>
  <c r="J57" i="12521"/>
  <c r="K57" i="12521" s="1"/>
  <c r="J57" i="12520"/>
  <c r="K57" i="12520" s="1"/>
  <c r="J57" i="12525"/>
  <c r="K55" i="12525" s="1"/>
  <c r="L55" i="12525" s="1"/>
  <c r="C53" i="12525" s="1"/>
  <c r="C55" i="12525" s="1"/>
  <c r="J57" i="12563"/>
  <c r="K56" i="12563" s="1"/>
  <c r="J57" i="11"/>
  <c r="K56" i="11" s="1"/>
  <c r="J57" i="12595"/>
  <c r="K55" i="12595" s="1"/>
  <c r="L55" i="12595" s="1"/>
  <c r="C53" i="12595" s="1"/>
  <c r="C55" i="12595" s="1"/>
  <c r="K55" i="12531"/>
  <c r="C54" i="12531" s="1"/>
  <c r="C60" i="12531"/>
  <c r="K56" i="12531"/>
  <c r="K55" i="12526" l="1"/>
  <c r="K57" i="12526" s="1"/>
  <c r="K55" i="12521"/>
  <c r="M55" i="12521" s="1"/>
  <c r="K56" i="12521"/>
  <c r="K55" i="20"/>
  <c r="L55" i="20" s="1"/>
  <c r="C53" i="20" s="1"/>
  <c r="C55" i="20" s="1"/>
  <c r="K57" i="20"/>
  <c r="K55" i="12520"/>
  <c r="L17" i="12520" s="1"/>
  <c r="K56" i="12520"/>
  <c r="K56" i="12595"/>
  <c r="K57" i="12595" s="1"/>
  <c r="C54" i="12525"/>
  <c r="K56" i="12525"/>
  <c r="K57" i="12525" s="1"/>
  <c r="L17" i="12525"/>
  <c r="K55" i="12563"/>
  <c r="L55" i="12563" s="1"/>
  <c r="C53" i="12563" s="1"/>
  <c r="C55" i="12563" s="1"/>
  <c r="M55" i="12531"/>
  <c r="L17" i="12531"/>
  <c r="L55" i="12531"/>
  <c r="C53" i="12531" s="1"/>
  <c r="C55" i="12531" s="1"/>
  <c r="L17" i="12521"/>
  <c r="K55" i="11"/>
  <c r="K57" i="11" s="1"/>
  <c r="L17" i="12595"/>
  <c r="C54" i="12595"/>
  <c r="M55" i="20" l="1"/>
  <c r="C54" i="20"/>
  <c r="L17" i="12526"/>
  <c r="L55" i="12526"/>
  <c r="C53" i="12526" s="1"/>
  <c r="C55" i="12526" s="1"/>
  <c r="C54" i="12526"/>
  <c r="L55" i="12521"/>
  <c r="C53" i="12521" s="1"/>
  <c r="C55" i="12521" s="1"/>
  <c r="C54" i="12521"/>
  <c r="L17" i="20"/>
  <c r="L55" i="12520"/>
  <c r="C53" i="12520" s="1"/>
  <c r="C55" i="12520" s="1"/>
  <c r="M55" i="12520"/>
  <c r="C54" i="12520"/>
  <c r="K57" i="12563"/>
  <c r="C54" i="12563"/>
  <c r="L17" i="12563"/>
  <c r="L17" i="11"/>
  <c r="C54" i="11"/>
  <c r="L55" i="11"/>
  <c r="C53" i="11" s="1"/>
  <c r="C55" i="11" s="1"/>
</calcChain>
</file>

<file path=xl/sharedStrings.xml><?xml version="1.0" encoding="utf-8"?>
<sst xmlns="http://schemas.openxmlformats.org/spreadsheetml/2006/main" count="1017" uniqueCount="85">
  <si>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</si>
  <si>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</si>
  <si>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</si>
  <si>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</si>
  <si>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</si>
  <si>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</si>
  <si>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</si>
  <si>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</si>
  <si>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</si>
  <si>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</si>
  <si>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</si>
  <si>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%</t>
  </si>
  <si>
    <t>ejem</t>
  </si>
  <si>
    <t xml:space="preserve">  </t>
  </si>
  <si>
    <t>TOTAL</t>
  </si>
  <si>
    <t>PORCENTAJE</t>
  </si>
  <si>
    <t>L.PR.(cm)</t>
  </si>
  <si>
    <t>VAR. (L)</t>
  </si>
  <si>
    <t>&gt; 11,5 cm</t>
  </si>
  <si>
    <t>&lt; 11,5 cm =</t>
  </si>
  <si>
    <t>&lt; 11,5 cm =%</t>
  </si>
  <si>
    <t>CRUCERO RECLAS ENERO 2001.</t>
  </si>
  <si>
    <t>CRUCERO RECLAS ENERO 2013.</t>
  </si>
  <si>
    <t>CRUCERO RECLAS MAYO 2013.</t>
  </si>
  <si>
    <t>CRUCERO RECLAS MAYO 2017.</t>
  </si>
  <si>
    <t>P.PR(kg)</t>
  </si>
  <si>
    <t>VAR (X)</t>
  </si>
  <si>
    <t>CV</t>
  </si>
  <si>
    <t>VARIANZA LPR</t>
  </si>
  <si>
    <t>CRUCERO RECLAS ENERO 2017.</t>
  </si>
  <si>
    <t>CRUCERO RECLAS ENERO 2003.</t>
  </si>
  <si>
    <t>CRUCERO RECLAS ENERO 2002.</t>
  </si>
  <si>
    <t>CRUCERO RECLAS ENERO 2005.</t>
  </si>
  <si>
    <t>CRUCERO RECLAS ENERO 2016.</t>
  </si>
  <si>
    <t>CRUCERO RECLAS MAYO 2016.</t>
  </si>
  <si>
    <t>CRUCERO RECLAS ENERO 2015.</t>
  </si>
  <si>
    <t>CRUCERO RECLAS ENERO 2011.</t>
  </si>
  <si>
    <t>CRUCERO RECLAS MAYO 2012.</t>
  </si>
  <si>
    <t>CRUCERO RECLAS ENERO 2004.</t>
  </si>
  <si>
    <t>CRUCERO RECLAS ENERO 2007.</t>
  </si>
  <si>
    <t>CRUCERO RECLAS MAYO 2011.</t>
  </si>
  <si>
    <t>CRUCERO RECLAS MAYO 2009.</t>
  </si>
  <si>
    <t>CRUCERO RECLAS ENERO 2009.</t>
  </si>
  <si>
    <t>CRUCERO RECLAS ENERO 2010.</t>
  </si>
  <si>
    <t>CRUCERO RECLAS MAYO 2010.</t>
  </si>
  <si>
    <t>CRUCERO RECLAS ENERO 2018.</t>
  </si>
  <si>
    <t>CRUCERO RECLAS MAYO 2018.</t>
  </si>
  <si>
    <t>CRUCERO RECLAS MAYO 2007.</t>
  </si>
  <si>
    <t>CRUCERO RECLAS ENERO 2008.</t>
  </si>
  <si>
    <t>CRUCERO RECLAS ENERO 2006.</t>
  </si>
  <si>
    <t>CRUCERO RECLAS ENERO 2014.</t>
  </si>
  <si>
    <t>CRUCERO RECLAS MAYO 2014.</t>
  </si>
  <si>
    <t>TABLA   4.  COMPOSICIÓN EN NÚMERO POR GRUPO DE EDAD BIOLOGICA EN LA CAPTURA DE ANCHOVETA</t>
  </si>
  <si>
    <t>TABLA   6.  COMPOSICIÓN EN NÚMERO POR GRUPO DE EDAD BIOLOGICA EN LA CAPTURA DE ANCHOVETA</t>
  </si>
  <si>
    <t>TABLA   1.  COMPOSICIÓN EN NÚMERO POR GRUPO DE EDAD BIOLOGICA EN LA CAPTURA DE ANCHOVETA</t>
  </si>
  <si>
    <t>TABLA  2.  COMPOSICIÓN EN NÚMERO POR GRUPO DE EDAD BIOLOGICA EN LA CAPTURA DE ANCHOVETA</t>
  </si>
  <si>
    <t>TABLA  3.  COMPOSICIÓN EN NÚMERO POR GRUPO DE EDAD BIOLOGICA EN LA CAPTURA DE ANCHOVETA</t>
  </si>
  <si>
    <t>TABLA  5.  COMPOSICIÓN EN NÚMERO POR GRUPO DE EDAD BIOLOGICA EN LA CAPTURA DE ANCHOVETA</t>
  </si>
  <si>
    <t>TABLA   7.  COMPOSICIÓN EN NÚMERO POR GRUPO DE EDAD BIOLOGICA EN LA CAPTURA DE ANCHOVETA</t>
  </si>
  <si>
    <t>TABLA   8.  COMPOSICIÓN EN NÚMERO POR GRUPO DE EDAD BIOLOGICA EN LA CAPTURA DE ANCHOVETA</t>
  </si>
  <si>
    <t>TABLA   9.  COMPOSICIÓN EN NÚMERO POR GRUPO DE EDAD BIOLOGICA EN LA CAPTURA DE ANCHOVETA</t>
  </si>
  <si>
    <t>TABLA   10. COMPOSICIÓN EN NÚMERO POR GRUPO DE EDAD BIOLOGICA EN LA CAPTURA DE ANCHOVETA</t>
  </si>
  <si>
    <t>TABLA   11. COMPOSICIÓN EN NÚMERO POR GRUPO DE EDAD BIOLOGICA EN LA CAPTURA DE ANCHOVETA</t>
  </si>
  <si>
    <t>TABLA   12. COMPOSICIÓN EN NÚMERO POR GRUPO DE EDAD BIOLOGICA EN LA CAPTURA DE ANCHOVETA</t>
  </si>
  <si>
    <t>TABLA   13. COMPOSICIÓN EN NÚMERO POR GRUPO DE EDAD BIOLOGICA EN LA CAPTURA DE ANCHOVETA</t>
  </si>
  <si>
    <t>TABLA   14. COMPOSICIÓN EN NÚMERO POR GRUPO DE EDAD BIOLOGICA EN LA CAPTURA DE ANCHOVETA</t>
  </si>
  <si>
    <t>TABLA   15. COMPOSICIÓN EN NÚMERO POR GRUPO DE EDAD BIOLOGICA EN LA CAPTURA DE ANCHOVETA</t>
  </si>
  <si>
    <t>TABLA   16. COMPOSICIÓN EN NÚMERO POR GRUPO DE EDAD BIOLOGICA EN LA CAPTURA DE ANCHOVETA</t>
  </si>
  <si>
    <t>CRUCERO RECLAS ENERO 2012.</t>
  </si>
  <si>
    <t>TABLA   17. COMPOSICIÓN EN NÚMERO POR GRUPO DE EDAD BIOLOGICA EN LA CAPTURA DE ANCHOVETA</t>
  </si>
  <si>
    <t>TABLA  18. COMPOSICIÓN EN NÚMERO POR GRUPO DE EDAD BIOLOGICA EN LA CAPTURA DE ANCHOVETA</t>
  </si>
  <si>
    <t>TABLA   19. COMPOSICIÓN EN NÚMERO POR GRUPO DE EDAD BIOLOGICA EN LA CAPTURA DE ANCHOVETA</t>
  </si>
  <si>
    <t>TABLA   20. COMPOSICIÓN EN NÚMERO POR GRUPO DE EDAD BIOLOGICA EN LA CAPTURA DE ANCHOVETA</t>
  </si>
  <si>
    <t>TABLA  21. COMPOSICIÓN EN NÚMERO POR GRUPO DE EDAD BIOLOGICA EN LA CAPTURA DE ANCHOVETA</t>
  </si>
  <si>
    <t>TABLA   22. COMPOSICIÓN EN NÚMERO POR GRUPO DE EDAD BIOLOGICA EN LA CAPTURA DE ANCHOVETA</t>
  </si>
  <si>
    <t>TABLA   23. COMPOSICIÓN EN NÚMERO POR GRUPO DE EDAD BIOLOGICA EN LA CAPTURA DE ANCHOVETA</t>
  </si>
  <si>
    <t>CRUCERO RECLAS MAYO. V-VIII REGION 2015.</t>
  </si>
  <si>
    <t>TABLA   24. COMPOSICIÓN EN NÚMERO POR GRUPO DE EDAD BIOLOGICA EN LA CAPTURA DE ANCHOVETA</t>
  </si>
  <si>
    <t>CRUCERO RECLAS JUNIO. IX-XIV REGION 2015.</t>
  </si>
  <si>
    <t>TABLA   25. COMPOSICIÓN EN NÚMERO POR GRUPO DE EDAD BIOLOGICA EN LA CAPTURA DE ANCHOVETA</t>
  </si>
  <si>
    <t>TABLA   26. COMPOSICIÓN EN NÚMERO POR GRUPO DE EDAD BIOLOGICA EN LA CAPTURA DE ANCHOVETA</t>
  </si>
  <si>
    <t>TABLA   27. COMPOSICIÓN EN NÚMERO POR GRUPO DE EDAD BIOLOGICA EN LA CAPTURA DE ANCHOVETA</t>
  </si>
  <si>
    <t>TABLA   28. COMPOSICIÓN EN NÚMERO POR GRUPO DE EDAD BIOLOGICA EN LA CAPTURA DE ANCHOVETA</t>
  </si>
  <si>
    <t>TABLA   29. COMPOSICIÓN EN NÚMERO POR GRUPO DE EDAD BIOLOGICA EN LA CAPTURA DE ANCHOVETA</t>
  </si>
  <si>
    <t>TABLA   30. COMPOSICIÓN EN NÚMERO POR GRUPO DE EDAD BIOLOGICA EN LA CAPTURA DE ANCHOVETA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</si>
</sst>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P_t_s_-;\-* #,##0\ _P_t_s_-;_-* &quot;-&quot;\ _P_t_s_-;_-@_-"/>
    <numFmt numFmtId="165" formatCode="0.0"/>
    <numFmt numFmtId="166" formatCode="0.000"/>
    <numFmt numFmtId="167" formatCode="#,##0.0"/>
    <numFmt numFmtId="168" formatCode="0.E+00"/>
    <numFmt numFmtId="169" formatCode="0.0E+00"/>
  </numFmts>
  <fonts count="13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i/>
      <sz val="20"/>
      <color indexed="62"/>
      <name val="Arial"/>
      <family val="2"/>
    </font>
    <font>
      <b/>
      <sz val="24"/>
      <name val="Arial"/>
      <family val="2"/>
    </font>
    <font>
      <b/>
      <i/>
      <sz val="24"/>
      <color indexed="62"/>
      <name val="Arial"/>
      <family val="2"/>
    </font>
    <font>
      <b/>
      <i/>
      <sz val="20"/>
      <color indexed="62"/>
      <name val="Arial"/>
      <family val="2"/>
    </font>
    <font>
      <b/>
      <sz val="20"/>
      <name val="Arial"/>
      <family val="2"/>
    </font>
    <font>
      <b/>
      <i/>
      <sz val="20"/>
      <name val="Arial"/>
      <family val="2"/>
    </font>
    <font>
      <i/>
      <sz val="20"/>
      <name val="Arial"/>
      <family val="2"/>
    </font>
    <font>
      <b/>
      <i/>
      <sz val="24"/>
      <name val="Arial"/>
      <family val="2"/>
    </font>
    <font>
      <b/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1" fontId="1" fillId="0" borderId="0" xfId="1" applyNumberFormat="1"/>
    <xf numFmtId="165" fontId="2" fillId="0" borderId="0" xfId="1" applyNumberFormat="1" applyFont="1" applyAlignment="1">
      <alignment horizontal="center"/>
    </xf>
    <xf numFmtId="1" fontId="2" fillId="0" borderId="0" xfId="1" applyNumberFormat="1" applyFont="1"/>
    <xf numFmtId="1" fontId="3" fillId="0" borderId="0" xfId="1" applyNumberFormat="1" applyFont="1" applyAlignment="1">
      <alignment horizontal="center"/>
    </xf>
    <xf numFmtId="1" fontId="5" fillId="0" borderId="0" xfId="1" applyNumberFormat="1" applyFont="1" applyAlignment="1">
      <alignment horizontal="center"/>
    </xf>
    <xf numFmtId="167" fontId="2" fillId="0" borderId="0" xfId="1" applyNumberFormat="1" applyFont="1"/>
    <xf numFmtId="3" fontId="2" fillId="0" borderId="0" xfId="1" applyNumberFormat="1" applyFont="1"/>
    <xf numFmtId="165" fontId="1" fillId="0" borderId="0" xfId="1" applyNumberFormat="1"/>
    <xf numFmtId="166" fontId="1" fillId="0" borderId="0" xfId="1" applyNumberFormat="1"/>
    <xf numFmtId="165" fontId="2" fillId="0" borderId="0" xfId="1" applyNumberFormat="1" applyFont="1"/>
    <xf numFmtId="1" fontId="8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right"/>
    </xf>
    <xf numFmtId="2" fontId="2" fillId="0" borderId="0" xfId="1" applyNumberFormat="1" applyFont="1"/>
    <xf numFmtId="165" fontId="10" fillId="2" borderId="1" xfId="2" applyNumberFormat="1" applyFont="1" applyFill="1" applyBorder="1" applyAlignment="1">
      <alignment horizontal="center"/>
    </xf>
    <xf numFmtId="1" fontId="10" fillId="2" borderId="2" xfId="2" applyNumberFormat="1" applyFont="1" applyFill="1" applyBorder="1"/>
    <xf numFmtId="0" fontId="10" fillId="2" borderId="3" xfId="2" applyFont="1" applyFill="1" applyBorder="1"/>
    <xf numFmtId="0" fontId="10" fillId="2" borderId="4" xfId="2" applyFont="1" applyFill="1" applyBorder="1"/>
    <xf numFmtId="165" fontId="11" fillId="2" borderId="7" xfId="2" applyNumberFormat="1" applyFont="1" applyFill="1" applyBorder="1" applyAlignment="1">
      <alignment horizontal="center"/>
    </xf>
    <xf numFmtId="1" fontId="11" fillId="2" borderId="8" xfId="2" applyNumberFormat="1" applyFont="1" applyFill="1" applyBorder="1" applyAlignment="1">
      <alignment horizontal="center"/>
    </xf>
    <xf numFmtId="0" fontId="11" fillId="2" borderId="0" xfId="2" applyFont="1" applyFill="1" applyBorder="1" applyAlignment="1">
      <alignment horizontal="centerContinuous"/>
    </xf>
    <xf numFmtId="0" fontId="11" fillId="2" borderId="5" xfId="2" applyFont="1" applyFill="1" applyBorder="1" applyAlignment="1">
      <alignment horizontal="centerContinuous"/>
    </xf>
    <xf numFmtId="165" fontId="9" fillId="2" borderId="9" xfId="2" applyNumberFormat="1" applyFont="1" applyFill="1" applyBorder="1" applyAlignment="1">
      <alignment horizontal="center"/>
    </xf>
    <xf numFmtId="1" fontId="9" fillId="2" borderId="11" xfId="2" applyNumberFormat="1" applyFont="1" applyFill="1" applyBorder="1" applyAlignment="1">
      <alignment horizontal="center"/>
    </xf>
    <xf numFmtId="0" fontId="9" fillId="2" borderId="10" xfId="2" applyFont="1" applyFill="1" applyBorder="1" applyAlignment="1">
      <alignment horizontal="right"/>
    </xf>
    <xf numFmtId="0" fontId="9" fillId="2" borderId="6" xfId="2" applyFont="1" applyFill="1" applyBorder="1"/>
    <xf numFmtId="165" fontId="2" fillId="2" borderId="7" xfId="2" applyNumberFormat="1" applyFont="1" applyFill="1" applyBorder="1" applyAlignment="1">
      <alignment horizontal="center"/>
    </xf>
    <xf numFmtId="1" fontId="2" fillId="2" borderId="8" xfId="2" applyNumberFormat="1" applyFont="1" applyFill="1" applyBorder="1"/>
    <xf numFmtId="0" fontId="2" fillId="2" borderId="0" xfId="2" applyFont="1" applyFill="1" applyBorder="1"/>
    <xf numFmtId="0" fontId="2" fillId="2" borderId="5" xfId="2" applyFont="1" applyFill="1" applyBorder="1"/>
    <xf numFmtId="3" fontId="2" fillId="2" borderId="8" xfId="2" applyNumberFormat="1" applyFont="1" applyFill="1" applyBorder="1"/>
    <xf numFmtId="3" fontId="2" fillId="2" borderId="0" xfId="2" applyNumberFormat="1" applyFont="1" applyFill="1" applyBorder="1"/>
    <xf numFmtId="3" fontId="2" fillId="2" borderId="5" xfId="2" applyNumberFormat="1" applyFont="1" applyFill="1" applyBorder="1"/>
    <xf numFmtId="165" fontId="2" fillId="2" borderId="1" xfId="1" applyNumberFormat="1" applyFont="1" applyFill="1" applyBorder="1" applyAlignment="1">
      <alignment horizontal="center"/>
    </xf>
    <xf numFmtId="3" fontId="2" fillId="2" borderId="2" xfId="1" applyNumberFormat="1" applyFont="1" applyFill="1" applyBorder="1"/>
    <xf numFmtId="3" fontId="2" fillId="2" borderId="3" xfId="2" applyNumberFormat="1" applyFont="1" applyFill="1" applyBorder="1"/>
    <xf numFmtId="3" fontId="2" fillId="2" borderId="4" xfId="2" applyNumberFormat="1" applyFont="1" applyFill="1" applyBorder="1"/>
    <xf numFmtId="2" fontId="2" fillId="2" borderId="8" xfId="2" applyNumberFormat="1" applyFont="1" applyFill="1" applyBorder="1"/>
    <xf numFmtId="2" fontId="2" fillId="2" borderId="0" xfId="2" applyNumberFormat="1" applyFont="1" applyFill="1" applyBorder="1"/>
    <xf numFmtId="2" fontId="2" fillId="2" borderId="5" xfId="2" applyNumberFormat="1" applyFont="1" applyFill="1" applyBorder="1"/>
    <xf numFmtId="165" fontId="2" fillId="2" borderId="8" xfId="2" applyNumberFormat="1" applyFont="1" applyFill="1" applyBorder="1"/>
    <xf numFmtId="165" fontId="2" fillId="2" borderId="0" xfId="2" applyNumberFormat="1" applyFont="1" applyFill="1" applyBorder="1"/>
    <xf numFmtId="165" fontId="2" fillId="2" borderId="5" xfId="2" applyNumberFormat="1" applyFont="1" applyFill="1" applyBorder="1"/>
    <xf numFmtId="165" fontId="2" fillId="2" borderId="7" xfId="2" quotePrefix="1" applyNumberFormat="1" applyFont="1" applyFill="1" applyBorder="1" applyAlignment="1">
      <alignment horizontal="center"/>
    </xf>
    <xf numFmtId="166" fontId="2" fillId="2" borderId="8" xfId="2" applyNumberFormat="1" applyFont="1" applyFill="1" applyBorder="1"/>
    <xf numFmtId="166" fontId="2" fillId="2" borderId="0" xfId="2" applyNumberFormat="1" applyFont="1" applyFill="1" applyBorder="1"/>
    <xf numFmtId="166" fontId="2" fillId="2" borderId="5" xfId="2" applyNumberFormat="1" applyFont="1" applyFill="1" applyBorder="1"/>
    <xf numFmtId="165" fontId="2" fillId="2" borderId="7" xfId="1" quotePrefix="1" applyNumberFormat="1" applyFont="1" applyFill="1" applyBorder="1" applyAlignment="1">
      <alignment horizontal="center"/>
    </xf>
    <xf numFmtId="165" fontId="2" fillId="2" borderId="8" xfId="1" applyNumberFormat="1" applyFont="1" applyFill="1" applyBorder="1"/>
    <xf numFmtId="165" fontId="2" fillId="2" borderId="0" xfId="1" applyNumberFormat="1" applyFont="1" applyFill="1" applyBorder="1"/>
    <xf numFmtId="165" fontId="2" fillId="2" borderId="5" xfId="1" applyNumberFormat="1" applyFont="1" applyFill="1" applyBorder="1"/>
    <xf numFmtId="165" fontId="2" fillId="2" borderId="7" xfId="1" applyNumberFormat="1" applyFont="1" applyFill="1" applyBorder="1" applyAlignment="1">
      <alignment horizontal="center"/>
    </xf>
    <xf numFmtId="3" fontId="2" fillId="2" borderId="0" xfId="1" applyNumberFormat="1" applyFont="1" applyFill="1" applyBorder="1"/>
    <xf numFmtId="3" fontId="2" fillId="2" borderId="5" xfId="1" applyNumberFormat="1" applyFont="1" applyFill="1" applyBorder="1"/>
    <xf numFmtId="165" fontId="2" fillId="2" borderId="9" xfId="2" applyNumberFormat="1" applyFont="1" applyFill="1" applyBorder="1" applyAlignment="1">
      <alignment horizontal="center"/>
    </xf>
    <xf numFmtId="3" fontId="2" fillId="2" borderId="11" xfId="2" applyNumberFormat="1" applyFont="1" applyFill="1" applyBorder="1"/>
    <xf numFmtId="167" fontId="2" fillId="2" borderId="10" xfId="1" applyNumberFormat="1" applyFont="1" applyFill="1" applyBorder="1"/>
    <xf numFmtId="3" fontId="2" fillId="2" borderId="10" xfId="1" applyNumberFormat="1" applyFont="1" applyFill="1" applyBorder="1"/>
    <xf numFmtId="3" fontId="2" fillId="2" borderId="6" xfId="1" applyNumberFormat="1" applyFont="1" applyFill="1" applyBorder="1"/>
    <xf numFmtId="165" fontId="4" fillId="2" borderId="1" xfId="2" applyNumberFormat="1" applyFont="1" applyFill="1" applyBorder="1" applyAlignment="1">
      <alignment horizontal="center"/>
    </xf>
    <xf numFmtId="1" fontId="4" fillId="2" borderId="2" xfId="2" applyNumberFormat="1" applyFont="1" applyFill="1" applyBorder="1"/>
    <xf numFmtId="0" fontId="4" fillId="2" borderId="3" xfId="2" applyFont="1" applyFill="1" applyBorder="1"/>
    <xf numFmtId="0" fontId="4" fillId="2" borderId="4" xfId="2" applyFont="1" applyFill="1" applyBorder="1"/>
    <xf numFmtId="0" fontId="6" fillId="2" borderId="5" xfId="2" applyFont="1" applyFill="1" applyBorder="1" applyAlignment="1">
      <alignment horizontal="centerContinuous"/>
    </xf>
    <xf numFmtId="0" fontId="7" fillId="2" borderId="6" xfId="2" applyFont="1" applyFill="1" applyBorder="1"/>
    <xf numFmtId="167" fontId="2" fillId="2" borderId="11" xfId="2" applyNumberFormat="1" applyFont="1" applyFill="1" applyBorder="1"/>
    <xf numFmtId="167" fontId="2" fillId="2" borderId="6" xfId="1" applyNumberFormat="1" applyFont="1" applyFill="1" applyBorder="1"/>
    <xf numFmtId="166" fontId="2" fillId="0" borderId="0" xfId="1" applyNumberFormat="1" applyFont="1"/>
    <xf numFmtId="0" fontId="2" fillId="2" borderId="7" xfId="2" applyNumberFormat="1" applyFont="1" applyFill="1" applyBorder="1" applyAlignment="1">
      <alignment horizontal="center"/>
    </xf>
    <xf numFmtId="168" fontId="2" fillId="2" borderId="8" xfId="2" applyNumberFormat="1" applyFont="1" applyFill="1" applyBorder="1"/>
    <xf numFmtId="168" fontId="2" fillId="2" borderId="0" xfId="1" applyNumberFormat="1" applyFont="1" applyFill="1" applyBorder="1"/>
    <xf numFmtId="0" fontId="12" fillId="0" borderId="0" xfId="0" applyFont="1" applyAlignment="1">
      <alignment horizontal="center" vertical="center" readingOrder="1"/>
    </xf>
    <xf numFmtId="169" fontId="2" fillId="2" borderId="8" xfId="1" applyNumberFormat="1" applyFont="1" applyFill="1" applyBorder="1"/>
    <xf numFmtId="169" fontId="2" fillId="2" borderId="0" xfId="1" applyNumberFormat="1" applyFont="1" applyFill="1" applyBorder="1"/>
  </cellXfs>
  <cellStyles count="3">
    <cellStyle name="Millares [0]_74CAEN" xfId="1" xr:uid="{00000000-0005-0000-0000-000001000000}"/>
    <cellStyle name="Normal" xfId="0" builtinId="0"/>
    <cellStyle name="Normal_6AZNfb97   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'0101'!$C$55</c:f>
              <c:strCache>
                <c:ptCount val="1"/>
                <c:pt idx="0">
                  <c:v>&lt; 11,5 cm =81%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'0101'!$D$6:$I$6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'0101'!$D$55:$I$55</c:f>
              <c:numCache>
                <c:formatCode>0.0</c:formatCode>
                <c:ptCount val="6"/>
                <c:pt idx="0">
                  <c:v>60.710177711694115</c:v>
                </c:pt>
                <c:pt idx="1">
                  <c:v>1.3160683335463643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B-4553-9210-12E85C0BBBC8}"/>
            </c:ext>
          </c:extLst>
        </c:ser>
        <c:ser>
          <c:idx val="1"/>
          <c:order val="1"/>
          <c:tx>
            <c:strRef>
              <c:f>'0101'!$C$56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'0101'!$D$6:$I$6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'0101'!$D$56:$I$56</c:f>
              <c:numCache>
                <c:formatCode>0.0</c:formatCode>
                <c:ptCount val="6"/>
                <c:pt idx="0">
                  <c:v>3.3287890318595008</c:v>
                </c:pt>
                <c:pt idx="1">
                  <c:v>9.9124589288158109</c:v>
                </c:pt>
                <c:pt idx="2">
                  <c:v>1.3563731453720456</c:v>
                </c:pt>
                <c:pt idx="3">
                  <c:v>4.2037722434134332E-2</c:v>
                </c:pt>
                <c:pt idx="4">
                  <c:v>2.5164522427614066E-3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B-4553-9210-12E85C0B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'0901'!$C$55</c:f>
              <c:strCache>
                <c:ptCount val="1"/>
                <c:pt idx="0">
                  <c:v>&lt; 11,5 cm =96%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'0901'!$D$6:$I$6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'0901'!$D$55:$I$55</c:f>
              <c:numCache>
                <c:formatCode>0.0</c:formatCode>
                <c:ptCount val="6"/>
                <c:pt idx="0">
                  <c:v>40.51360698347893</c:v>
                </c:pt>
                <c:pt idx="1">
                  <c:v>0.10630730117901679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83F-A280-72BF7AEBC557}"/>
            </c:ext>
          </c:extLst>
        </c:ser>
        <c:ser>
          <c:idx val="1"/>
          <c:order val="1"/>
          <c:tx>
            <c:strRef>
              <c:f>'0901'!$C$56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'0901'!$D$6:$I$6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'0901'!$D$56:$I$56</c:f>
              <c:numCache>
                <c:formatCode>0.0</c:formatCode>
                <c:ptCount val="6"/>
                <c:pt idx="0">
                  <c:v>9.3918732100416721E-2</c:v>
                </c:pt>
                <c:pt idx="1">
                  <c:v>1.0143071566298647</c:v>
                </c:pt>
                <c:pt idx="2">
                  <c:v>0.71295322207691236</c:v>
                </c:pt>
                <c:pt idx="3">
                  <c:v>4.1538040131643882E-2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83F-A280-72BF7AEB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ax val="60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'0905'!$C$55</c:f>
              <c:strCache>
                <c:ptCount val="1"/>
                <c:pt idx="0">
                  <c:v>&lt; 11,5 cm =39%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'0905'!$D$6:$I$6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'0905'!$D$55:$I$55</c:f>
              <c:numCache>
                <c:formatCode>0.0</c:formatCode>
                <c:ptCount val="6"/>
                <c:pt idx="0">
                  <c:v>44.408901656558427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B-421B-855A-9EECAB6E2F77}"/>
            </c:ext>
          </c:extLst>
        </c:ser>
        <c:ser>
          <c:idx val="1"/>
          <c:order val="1"/>
          <c:tx>
            <c:strRef>
              <c:f>'0905'!$C$56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'0905'!$D$6:$I$6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'0905'!$D$56:$I$56</c:f>
              <c:numCache>
                <c:formatCode>0.0</c:formatCode>
                <c:ptCount val="6"/>
                <c:pt idx="0">
                  <c:v>8.1536534141208765</c:v>
                </c:pt>
                <c:pt idx="1">
                  <c:v>42.120081340925225</c:v>
                </c:pt>
                <c:pt idx="2">
                  <c:v>18.195429352035234</c:v>
                </c:pt>
                <c:pt idx="3">
                  <c:v>0.63020059485487356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B-421B-855A-9EECAB6E2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ax val="60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'1001'!$C$55</c:f>
              <c:strCache>
                <c:ptCount val="1"/>
                <c:pt idx="0">
                  <c:v>&lt; 11,5 cm =98%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'1001'!$D$55:$I$55</c:f>
              <c:numCache>
                <c:formatCode>0.0</c:formatCode>
                <c:ptCount val="6"/>
                <c:pt idx="0">
                  <c:v>5.9034454147400206</c:v>
                </c:pt>
                <c:pt idx="1">
                  <c:v>2.1882640571612906E-3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C-45CE-9A17-2E202C0CAA3F}"/>
            </c:ext>
          </c:extLst>
        </c:ser>
        <c:ser>
          <c:idx val="1"/>
          <c:order val="1"/>
          <c:tx>
            <c:strRef>
              <c:f>'1001'!$C$56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'1001'!$D$56:$I$56</c:f>
              <c:numCache>
                <c:formatCode>0.0</c:formatCode>
                <c:ptCount val="6"/>
                <c:pt idx="0">
                  <c:v>0</c:v>
                </c:pt>
                <c:pt idx="1">
                  <c:v>0.13564705751078518</c:v>
                </c:pt>
                <c:pt idx="2">
                  <c:v>1.3229665952035908E-2</c:v>
                </c:pt>
                <c:pt idx="3">
                  <c:v>2.5158679723355471E-4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C-45CE-9A17-2E202C0C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'1005'!$C$55</c:f>
              <c:strCache>
                <c:ptCount val="1"/>
                <c:pt idx="0">
                  <c:v>&lt; 11,5 cm =46%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'1005'!$D$55:$I$55</c:f>
              <c:numCache>
                <c:formatCode>0.0</c:formatCode>
                <c:ptCount val="6"/>
                <c:pt idx="0">
                  <c:v>10.871013021212196</c:v>
                </c:pt>
                <c:pt idx="1">
                  <c:v>0.37837478597014279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4-44D8-816C-AB2951B61776}"/>
            </c:ext>
          </c:extLst>
        </c:ser>
        <c:ser>
          <c:idx val="1"/>
          <c:order val="1"/>
          <c:tx>
            <c:strRef>
              <c:f>'1005'!$C$56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'1005'!$D$56:$I$56</c:f>
              <c:numCache>
                <c:formatCode>0.0</c:formatCode>
                <c:ptCount val="6"/>
                <c:pt idx="0">
                  <c:v>2.1598463863420125</c:v>
                </c:pt>
                <c:pt idx="1">
                  <c:v>8.599468974079727</c:v>
                </c:pt>
                <c:pt idx="2">
                  <c:v>2.0739516969814913</c:v>
                </c:pt>
                <c:pt idx="3">
                  <c:v>0.52458257395607755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4-44D8-816C-AB2951B6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'1101'!$C$55</c:f>
              <c:strCache>
                <c:ptCount val="1"/>
                <c:pt idx="0">
                  <c:v>&lt; 11,5 cm =74%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'1101'!$D$55:$I$55</c:f>
              <c:numCache>
                <c:formatCode>0.0</c:formatCode>
                <c:ptCount val="6"/>
                <c:pt idx="0">
                  <c:v>1.4417410317060524</c:v>
                </c:pt>
                <c:pt idx="1">
                  <c:v>1.9404342581144482E-3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F-449F-9A52-C3352A814E72}"/>
            </c:ext>
          </c:extLst>
        </c:ser>
        <c:ser>
          <c:idx val="1"/>
          <c:order val="1"/>
          <c:tx>
            <c:strRef>
              <c:f>'1101'!$C$56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'1101'!$D$56:$I$56</c:f>
              <c:numCache>
                <c:formatCode>0.0</c:formatCode>
                <c:ptCount val="6"/>
                <c:pt idx="0">
                  <c:v>2.6675627955039367E-3</c:v>
                </c:pt>
                <c:pt idx="1">
                  <c:v>0.4016060315317842</c:v>
                </c:pt>
                <c:pt idx="2">
                  <c:v>0.10300276652814869</c:v>
                </c:pt>
                <c:pt idx="3">
                  <c:v>3.1618518016323328E-3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F-449F-9A52-C3352A81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'1105 '!$C$55</c:f>
              <c:strCache>
                <c:ptCount val="1"/>
                <c:pt idx="0">
                  <c:v>&lt; 11,5 cm =27%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'1105 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'1105 '!$D$55:$I$55</c:f>
              <c:numCache>
                <c:formatCode>0.0</c:formatCode>
                <c:ptCount val="6"/>
                <c:pt idx="0">
                  <c:v>4.6316726299183006</c:v>
                </c:pt>
                <c:pt idx="1">
                  <c:v>9.0241234766167605E-2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C-4BB6-A9A8-74329774316B}"/>
            </c:ext>
          </c:extLst>
        </c:ser>
        <c:ser>
          <c:idx val="1"/>
          <c:order val="1"/>
          <c:tx>
            <c:strRef>
              <c:f>'1105 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'1105 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'1105 '!$D$56:$I$56</c:f>
              <c:numCache>
                <c:formatCode>0.0</c:formatCode>
                <c:ptCount val="6"/>
                <c:pt idx="0">
                  <c:v>6.6090933339090014</c:v>
                </c:pt>
                <c:pt idx="1">
                  <c:v>6.3840078655218093</c:v>
                </c:pt>
                <c:pt idx="2">
                  <c:v>7.3240173443123058E-2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C-4BB6-A9A8-74329774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'1201'!$C$55</c:f>
              <c:strCache>
                <c:ptCount val="1"/>
                <c:pt idx="0">
                  <c:v>&lt; 11,5 cm =85%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'1201'!$D$55:$I$55</c:f>
              <c:numCache>
                <c:formatCode>0.0</c:formatCode>
                <c:ptCount val="6"/>
                <c:pt idx="0">
                  <c:v>11.169117175710731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A-46EC-B6BA-53447B91D562}"/>
            </c:ext>
          </c:extLst>
        </c:ser>
        <c:ser>
          <c:idx val="1"/>
          <c:order val="1"/>
          <c:tx>
            <c:strRef>
              <c:f>'1201'!$C$56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'1201'!$D$56:$I$56</c:f>
              <c:numCache>
                <c:formatCode>0.0</c:formatCode>
                <c:ptCount val="6"/>
                <c:pt idx="0">
                  <c:v>3.7240413122334386E-2</c:v>
                </c:pt>
                <c:pt idx="1">
                  <c:v>1.7678332851650347</c:v>
                </c:pt>
                <c:pt idx="2">
                  <c:v>0.17695332483875298</c:v>
                </c:pt>
                <c:pt idx="3">
                  <c:v>1.7641525123194321E-2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A-46EC-B6BA-53447B91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'1205 '!$C$55</c:f>
              <c:strCache>
                <c:ptCount val="1"/>
                <c:pt idx="0">
                  <c:v>&lt; 11,5 cm =57%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'1205 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'1205 '!$D$55:$I$55</c:f>
              <c:numCache>
                <c:formatCode>0.0</c:formatCode>
                <c:ptCount val="6"/>
                <c:pt idx="0">
                  <c:v>9.5075389170244691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B-4E45-B40D-90E4FAD4D8EC}"/>
            </c:ext>
          </c:extLst>
        </c:ser>
        <c:ser>
          <c:idx val="1"/>
          <c:order val="1"/>
          <c:tx>
            <c:strRef>
              <c:f>'1205 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'1205 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'1205 '!$D$56:$I$56</c:f>
              <c:numCache>
                <c:formatCode>0.0</c:formatCode>
                <c:ptCount val="6"/>
                <c:pt idx="0">
                  <c:v>2.8612601074177233</c:v>
                </c:pt>
                <c:pt idx="1">
                  <c:v>4.1814028385387765</c:v>
                </c:pt>
                <c:pt idx="2">
                  <c:v>0.25809166642216147</c:v>
                </c:pt>
                <c:pt idx="3">
                  <c:v>4.630534796450236E-3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B-4E45-B40D-90E4FAD4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272557085983"/>
          <c:y val="9.3577981651376152E-2"/>
          <c:w val="0.78113303500028863"/>
          <c:h val="0.61467889908256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'1301'!$C$55</c:f>
              <c:strCache>
                <c:ptCount val="1"/>
                <c:pt idx="0">
                  <c:v>&lt; 11,5 cm =53%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'1301'!$D$55:$I$55</c:f>
              <c:numCache>
                <c:formatCode>0.0</c:formatCode>
                <c:ptCount val="6"/>
                <c:pt idx="0">
                  <c:v>2.6373115743317732</c:v>
                </c:pt>
                <c:pt idx="1">
                  <c:v>3.9424109116118759E-2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6-48E9-82CA-80AFCA34D969}"/>
            </c:ext>
          </c:extLst>
        </c:ser>
        <c:ser>
          <c:idx val="1"/>
          <c:order val="1"/>
          <c:tx>
            <c:strRef>
              <c:f>'1301'!$C$56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'1301'!$D$56:$I$56</c:f>
              <c:numCache>
                <c:formatCode>0.0</c:formatCode>
                <c:ptCount val="6"/>
                <c:pt idx="0">
                  <c:v>9.9178455694094558E-2</c:v>
                </c:pt>
                <c:pt idx="1">
                  <c:v>2.0145030398704766</c:v>
                </c:pt>
                <c:pt idx="2">
                  <c:v>0.25347368592062558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6-48E9-82CA-80AFCA34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1904"/>
        <c:axId val="190760368"/>
      </c:barChart>
      <c:catAx>
        <c:axId val="2563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07603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60368"/>
        <c:scaling>
          <c:orientation val="minMax"/>
          <c:max val="4"/>
          <c:min val="0"/>
        </c:scaling>
        <c:delete val="0"/>
        <c:axPos val="l"/>
        <c:numFmt formatCode="#,##0_ ;\-#,##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190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41517357500123"/>
          <c:y val="4.7706422018348627E-2"/>
          <c:w val="0.30817649680582371"/>
          <c:h val="0.11743119266055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25791855203619"/>
          <c:y val="4.8237476808905382E-2"/>
          <c:w val="0.77714932126696834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'1305'!$C$55</c:f>
              <c:strCache>
                <c:ptCount val="1"/>
                <c:pt idx="0">
                  <c:v>&lt; 11,5 cm =47%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'1305'!$D$55:$I$55</c:f>
              <c:numCache>
                <c:formatCode>0.0</c:formatCode>
                <c:ptCount val="6"/>
                <c:pt idx="0">
                  <c:v>3.1707023989474066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D-4230-B69A-F0CD53CD4306}"/>
            </c:ext>
          </c:extLst>
        </c:ser>
        <c:ser>
          <c:idx val="1"/>
          <c:order val="1"/>
          <c:tx>
            <c:strRef>
              <c:f>'1305'!$C$56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'1305'!$D$56:$I$56</c:f>
              <c:numCache>
                <c:formatCode>0.0</c:formatCode>
                <c:ptCount val="6"/>
                <c:pt idx="0">
                  <c:v>1.5626755400493244</c:v>
                </c:pt>
                <c:pt idx="1">
                  <c:v>1.9133905537375873</c:v>
                </c:pt>
                <c:pt idx="2">
                  <c:v>0.15552100261675683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D-4230-B69A-F0CD53CD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1744"/>
        <c:axId val="295812136"/>
      </c:barChart>
      <c:catAx>
        <c:axId val="2958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2136"/>
        <c:scaling>
          <c:orientation val="minMax"/>
          <c:max val="6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1744"/>
        <c:crosses val="autoZero"/>
        <c:crossBetween val="between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65158371040724"/>
          <c:y val="4.4526901669758812E-2"/>
          <c:w val="0.27714932126696834"/>
          <c:h val="0.118738404452690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8.4717607973421927E-2"/>
          <c:w val="0.76923076923076927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'0201'!$C$55</c:f>
              <c:strCache>
                <c:ptCount val="1"/>
                <c:pt idx="0">
                  <c:v>&lt; 11,5 cm =38%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'0201'!$D$6:$I$6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'0201'!$D$55:$I$55</c:f>
              <c:numCache>
                <c:formatCode>0.0</c:formatCode>
                <c:ptCount val="6"/>
                <c:pt idx="0">
                  <c:v>36.031480000000002</c:v>
                </c:pt>
                <c:pt idx="1">
                  <c:v>9.8320000000000005E-2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C-446C-AFB2-37DFB8013D1C}"/>
            </c:ext>
          </c:extLst>
        </c:ser>
        <c:ser>
          <c:idx val="1"/>
          <c:order val="1"/>
          <c:tx>
            <c:strRef>
              <c:f>'0201'!$C$56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'0201'!$D$6:$I$6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'0201'!$D$56:$I$56</c:f>
              <c:numCache>
                <c:formatCode>0.0</c:formatCode>
                <c:ptCount val="6"/>
                <c:pt idx="0">
                  <c:v>1.0275066666666666</c:v>
                </c:pt>
                <c:pt idx="1">
                  <c:v>41.116584761904761</c:v>
                </c:pt>
                <c:pt idx="2">
                  <c:v>17.492966904761907</c:v>
                </c:pt>
                <c:pt idx="3">
                  <c:v>0.4256416666666667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C-446C-AFB2-37DFB8013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4096"/>
        <c:axId val="299125200"/>
      </c:barChart>
      <c:catAx>
        <c:axId val="29581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12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125200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409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47058823529416"/>
          <c:y val="0.16611295681063123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'1401'!$C$55</c:f>
              <c:strCache>
                <c:ptCount val="1"/>
                <c:pt idx="0">
                  <c:v>&lt; 11,5 cm =66%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'1401'!$D$55:$I$55</c:f>
              <c:numCache>
                <c:formatCode>0.0</c:formatCode>
                <c:ptCount val="6"/>
                <c:pt idx="0">
                  <c:v>6.2013893839316161</c:v>
                </c:pt>
                <c:pt idx="1">
                  <c:v>3.7568109864408776E-2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5-45D5-B85B-8A015CE31801}"/>
            </c:ext>
          </c:extLst>
        </c:ser>
        <c:ser>
          <c:idx val="1"/>
          <c:order val="1"/>
          <c:tx>
            <c:strRef>
              <c:f>'1401'!$C$56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'1401'!$D$56:$I$56</c:f>
              <c:numCache>
                <c:formatCode>0.0</c:formatCode>
                <c:ptCount val="6"/>
                <c:pt idx="0">
                  <c:v>1.0670890209068622</c:v>
                </c:pt>
                <c:pt idx="1">
                  <c:v>1.8603542861572677</c:v>
                </c:pt>
                <c:pt idx="2">
                  <c:v>0.34181469622738481</c:v>
                </c:pt>
                <c:pt idx="3">
                  <c:v>3.5199694639569176E-3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5-45D5-B85B-8A015CE3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'1405'!$C$55</c:f>
              <c:strCache>
                <c:ptCount val="1"/>
                <c:pt idx="0">
                  <c:v>&lt; 11,5 cm =14%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'1405'!$D$55:$I$55</c:f>
              <c:numCache>
                <c:formatCode>0.0</c:formatCode>
                <c:ptCount val="6"/>
                <c:pt idx="0">
                  <c:v>1.2220441062968252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4-4333-A980-34D5FF197125}"/>
            </c:ext>
          </c:extLst>
        </c:ser>
        <c:ser>
          <c:idx val="1"/>
          <c:order val="1"/>
          <c:tx>
            <c:strRef>
              <c:f>'1405'!$C$56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'1405'!$D$56:$I$56</c:f>
              <c:numCache>
                <c:formatCode>0.0</c:formatCode>
                <c:ptCount val="6"/>
                <c:pt idx="0">
                  <c:v>1.1747858762520096</c:v>
                </c:pt>
                <c:pt idx="1">
                  <c:v>5.2792158904237212</c:v>
                </c:pt>
                <c:pt idx="2">
                  <c:v>1.0020960293796863</c:v>
                </c:pt>
                <c:pt idx="3">
                  <c:v>1.4296965907911933E-2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4-4333-A980-34D5FF19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ax val="8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'1501'!$C$55</c:f>
              <c:strCache>
                <c:ptCount val="1"/>
                <c:pt idx="0">
                  <c:v>&lt; 11,5 cm =33%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'1501'!$D$55:$I$55</c:f>
              <c:numCache>
                <c:formatCode>0.0</c:formatCode>
                <c:ptCount val="6"/>
                <c:pt idx="0">
                  <c:v>1.9593590096556515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E-4680-B146-72F0F955B678}"/>
            </c:ext>
          </c:extLst>
        </c:ser>
        <c:ser>
          <c:idx val="1"/>
          <c:order val="1"/>
          <c:tx>
            <c:strRef>
              <c:f>'1501'!$C$56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'1501'!$D$56:$I$56</c:f>
              <c:numCache>
                <c:formatCode>0.0</c:formatCode>
                <c:ptCount val="6"/>
                <c:pt idx="0">
                  <c:v>0.79498376835034512</c:v>
                </c:pt>
                <c:pt idx="1">
                  <c:v>1.0656771052264484</c:v>
                </c:pt>
                <c:pt idx="2">
                  <c:v>1.814982973932272</c:v>
                </c:pt>
                <c:pt idx="3">
                  <c:v>0.21622200394576657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E-4680-B146-72F0F955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'1505V-VIII'!$C$55</c:f>
              <c:strCache>
                <c:ptCount val="1"/>
                <c:pt idx="0">
                  <c:v>&lt; 11,5 cm =77%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'1505V-VIII'!$D$6:$I$6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'1505V-VIII'!$D$55:$I$55</c:f>
              <c:numCache>
                <c:formatCode>0.0</c:formatCode>
                <c:ptCount val="6"/>
                <c:pt idx="0">
                  <c:v>19.56480459425838</c:v>
                </c:pt>
                <c:pt idx="1">
                  <c:v>0.12050894594944853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6-4215-9287-54926B39E110}"/>
            </c:ext>
          </c:extLst>
        </c:ser>
        <c:ser>
          <c:idx val="1"/>
          <c:order val="1"/>
          <c:tx>
            <c:strRef>
              <c:f>'1505V-VIII'!$C$56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'1505V-VIII'!$D$6:$I$6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'1505V-VIII'!$D$56:$I$56</c:f>
              <c:numCache>
                <c:formatCode>0.0</c:formatCode>
                <c:ptCount val="6"/>
                <c:pt idx="0">
                  <c:v>1.6425300497389284</c:v>
                </c:pt>
                <c:pt idx="1">
                  <c:v>3.3492037465323983</c:v>
                </c:pt>
                <c:pt idx="2">
                  <c:v>0.60345030582956016</c:v>
                </c:pt>
                <c:pt idx="3">
                  <c:v>7.5846989710734253E-2</c:v>
                </c:pt>
                <c:pt idx="4">
                  <c:v>5.4278586944470471E-2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6-4215-9287-54926B39E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ax val="25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'1505IX-XIV'!$C$55</c:f>
              <c:strCache>
                <c:ptCount val="1"/>
                <c:pt idx="0">
                  <c:v>&lt; 11,5 cm =26%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'1505IX-XIV'!$D$6:$I$6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'1505IX-XIV'!$D$55:$I$55</c:f>
              <c:numCache>
                <c:formatCode>0.0</c:formatCode>
                <c:ptCount val="6"/>
                <c:pt idx="0">
                  <c:v>0.18849526462264732</c:v>
                </c:pt>
                <c:pt idx="1">
                  <c:v>1.1922601960397208E-3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2-448B-8CDA-AE368004D81C}"/>
            </c:ext>
          </c:extLst>
        </c:ser>
        <c:ser>
          <c:idx val="1"/>
          <c:order val="1"/>
          <c:tx>
            <c:strRef>
              <c:f>'1505IX-XIV'!$C$56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'1505IX-XIV'!$D$6:$I$6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'1505IX-XIV'!$D$56:$I$56</c:f>
              <c:numCache>
                <c:formatCode>0.0</c:formatCode>
                <c:ptCount val="6"/>
                <c:pt idx="0">
                  <c:v>8.1664164253307803E-2</c:v>
                </c:pt>
                <c:pt idx="1">
                  <c:v>0.37450140105686941</c:v>
                </c:pt>
                <c:pt idx="2">
                  <c:v>7.4436497071835583E-2</c:v>
                </c:pt>
                <c:pt idx="3">
                  <c:v>8.0213742938411818E-4</c:v>
                </c:pt>
                <c:pt idx="4">
                  <c:v>8.0213742938411818E-4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2-448B-8CDA-AE368004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ax val="2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'1601'!$C$55</c:f>
              <c:strCache>
                <c:ptCount val="1"/>
                <c:pt idx="0">
                  <c:v>&lt; 11,5 cm =83%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'1601'!$D$55:$I$55</c:f>
              <c:numCache>
                <c:formatCode>0.0</c:formatCode>
                <c:ptCount val="6"/>
                <c:pt idx="0">
                  <c:v>36.740214556455321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5-412F-AB02-4DB823233C9D}"/>
            </c:ext>
          </c:extLst>
        </c:ser>
        <c:ser>
          <c:idx val="1"/>
          <c:order val="1"/>
          <c:tx>
            <c:strRef>
              <c:f>'1601'!$C$56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'1601'!$D$56:$I$56</c:f>
              <c:numCache>
                <c:formatCode>0.0</c:formatCode>
                <c:ptCount val="6"/>
                <c:pt idx="0">
                  <c:v>0.25859963024908711</c:v>
                </c:pt>
                <c:pt idx="1">
                  <c:v>4.0654878175815474</c:v>
                </c:pt>
                <c:pt idx="2">
                  <c:v>2.7422021599274893</c:v>
                </c:pt>
                <c:pt idx="3">
                  <c:v>0.23651687767081794</c:v>
                </c:pt>
                <c:pt idx="4">
                  <c:v>3.012840845767999E-2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5-412F-AB02-4DB823233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6880"/>
        <c:axId val="297877272"/>
      </c:barChart>
      <c:catAx>
        <c:axId val="29787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7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7272"/>
        <c:scaling>
          <c:orientation val="minMax"/>
          <c:max val="40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6880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47058823529416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'1605'!$C$55</c:f>
              <c:strCache>
                <c:ptCount val="1"/>
                <c:pt idx="0">
                  <c:v>&lt; 11,5 cm =84%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'1605'!$D$55:$I$55</c:f>
              <c:numCache>
                <c:formatCode>0.0</c:formatCode>
                <c:ptCount val="6"/>
                <c:pt idx="0">
                  <c:v>58.921238905610295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4-41B7-B2BC-69456591EAB7}"/>
            </c:ext>
          </c:extLst>
        </c:ser>
        <c:ser>
          <c:idx val="1"/>
          <c:order val="1"/>
          <c:tx>
            <c:strRef>
              <c:f>'1605'!$C$56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'1605'!$D$56:$I$56</c:f>
              <c:numCache>
                <c:formatCode>0.0</c:formatCode>
                <c:ptCount val="6"/>
                <c:pt idx="0">
                  <c:v>4.2604933155687483</c:v>
                </c:pt>
                <c:pt idx="1">
                  <c:v>4.4059385626220084</c:v>
                </c:pt>
                <c:pt idx="2">
                  <c:v>2.6453494459995364</c:v>
                </c:pt>
                <c:pt idx="3">
                  <c:v>0.28301991004099358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4-41B7-B2BC-69456591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6880"/>
        <c:axId val="297877272"/>
      </c:barChart>
      <c:catAx>
        <c:axId val="29787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7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7272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688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47058823529416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55203619909503"/>
          <c:y val="4.8237476808905382E-2"/>
          <c:w val="0.79185520361990946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'1701'!$C$55</c:f>
              <c:strCache>
                <c:ptCount val="1"/>
                <c:pt idx="0">
                  <c:v>&lt; 11,5 cm =57%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'1701'!$D$55:$I$55</c:f>
              <c:numCache>
                <c:formatCode>0.0</c:formatCode>
                <c:ptCount val="6"/>
                <c:pt idx="0">
                  <c:v>3.3913379983422409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336-9E7F-E8698C81E44A}"/>
            </c:ext>
          </c:extLst>
        </c:ser>
        <c:ser>
          <c:idx val="1"/>
          <c:order val="1"/>
          <c:tx>
            <c:strRef>
              <c:f>'1701'!$C$56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'1701'!$D$56:$I$56</c:f>
              <c:numCache>
                <c:formatCode>0.0</c:formatCode>
                <c:ptCount val="6"/>
                <c:pt idx="0">
                  <c:v>0.20258137062373446</c:v>
                </c:pt>
                <c:pt idx="1">
                  <c:v>1.8766104249677591</c:v>
                </c:pt>
                <c:pt idx="2">
                  <c:v>0.42487013755773817</c:v>
                </c:pt>
                <c:pt idx="3">
                  <c:v>3.7086783250179368E-2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336-9E7F-E8698C81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2920"/>
        <c:axId val="295813312"/>
      </c:barChart>
      <c:catAx>
        <c:axId val="295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3312"/>
        <c:scaling>
          <c:orientation val="minMax"/>
          <c:max val="10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92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891402714932126"/>
          <c:y val="4.4526901669758812E-2"/>
          <c:w val="0.27714932126696834"/>
          <c:h val="0.1781076066790352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55203619909503"/>
          <c:y val="4.8237476808905382E-2"/>
          <c:w val="0.79185520361990946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'1705'!$C$55</c:f>
              <c:strCache>
                <c:ptCount val="1"/>
                <c:pt idx="0">
                  <c:v>&lt; 11,5 cm =75%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'1705'!$D$55:$I$55</c:f>
              <c:numCache>
                <c:formatCode>0.0</c:formatCode>
                <c:ptCount val="6"/>
                <c:pt idx="0">
                  <c:v>38.918542306540985</c:v>
                </c:pt>
                <c:pt idx="1">
                  <c:v>0.13643213489941503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2-44E1-93F2-DDC458843DFA}"/>
            </c:ext>
          </c:extLst>
        </c:ser>
        <c:ser>
          <c:idx val="1"/>
          <c:order val="1"/>
          <c:tx>
            <c:strRef>
              <c:f>'1705'!$C$56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'1705'!$D$56:$I$56</c:f>
              <c:numCache>
                <c:formatCode>0.0</c:formatCode>
                <c:ptCount val="6"/>
                <c:pt idx="0">
                  <c:v>2.7003706191997772</c:v>
                </c:pt>
                <c:pt idx="1">
                  <c:v>7.3763555779551719</c:v>
                </c:pt>
                <c:pt idx="2">
                  <c:v>2.6401562408156045</c:v>
                </c:pt>
                <c:pt idx="3">
                  <c:v>1.7897715489806601E-3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2-44E1-93F2-DDC45884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2920"/>
        <c:axId val="295813312"/>
      </c:barChart>
      <c:catAx>
        <c:axId val="295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3312"/>
        <c:scaling>
          <c:orientation val="minMax"/>
          <c:max val="45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920"/>
        <c:crosses val="autoZero"/>
        <c:crossBetween val="between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891402714932126"/>
          <c:y val="4.4526901669758812E-2"/>
          <c:w val="0.27714932126696834"/>
          <c:h val="0.1781076066790352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'1801'!$C$55</c:f>
              <c:strCache>
                <c:ptCount val="1"/>
                <c:pt idx="0">
                  <c:v>&lt; 11,5 cm =44%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'1801'!$D$55:$I$55</c:f>
              <c:numCache>
                <c:formatCode>0.0</c:formatCode>
                <c:ptCount val="6"/>
                <c:pt idx="0">
                  <c:v>12.028214088497835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6-4F0B-8750-F22A5026CBBC}"/>
            </c:ext>
          </c:extLst>
        </c:ser>
        <c:ser>
          <c:idx val="1"/>
          <c:order val="1"/>
          <c:tx>
            <c:strRef>
              <c:f>'1801'!$C$56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'1801'!$D$56:$I$56</c:f>
              <c:numCache>
                <c:formatCode>0.0</c:formatCode>
                <c:ptCount val="6"/>
                <c:pt idx="0">
                  <c:v>2.2541733578028231</c:v>
                </c:pt>
                <c:pt idx="1">
                  <c:v>12.403616877274722</c:v>
                </c:pt>
                <c:pt idx="2">
                  <c:v>0.62989486662475169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6-4F0B-8750-F22A5026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3035093994192"/>
          <c:y val="8.575803981623277E-2"/>
          <c:w val="0.7686234484248512"/>
          <c:h val="0.630934150076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'0301'!$C$55</c:f>
              <c:strCache>
                <c:ptCount val="1"/>
                <c:pt idx="0">
                  <c:v>&lt; 11,5 cm =88%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'0301'!$D$6:$I$6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'0301'!$D$55:$I$55</c:f>
              <c:numCache>
                <c:formatCode>0.0</c:formatCode>
                <c:ptCount val="6"/>
                <c:pt idx="0">
                  <c:v>31.983477856274092</c:v>
                </c:pt>
                <c:pt idx="1">
                  <c:v>0.96328420293949624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B-4C06-9CE3-E15E2121CE15}"/>
            </c:ext>
          </c:extLst>
        </c:ser>
        <c:ser>
          <c:idx val="1"/>
          <c:order val="1"/>
          <c:tx>
            <c:strRef>
              <c:f>'0301'!$C$56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'0301'!$D$6:$I$6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'0301'!$D$56:$I$56</c:f>
              <c:numCache>
                <c:formatCode>0.0</c:formatCode>
                <c:ptCount val="6"/>
                <c:pt idx="0">
                  <c:v>0.51822116754169512</c:v>
                </c:pt>
                <c:pt idx="1">
                  <c:v>2.6489424123418193</c:v>
                </c:pt>
                <c:pt idx="2">
                  <c:v>1.2486925992346889</c:v>
                </c:pt>
                <c:pt idx="3">
                  <c:v>0.1071505619732385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B-4C06-9CE3-E15E2121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0568"/>
        <c:axId val="295810960"/>
      </c:barChart>
      <c:catAx>
        <c:axId val="29581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0960"/>
        <c:scaling>
          <c:orientation val="minMax"/>
          <c:max val="50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568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284459927836338"/>
          <c:y val="5.6661562021439509E-2"/>
          <c:w val="0.27652382052694879"/>
          <c:h val="9.80091883614088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'1805'!$C$55</c:f>
              <c:strCache>
                <c:ptCount val="1"/>
                <c:pt idx="0">
                  <c:v>&lt; 11,5 cm =55%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'1805'!$D$55:$I$55</c:f>
              <c:numCache>
                <c:formatCode>0.0</c:formatCode>
                <c:ptCount val="6"/>
                <c:pt idx="0">
                  <c:v>36.143067448517577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D19-9C16-9038377BE072}"/>
            </c:ext>
          </c:extLst>
        </c:ser>
        <c:ser>
          <c:idx val="1"/>
          <c:order val="1"/>
          <c:tx>
            <c:strRef>
              <c:f>'1805'!$C$56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'1805'!$D$56:$I$56</c:f>
              <c:numCache>
                <c:formatCode>0.0</c:formatCode>
                <c:ptCount val="6"/>
                <c:pt idx="0">
                  <c:v>12.075042465964478</c:v>
                </c:pt>
                <c:pt idx="1">
                  <c:v>15.199280083992452</c:v>
                </c:pt>
                <c:pt idx="2">
                  <c:v>1.7357779705731995</c:v>
                </c:pt>
                <c:pt idx="3">
                  <c:v>5.1625924074329914E-2</c:v>
                </c:pt>
                <c:pt idx="4">
                  <c:v>2.750059341988876E-3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1-4D19-9C16-9038377BE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ax val="50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'0401'!$C$55</c:f>
              <c:strCache>
                <c:ptCount val="1"/>
                <c:pt idx="0">
                  <c:v>&lt; 11,5 cm =39%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'0401'!$D$6:$I$6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'0401'!$D$55:$I$55</c:f>
              <c:numCache>
                <c:formatCode>0.0</c:formatCode>
                <c:ptCount val="6"/>
                <c:pt idx="0">
                  <c:v>34.891571607659728</c:v>
                </c:pt>
                <c:pt idx="1">
                  <c:v>9.6710013833806549E-2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74D-8CF7-72F8A73BD958}"/>
            </c:ext>
          </c:extLst>
        </c:ser>
        <c:ser>
          <c:idx val="1"/>
          <c:order val="1"/>
          <c:tx>
            <c:strRef>
              <c:f>'0401'!$C$56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'0401'!$D$6:$I$6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'0401'!$D$56:$I$56</c:f>
              <c:numCache>
                <c:formatCode>0.0</c:formatCode>
                <c:ptCount val="6"/>
                <c:pt idx="0">
                  <c:v>4.480717808291427</c:v>
                </c:pt>
                <c:pt idx="1">
                  <c:v>43.478175806178825</c:v>
                </c:pt>
                <c:pt idx="2">
                  <c:v>6.1426968180226575</c:v>
                </c:pt>
                <c:pt idx="3">
                  <c:v>1.9532614002628811E-2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F-474D-8CF7-72F8A73B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ax val="50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'0501'!$C$55</c:f>
              <c:strCache>
                <c:ptCount val="1"/>
                <c:pt idx="0">
                  <c:v>&lt; 11,5 cm =76%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'0501'!$D$6:$I$6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'0501'!$D$55:$I$55</c:f>
              <c:numCache>
                <c:formatCode>0.0</c:formatCode>
                <c:ptCount val="6"/>
                <c:pt idx="0">
                  <c:v>75.182789544665667</c:v>
                </c:pt>
                <c:pt idx="1">
                  <c:v>6.8014018019843622E-2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B1A-A6F7-4AE6CBACFF8C}"/>
            </c:ext>
          </c:extLst>
        </c:ser>
        <c:ser>
          <c:idx val="1"/>
          <c:order val="1"/>
          <c:tx>
            <c:strRef>
              <c:f>'0501'!$C$56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'0501'!$D$6:$I$6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'0501'!$D$56:$I$56</c:f>
              <c:numCache>
                <c:formatCode>0.0</c:formatCode>
                <c:ptCount val="6"/>
                <c:pt idx="0">
                  <c:v>1.7868811397325854</c:v>
                </c:pt>
                <c:pt idx="1">
                  <c:v>14.490549712897259</c:v>
                </c:pt>
                <c:pt idx="2">
                  <c:v>5.578710040063716</c:v>
                </c:pt>
                <c:pt idx="3">
                  <c:v>1.6302981740680633</c:v>
                </c:pt>
                <c:pt idx="4">
                  <c:v>1.6808740709925694E-2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B1A-A6F7-4AE6CBACF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127160"/>
        <c:axId val="299127552"/>
      </c:barChart>
      <c:catAx>
        <c:axId val="29912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12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127552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12716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7799631527221673"/>
          <c:y val="3.4954520524501299E-2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'0601'!$C$55</c:f>
              <c:strCache>
                <c:ptCount val="1"/>
                <c:pt idx="0">
                  <c:v>&lt; 11,5 cm =82%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'0601'!$D$6:$I$6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'0601'!$D$55:$I$55</c:f>
              <c:numCache>
                <c:formatCode>0.0</c:formatCode>
                <c:ptCount val="6"/>
                <c:pt idx="0">
                  <c:v>77.302427034950398</c:v>
                </c:pt>
                <c:pt idx="1">
                  <c:v>0.6899108169780972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C-4B7F-8995-B658CEBB4DA1}"/>
            </c:ext>
          </c:extLst>
        </c:ser>
        <c:ser>
          <c:idx val="1"/>
          <c:order val="1"/>
          <c:tx>
            <c:strRef>
              <c:f>'0601'!$C$56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'0601'!$D$6:$I$6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'0601'!$D$56:$I$56</c:f>
              <c:numCache>
                <c:formatCode>0.0</c:formatCode>
                <c:ptCount val="6"/>
                <c:pt idx="0">
                  <c:v>0.15730152693756164</c:v>
                </c:pt>
                <c:pt idx="1">
                  <c:v>10.945632298030066</c:v>
                </c:pt>
                <c:pt idx="2">
                  <c:v>5.6820065980403429</c:v>
                </c:pt>
                <c:pt idx="3">
                  <c:v>0.34956697221452337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C-4B7F-8995-B658CEBB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127160"/>
        <c:axId val="299127552"/>
      </c:barChart>
      <c:catAx>
        <c:axId val="29912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12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127552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12716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7799631527221673"/>
          <c:y val="3.4954520524501299E-2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'0701'!$C$55</c:f>
              <c:strCache>
                <c:ptCount val="1"/>
                <c:pt idx="0">
                  <c:v>&lt; 11,5 cm =41%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'0701'!$D$6:$I$6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'0701'!$D$55:$I$55</c:f>
              <c:numCache>
                <c:formatCode>0.0</c:formatCode>
                <c:ptCount val="6"/>
                <c:pt idx="0">
                  <c:v>31.81662304189328</c:v>
                </c:pt>
                <c:pt idx="1">
                  <c:v>2.9634354737281008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9-4E9F-8F98-D1E5EA2F5D53}"/>
            </c:ext>
          </c:extLst>
        </c:ser>
        <c:ser>
          <c:idx val="1"/>
          <c:order val="1"/>
          <c:tx>
            <c:strRef>
              <c:f>'0701'!$C$56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'0701'!$D$6:$I$6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'0701'!$D$56:$I$56</c:f>
              <c:numCache>
                <c:formatCode>0.0</c:formatCode>
                <c:ptCount val="6"/>
                <c:pt idx="0">
                  <c:v>2.6284682691736552</c:v>
                </c:pt>
                <c:pt idx="1">
                  <c:v>45.513327190790996</c:v>
                </c:pt>
                <c:pt idx="2">
                  <c:v>2.6043538018479686</c:v>
                </c:pt>
                <c:pt idx="3">
                  <c:v>2.4147704345494916E-2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9-4E9F-8F98-D1E5EA2F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ax val="50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'0705'!$C$55</c:f>
              <c:strCache>
                <c:ptCount val="1"/>
                <c:pt idx="0">
                  <c:v>&lt; 11,5 cm =21%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'0705'!$D$6:$I$6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'0705'!$D$55:$I$55</c:f>
              <c:numCache>
                <c:formatCode>0.0</c:formatCode>
                <c:ptCount val="6"/>
                <c:pt idx="0">
                  <c:v>21.689747577315444</c:v>
                </c:pt>
                <c:pt idx="1">
                  <c:v>1.8382832185884075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D-41D6-8B99-39A9462E9FDA}"/>
            </c:ext>
          </c:extLst>
        </c:ser>
        <c:ser>
          <c:idx val="1"/>
          <c:order val="1"/>
          <c:tx>
            <c:strRef>
              <c:f>'0705'!$C$56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'0705'!$D$6:$I$6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'0705'!$D$56:$I$56</c:f>
              <c:numCache>
                <c:formatCode>0.0</c:formatCode>
                <c:ptCount val="6"/>
                <c:pt idx="0">
                  <c:v>28.863201788690425</c:v>
                </c:pt>
                <c:pt idx="1">
                  <c:v>51.390614560702311</c:v>
                </c:pt>
                <c:pt idx="2">
                  <c:v>8.5067599369398383</c:v>
                </c:pt>
                <c:pt idx="3">
                  <c:v>3.3200333947820591E-2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D-41D6-8B99-39A9462E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'0801'!$C$55</c:f>
              <c:strCache>
                <c:ptCount val="1"/>
                <c:pt idx="0">
                  <c:v>&lt; 11,5 cm =44%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'0801'!$D$6:$I$6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'0801'!$D$55:$I$55</c:f>
              <c:numCache>
                <c:formatCode>0.0</c:formatCode>
                <c:ptCount val="6"/>
                <c:pt idx="0">
                  <c:v>23.86015104607954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8-4644-8D8C-BF5975B03434}"/>
            </c:ext>
          </c:extLst>
        </c:ser>
        <c:ser>
          <c:idx val="1"/>
          <c:order val="1"/>
          <c:tx>
            <c:strRef>
              <c:f>'0801'!$C$56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'0801'!$D$6:$I$6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'0801'!$D$56:$I$56</c:f>
              <c:numCache>
                <c:formatCode>0.0</c:formatCode>
                <c:ptCount val="6"/>
                <c:pt idx="0">
                  <c:v>2.0562592446441283</c:v>
                </c:pt>
                <c:pt idx="1">
                  <c:v>22.071770350619015</c:v>
                </c:pt>
                <c:pt idx="2">
                  <c:v>6.1609281973906747</c:v>
                </c:pt>
                <c:pt idx="3">
                  <c:v>0.35457707516351211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8-4644-8D8C-BF5975B0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ax val="60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113733" name="Gráfico 2">
          <a:extLst>
            <a:ext uri="{FF2B5EF4-FFF2-40B4-BE49-F238E27FC236}">
              <a16:creationId xmlns:a16="http://schemas.microsoft.com/office/drawing/2014/main" id="{00000000-0008-0000-0000-000045B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113668" name="Text Box 4">
          <a:extLst>
            <a:ext uri="{FF2B5EF4-FFF2-40B4-BE49-F238E27FC236}">
              <a16:creationId xmlns:a16="http://schemas.microsoft.com/office/drawing/2014/main" id="{00000000-0008-0000-0000-000004BC0100}"/>
            </a:ext>
          </a:extLst>
        </xdr:cNvPr>
        <xdr:cNvSpPr txBox="1">
          <a:spLocks noChangeArrowheads="1"/>
        </xdr:cNvSpPr>
      </xdr:nvSpPr>
      <xdr:spPr bwMode="auto">
        <a:xfrm>
          <a:off x="10382250" y="2276475"/>
          <a:ext cx="1314450" cy="409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0.21893</cdr:x>
      <cdr:y>0.04041</cdr:y>
    </cdr:from>
    <cdr:to>
      <cdr:x>0.48687</cdr:x>
      <cdr:y>0.19548</cdr:y>
    </cdr:to>
    <cdr:sp macro="" textlink="">
      <cdr:nvSpPr>
        <cdr:cNvPr id="258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5316" y="219123"/>
          <a:ext cx="2209414" cy="840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2005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0.60379</cdr:x>
      <cdr:y>0.19099</cdr:y>
    </cdr:from>
    <cdr:to>
      <cdr:x>0.93626</cdr:x>
      <cdr:y>0.34932</cdr:y>
    </cdr:to>
    <cdr:sp macro="" textlink="">
      <cdr:nvSpPr>
        <cdr:cNvPr id="258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78815" y="1031488"/>
          <a:ext cx="2741524" cy="8550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98.754 mil millones de ejem.</a:t>
          </a:r>
        </a:p>
      </cdr:txBody>
    </cdr:sp>
  </cdr:relSizeAnchor>
  <cdr:relSizeAnchor xmlns:cdr="http://schemas.openxmlformats.org/drawingml/2006/chartDrawing">
    <cdr:from>
      <cdr:x>0.17669</cdr:x>
      <cdr:y>0.91967</cdr:y>
    </cdr:from>
    <cdr:to>
      <cdr:x>0.94961</cdr:x>
      <cdr:y>0.97942</cdr:y>
    </cdr:to>
    <cdr:sp macro="" textlink="">
      <cdr:nvSpPr>
        <cdr:cNvPr id="258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2647" y="5285385"/>
          <a:ext cx="6515398" cy="343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1160690</xdr:colOff>
      <xdr:row>6</xdr:row>
      <xdr:rowOff>28575</xdr:rowOff>
    </xdr:from>
    <xdr:to>
      <xdr:col>9</xdr:col>
      <xdr:colOff>1655990</xdr:colOff>
      <xdr:row>23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BDD9CA-AEC2-4748-947C-F6E3FBCD7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847725</xdr:colOff>
      <xdr:row>5</xdr:row>
      <xdr:rowOff>190500</xdr:rowOff>
    </xdr:from>
    <xdr:to>
      <xdr:col>5</xdr:col>
      <xdr:colOff>1943100</xdr:colOff>
      <xdr:row>20</xdr:row>
      <xdr:rowOff>76200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E5EE39F8-7E32-4A68-B1B9-164BCD9E4296}"/>
            </a:ext>
          </a:extLst>
        </xdr:cNvPr>
        <xdr:cNvSpPr txBox="1">
          <a:spLocks noChangeArrowheads="1"/>
        </xdr:cNvSpPr>
      </xdr:nvSpPr>
      <xdr:spPr bwMode="auto">
        <a:xfrm>
          <a:off x="9747885" y="2110740"/>
          <a:ext cx="1095375" cy="458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0.21893</cdr:x>
      <cdr:y>0.04041</cdr:y>
    </cdr:from>
    <cdr:to>
      <cdr:x>0.48687</cdr:x>
      <cdr:y>0.19548</cdr:y>
    </cdr:to>
    <cdr:sp macro="" textlink="">
      <cdr:nvSpPr>
        <cdr:cNvPr id="258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5316" y="219123"/>
          <a:ext cx="2209414" cy="840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2006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0.59587</cdr:x>
      <cdr:y>0.19905</cdr:y>
    </cdr:from>
    <cdr:to>
      <cdr:x>0.92834</cdr:x>
      <cdr:y>0.35738</cdr:y>
    </cdr:to>
    <cdr:sp macro="" textlink="">
      <cdr:nvSpPr>
        <cdr:cNvPr id="258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13501" y="1075031"/>
          <a:ext cx="2741524" cy="8550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95.126 mil millones de ejem.</a:t>
          </a:r>
        </a:p>
      </cdr:txBody>
    </cdr:sp>
  </cdr:relSizeAnchor>
  <cdr:relSizeAnchor xmlns:cdr="http://schemas.openxmlformats.org/drawingml/2006/chartDrawing">
    <cdr:from>
      <cdr:x>0.17669</cdr:x>
      <cdr:y>0.91967</cdr:y>
    </cdr:from>
    <cdr:to>
      <cdr:x>0.94961</cdr:x>
      <cdr:y>0.97942</cdr:y>
    </cdr:to>
    <cdr:sp macro="" textlink="">
      <cdr:nvSpPr>
        <cdr:cNvPr id="258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2647" y="5285385"/>
          <a:ext cx="6515398" cy="343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1955B1-B858-4D46-8A23-63F8D5733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A49524AA-5774-4FE0-B2FA-A4CCA5C4CABC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ENE-2007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0.66188</cdr:x>
      <cdr:y>0.42033</cdr:y>
    </cdr:from>
    <cdr:to>
      <cdr:x>0.99213</cdr:x>
      <cdr:y>0.53934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7825" y="2279196"/>
          <a:ext cx="2723208" cy="645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85.550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D05C49-9492-4B7E-BEF2-46B8A07AC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3EE7AE3E-D2F8-4C9E-9A13-3BEFF9C3B8DA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MAY-2007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0.66452</cdr:x>
      <cdr:y>0.3518</cdr:y>
    </cdr:from>
    <cdr:to>
      <cdr:x>0.99477</cdr:x>
      <cdr:y>0.47081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79587" y="1899951"/>
          <a:ext cx="2723218" cy="642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112.321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3C5828-B092-4B56-8155-2546D2B8C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6122B985-D550-41B1-9D2E-8DD2094DEC79}"/>
            </a:ext>
          </a:extLst>
        </xdr:cNvPr>
        <xdr:cNvSpPr txBox="1">
          <a:spLocks noChangeArrowheads="1"/>
        </xdr:cNvSpPr>
      </xdr:nvSpPr>
      <xdr:spPr bwMode="auto">
        <a:xfrm>
          <a:off x="1044511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2008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0.66716</cdr:x>
      <cdr:y>0.35207</cdr:y>
    </cdr:from>
    <cdr:to>
      <cdr:x>0.99741</cdr:x>
      <cdr:y>0.47108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01358" y="1909103"/>
          <a:ext cx="2723218" cy="64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54.503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03DD96-8D88-4972-8A45-AA77ED42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F7C4B838-58C3-40F1-AF24-F811FE5C9095}"/>
            </a:ext>
          </a:extLst>
        </xdr:cNvPr>
        <xdr:cNvSpPr txBox="1">
          <a:spLocks noChangeArrowheads="1"/>
        </xdr:cNvSpPr>
      </xdr:nvSpPr>
      <xdr:spPr bwMode="auto">
        <a:xfrm>
          <a:off x="1044511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9090" y="50800"/>
          <a:ext cx="2006222" cy="1348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0.65977</cdr:x>
      <cdr:y>0.38669</cdr:y>
    </cdr:from>
    <cdr:to>
      <cdr:x>0.99388</cdr:x>
      <cdr:y>0.51199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7457" y="1752691"/>
          <a:ext cx="2600018" cy="566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76.668 mil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ENE-2009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0.66975</cdr:x>
      <cdr:y>0.34777</cdr:y>
    </cdr:from>
    <cdr:to>
      <cdr:x>1</cdr:x>
      <cdr:y>0.46678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22710" y="1878180"/>
          <a:ext cx="2723218" cy="642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4.482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E1A6CE-C73B-401B-B65A-41AC1D6E2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8141200-E73C-4299-A074-0BC47CE0F7A2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MAY-2009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0.66188</cdr:x>
      <cdr:y>0.42033</cdr:y>
    </cdr:from>
    <cdr:to>
      <cdr:x>0.99213</cdr:x>
      <cdr:y>0.53934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7825" y="2279196"/>
          <a:ext cx="2723208" cy="645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113.508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03AC20-E2B9-40F5-8409-0D8D0F0EE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A96EB44-B693-4C46-ABF5-10A3B47F5721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ENE-2010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0.66188</cdr:x>
      <cdr:y>0.42033</cdr:y>
    </cdr:from>
    <cdr:to>
      <cdr:x>0.99213</cdr:x>
      <cdr:y>0.53934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7825" y="2279196"/>
          <a:ext cx="2723208" cy="645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6.054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96A0BB-258D-4803-AD58-73F667706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31DEB162-C49F-476E-AEEE-03C39B9BF0BE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MAY-2010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0.66975</cdr:x>
      <cdr:y>0.35609</cdr:y>
    </cdr:from>
    <cdr:to>
      <cdr:x>1</cdr:x>
      <cdr:y>0.4751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22710" y="1930874"/>
          <a:ext cx="2723218" cy="64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24.607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E7720B-13DC-42B2-B9E6-E2DCF6184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70F63496-037E-4A6D-B54F-5AF8A78C5539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ENE-2011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0.66188</cdr:x>
      <cdr:y>0.42033</cdr:y>
    </cdr:from>
    <cdr:to>
      <cdr:x>0.99213</cdr:x>
      <cdr:y>0.53934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7825" y="2279196"/>
          <a:ext cx="2723208" cy="645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1.954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C872D1-CDBB-4108-A1F3-6D53C54BF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E7548F3B-FCFF-44B3-8EBC-1288E8CF3FFC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95354" name="Gráfico 2">
          <a:extLst>
            <a:ext uri="{FF2B5EF4-FFF2-40B4-BE49-F238E27FC236}">
              <a16:creationId xmlns:a16="http://schemas.microsoft.com/office/drawing/2014/main" id="{00000000-0008-0000-0500-00005A08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1277711</xdr:colOff>
      <xdr:row>6</xdr:row>
      <xdr:rowOff>255815</xdr:rowOff>
    </xdr:from>
    <xdr:to>
      <xdr:col>6</xdr:col>
      <xdr:colOff>325211</xdr:colOff>
      <xdr:row>21</xdr:row>
      <xdr:rowOff>163286</xdr:rowOff>
    </xdr:to>
    <xdr:sp macro="" textlink="">
      <xdr:nvSpPr>
        <xdr:cNvPr id="395268" name="Text Box 4">
          <a:extLst>
            <a:ext uri="{FF2B5EF4-FFF2-40B4-BE49-F238E27FC236}">
              <a16:creationId xmlns:a16="http://schemas.microsoft.com/office/drawing/2014/main" id="{00000000-0008-0000-0500-000004080600}"/>
            </a:ext>
          </a:extLst>
        </xdr:cNvPr>
        <xdr:cNvSpPr txBox="1">
          <a:spLocks noChangeArrowheads="1"/>
        </xdr:cNvSpPr>
      </xdr:nvSpPr>
      <xdr:spPr bwMode="auto">
        <a:xfrm>
          <a:off x="10160454" y="2541815"/>
          <a:ext cx="1050471" cy="4501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</a:t>
          </a:r>
          <a:r>
            <a:rPr lang="es-CL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</a:p>
      </xdr:txBody>
    </xdr:sp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MAY-2011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0.66188</cdr:x>
      <cdr:y>0.42033</cdr:y>
    </cdr:from>
    <cdr:to>
      <cdr:x>0.99213</cdr:x>
      <cdr:y>0.53934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7825" y="2279196"/>
          <a:ext cx="2723208" cy="645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17.788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E16B72-FD9C-445F-A8B6-0431A70D8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616570A-73A0-4C3C-96AE-EB9DA52E496D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ENE-2012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0.66188</cdr:x>
      <cdr:y>0.31995</cdr:y>
    </cdr:from>
    <cdr:to>
      <cdr:x>0.99213</cdr:x>
      <cdr:y>0.43896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7815" y="1734931"/>
          <a:ext cx="2723218" cy="64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13.168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DD5696-6F73-4426-A048-37BB6581C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2BE422-FF8F-4A6A-BEBB-3930AA838A2A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MAY-2012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0.65924</cdr:x>
      <cdr:y>0.332</cdr:y>
    </cdr:from>
    <cdr:to>
      <cdr:x>0.98949</cdr:x>
      <cdr:y>0.45101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6043" y="1800246"/>
          <a:ext cx="2723218" cy="64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16.812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7</xdr:row>
      <xdr:rowOff>28575</xdr:rowOff>
    </xdr:from>
    <xdr:to>
      <xdr:col>10</xdr:col>
      <xdr:colOff>133350</xdr:colOff>
      <xdr:row>23</xdr:row>
      <xdr:rowOff>28575</xdr:rowOff>
    </xdr:to>
    <xdr:graphicFrame macro="">
      <xdr:nvGraphicFramePr>
        <xdr:cNvPr id="239708" name="Gráfico 2">
          <a:extLst>
            <a:ext uri="{FF2B5EF4-FFF2-40B4-BE49-F238E27FC236}">
              <a16:creationId xmlns:a16="http://schemas.microsoft.com/office/drawing/2014/main" id="{00000000-0008-0000-0100-00005CA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6</xdr:row>
      <xdr:rowOff>104775</xdr:rowOff>
    </xdr:from>
    <xdr:to>
      <xdr:col>6</xdr:col>
      <xdr:colOff>790575</xdr:colOff>
      <xdr:row>20</xdr:row>
      <xdr:rowOff>0</xdr:rowOff>
    </xdr:to>
    <xdr:sp macro="" textlink="">
      <xdr:nvSpPr>
        <xdr:cNvPr id="239621" name="Text Box 5">
          <a:extLst>
            <a:ext uri="{FF2B5EF4-FFF2-40B4-BE49-F238E27FC236}">
              <a16:creationId xmlns:a16="http://schemas.microsoft.com/office/drawing/2014/main" id="{00000000-0008-0000-0100-000005A80300}"/>
            </a:ext>
          </a:extLst>
        </xdr:cNvPr>
        <xdr:cNvSpPr txBox="1">
          <a:spLocks noChangeArrowheads="1"/>
        </xdr:cNvSpPr>
      </xdr:nvSpPr>
      <xdr:spPr bwMode="auto">
        <a:xfrm>
          <a:off x="11287125" y="2133600"/>
          <a:ext cx="657225" cy="443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1371600</xdr:colOff>
      <xdr:row>20</xdr:row>
      <xdr:rowOff>191861</xdr:rowOff>
    </xdr:from>
    <xdr:to>
      <xdr:col>9</xdr:col>
      <xdr:colOff>1362075</xdr:colOff>
      <xdr:row>21</xdr:row>
      <xdr:rowOff>239486</xdr:rowOff>
    </xdr:to>
    <xdr:sp macro="" textlink="">
      <xdr:nvSpPr>
        <xdr:cNvPr id="239622" name="Text Box 6">
          <a:extLst>
            <a:ext uri="{FF2B5EF4-FFF2-40B4-BE49-F238E27FC236}">
              <a16:creationId xmlns:a16="http://schemas.microsoft.com/office/drawing/2014/main" id="{00000000-0008-0000-0100-000006A80300}"/>
            </a:ext>
          </a:extLst>
        </xdr:cNvPr>
        <xdr:cNvSpPr txBox="1">
          <a:spLocks noChangeArrowheads="1"/>
        </xdr:cNvSpPr>
      </xdr:nvSpPr>
      <xdr:spPr bwMode="auto">
        <a:xfrm>
          <a:off x="12257314" y="6505575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0.23389</cdr:x>
      <cdr:y>0.08794</cdr:y>
    </cdr:from>
    <cdr:to>
      <cdr:x>0.43903</cdr:x>
      <cdr:y>0.16696</cdr:y>
    </cdr:to>
    <cdr:sp macro="" textlink="">
      <cdr:nvSpPr>
        <cdr:cNvPr id="2406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6473" y="460508"/>
          <a:ext cx="1555351" cy="4109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ENE-2013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0.58794</cdr:x>
      <cdr:y>0.28599</cdr:y>
    </cdr:from>
    <cdr:to>
      <cdr:x>0.9562</cdr:x>
      <cdr:y>0.44674</cdr:y>
    </cdr:to>
    <cdr:sp macro="" textlink="">
      <cdr:nvSpPr>
        <cdr:cNvPr id="2406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2925" y="1400942"/>
          <a:ext cx="2726442" cy="78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5.043 mil millones de ejem.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152668" name="Gráfico 1026">
          <a:extLst>
            <a:ext uri="{FF2B5EF4-FFF2-40B4-BE49-F238E27FC236}">
              <a16:creationId xmlns:a16="http://schemas.microsoft.com/office/drawing/2014/main" id="{00000000-0008-0000-0300-00005C5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1445079</xdr:colOff>
      <xdr:row>6</xdr:row>
      <xdr:rowOff>16328</xdr:rowOff>
    </xdr:from>
    <xdr:to>
      <xdr:col>6</xdr:col>
      <xdr:colOff>159204</xdr:colOff>
      <xdr:row>20</xdr:row>
      <xdr:rowOff>216353</xdr:rowOff>
    </xdr:to>
    <xdr:sp macro="" textlink="">
      <xdr:nvSpPr>
        <xdr:cNvPr id="152581" name="Text Box 1029">
          <a:extLst>
            <a:ext uri="{FF2B5EF4-FFF2-40B4-BE49-F238E27FC236}">
              <a16:creationId xmlns:a16="http://schemas.microsoft.com/office/drawing/2014/main" id="{00000000-0008-0000-0300-000005540200}"/>
            </a:ext>
          </a:extLst>
        </xdr:cNvPr>
        <xdr:cNvSpPr txBox="1">
          <a:spLocks noChangeArrowheads="1"/>
        </xdr:cNvSpPr>
      </xdr:nvSpPr>
      <xdr:spPr bwMode="auto">
        <a:xfrm>
          <a:off x="10327822" y="2041071"/>
          <a:ext cx="717096" cy="4488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940254</xdr:colOff>
      <xdr:row>21</xdr:row>
      <xdr:rowOff>232682</xdr:rowOff>
    </xdr:from>
    <xdr:to>
      <xdr:col>9</xdr:col>
      <xdr:colOff>930729</xdr:colOff>
      <xdr:row>22</xdr:row>
      <xdr:rowOff>261257</xdr:rowOff>
    </xdr:to>
    <xdr:sp macro="" textlink="">
      <xdr:nvSpPr>
        <xdr:cNvPr id="152582" name="Text Box 1030">
          <a:extLst>
            <a:ext uri="{FF2B5EF4-FFF2-40B4-BE49-F238E27FC236}">
              <a16:creationId xmlns:a16="http://schemas.microsoft.com/office/drawing/2014/main" id="{00000000-0008-0000-0300-000006540200}"/>
            </a:ext>
          </a:extLst>
        </xdr:cNvPr>
        <xdr:cNvSpPr txBox="1">
          <a:spLocks noChangeArrowheads="1"/>
        </xdr:cNvSpPr>
      </xdr:nvSpPr>
      <xdr:spPr bwMode="auto">
        <a:xfrm>
          <a:off x="11825968" y="6851196"/>
          <a:ext cx="5738132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0.20561</cdr:x>
      <cdr:y>0.03674</cdr:y>
    </cdr:from>
    <cdr:to>
      <cdr:x>0.46638</cdr:x>
      <cdr:y>0.52233</cdr:y>
    </cdr:to>
    <cdr:sp macro="" textlink="">
      <cdr:nvSpPr>
        <cdr:cNvPr id="153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6427" y="192151"/>
          <a:ext cx="2198192" cy="2497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MAY-2013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0.66156</cdr:x>
      <cdr:y>0.21232</cdr:y>
    </cdr:from>
    <cdr:to>
      <cdr:x>1</cdr:x>
      <cdr:y>0.39733</cdr:y>
    </cdr:to>
    <cdr:sp macro="" textlink="">
      <cdr:nvSpPr>
        <cdr:cNvPr id="153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5176" y="1027925"/>
          <a:ext cx="2790752" cy="8957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6.802 mil millones de ejem.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91096-72EE-47BF-BF62-630D28318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9F33F48E-702B-407F-80C3-B4BFB269FC22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0.2952</cdr:x>
      <cdr:y>0.03706</cdr:y>
    </cdr:from>
    <cdr:to>
      <cdr:x>0.55202</cdr:x>
      <cdr:y>0.27849</cdr:y>
    </cdr:to>
    <cdr:sp macro="" textlink="">
      <cdr:nvSpPr>
        <cdr:cNvPr id="396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75935" y="213865"/>
          <a:ext cx="2154063" cy="1393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2002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0.66188</cdr:x>
      <cdr:y>0.39158</cdr:y>
    </cdr:from>
    <cdr:to>
      <cdr:x>0.99435</cdr:x>
      <cdr:y>0.54991</cdr:y>
    </cdr:to>
    <cdr:sp macro="" textlink="">
      <cdr:nvSpPr>
        <cdr:cNvPr id="3962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7825" y="2123321"/>
          <a:ext cx="2741514" cy="8585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96.192 mil millones de ejem.</a:t>
          </a:r>
        </a:p>
      </cdr:txBody>
    </cdr:sp>
  </cdr:relSizeAnchor>
  <cdr:relSizeAnchor xmlns:cdr="http://schemas.openxmlformats.org/drawingml/2006/chartDrawing">
    <cdr:from>
      <cdr:x>0.18911</cdr:x>
      <cdr:y>0.88755</cdr:y>
    </cdr:from>
    <cdr:to>
      <cdr:x>0.93138</cdr:x>
      <cdr:y>0.9473</cdr:y>
    </cdr:to>
    <cdr:sp macro="" textlink="">
      <cdr:nvSpPr>
        <cdr:cNvPr id="3962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9372" y="4812690"/>
          <a:ext cx="6120705" cy="3239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ENE-2014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0.66716</cdr:x>
      <cdr:y>0.36412</cdr:y>
    </cdr:from>
    <cdr:to>
      <cdr:x>0.99741</cdr:x>
      <cdr:y>0.48313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01357" y="1974417"/>
          <a:ext cx="2723218" cy="64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9.511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11A8CC-0545-4A3C-AF26-8EC5CB62F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317A79D0-B2E7-4AEB-B87E-7727990AC5E4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MAY-2014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0.66188</cdr:x>
      <cdr:y>0.42033</cdr:y>
    </cdr:from>
    <cdr:to>
      <cdr:x>0.99213</cdr:x>
      <cdr:y>0.53934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7825" y="2279196"/>
          <a:ext cx="2723208" cy="645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8.692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494682" name="Gráfico 2">
          <a:extLst>
            <a:ext uri="{FF2B5EF4-FFF2-40B4-BE49-F238E27FC236}">
              <a16:creationId xmlns:a16="http://schemas.microsoft.com/office/drawing/2014/main" id="{00000000-0008-0000-0800-00005A8C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494596" name="Text Box 4">
          <a:extLst>
            <a:ext uri="{FF2B5EF4-FFF2-40B4-BE49-F238E27FC236}">
              <a16:creationId xmlns:a16="http://schemas.microsoft.com/office/drawing/2014/main" id="{00000000-0008-0000-0800-0000048C0700}"/>
            </a:ext>
          </a:extLst>
        </xdr:cNvPr>
        <xdr:cNvSpPr txBox="1">
          <a:spLocks noChangeArrowheads="1"/>
        </xdr:cNvSpPr>
      </xdr:nvSpPr>
      <xdr:spPr bwMode="auto">
        <a:xfrm>
          <a:off x="10467975" y="2352675"/>
          <a:ext cx="819150" cy="454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ENE-2015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0.66975</cdr:x>
      <cdr:y>0.33971</cdr:y>
    </cdr:from>
    <cdr:to>
      <cdr:x>1</cdr:x>
      <cdr:y>0.45872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22710" y="1834638"/>
          <a:ext cx="2723218" cy="642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5.851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213E26-2768-4E4B-A923-C1A50586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DB3C99F9-9615-40F2-A5E4-3F51EC5AA8F2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MAY-2015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0.66188</cdr:x>
      <cdr:y>0.42033</cdr:y>
    </cdr:from>
    <cdr:to>
      <cdr:x>0.99213</cdr:x>
      <cdr:y>0.53934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7825" y="2279196"/>
          <a:ext cx="2723208" cy="645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25.427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393C5A-F3E9-4D31-B193-FA79AFB2B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288EE20D-E7D9-40CD-B885-4AD526A5F022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JUN-2015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0.66452</cdr:x>
      <cdr:y>0.35583</cdr:y>
    </cdr:from>
    <cdr:to>
      <cdr:x>0.99477</cdr:x>
      <cdr:y>0.47484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79586" y="1921723"/>
          <a:ext cx="2723218" cy="6427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721 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260186" name="Gráfico 2">
          <a:extLst>
            <a:ext uri="{FF2B5EF4-FFF2-40B4-BE49-F238E27FC236}">
              <a16:creationId xmlns:a16="http://schemas.microsoft.com/office/drawing/2014/main" id="{00000000-0008-0000-0700-00005AF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1393371</xdr:colOff>
      <xdr:row>7</xdr:row>
      <xdr:rowOff>283029</xdr:rowOff>
    </xdr:from>
    <xdr:to>
      <xdr:col>6</xdr:col>
      <xdr:colOff>152401</xdr:colOff>
      <xdr:row>20</xdr:row>
      <xdr:rowOff>283028</xdr:rowOff>
    </xdr:to>
    <xdr:sp macro="" textlink="">
      <xdr:nvSpPr>
        <xdr:cNvPr id="260100" name="Text Box 4">
          <a:extLst>
            <a:ext uri="{FF2B5EF4-FFF2-40B4-BE49-F238E27FC236}">
              <a16:creationId xmlns:a16="http://schemas.microsoft.com/office/drawing/2014/main" id="{00000000-0008-0000-0700-000004F80300}"/>
            </a:ext>
          </a:extLst>
        </xdr:cNvPr>
        <xdr:cNvSpPr txBox="1">
          <a:spLocks noChangeArrowheads="1"/>
        </xdr:cNvSpPr>
      </xdr:nvSpPr>
      <xdr:spPr bwMode="auto">
        <a:xfrm>
          <a:off x="10276114" y="2677886"/>
          <a:ext cx="762001" cy="3984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6</xdr:row>
      <xdr:rowOff>133350</xdr:rowOff>
    </xdr:from>
    <xdr:to>
      <xdr:col>9</xdr:col>
      <xdr:colOff>1657350</xdr:colOff>
      <xdr:row>25</xdr:row>
      <xdr:rowOff>190500</xdr:rowOff>
    </xdr:to>
    <xdr:graphicFrame macro="">
      <xdr:nvGraphicFramePr>
        <xdr:cNvPr id="243804" name="Gráfico 1026">
          <a:extLst>
            <a:ext uri="{FF2B5EF4-FFF2-40B4-BE49-F238E27FC236}">
              <a16:creationId xmlns:a16="http://schemas.microsoft.com/office/drawing/2014/main" id="{00000000-0008-0000-0200-00005CB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1143000</xdr:colOff>
      <xdr:row>6</xdr:row>
      <xdr:rowOff>268061</xdr:rowOff>
    </xdr:from>
    <xdr:to>
      <xdr:col>6</xdr:col>
      <xdr:colOff>0</xdr:colOff>
      <xdr:row>21</xdr:row>
      <xdr:rowOff>20411</xdr:rowOff>
    </xdr:to>
    <xdr:sp macro="" textlink="">
      <xdr:nvSpPr>
        <xdr:cNvPr id="243717" name="Text Box 1029">
          <a:extLst>
            <a:ext uri="{FF2B5EF4-FFF2-40B4-BE49-F238E27FC236}">
              <a16:creationId xmlns:a16="http://schemas.microsoft.com/office/drawing/2014/main" id="{00000000-0008-0000-0200-000005B80300}"/>
            </a:ext>
          </a:extLst>
        </xdr:cNvPr>
        <xdr:cNvSpPr txBox="1">
          <a:spLocks noChangeArrowheads="1"/>
        </xdr:cNvSpPr>
      </xdr:nvSpPr>
      <xdr:spPr bwMode="auto">
        <a:xfrm>
          <a:off x="10025743" y="2249261"/>
          <a:ext cx="859971" cy="434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1114425</xdr:colOff>
      <xdr:row>22</xdr:row>
      <xdr:rowOff>247650</xdr:rowOff>
    </xdr:from>
    <xdr:to>
      <xdr:col>9</xdr:col>
      <xdr:colOff>1104900</xdr:colOff>
      <xdr:row>23</xdr:row>
      <xdr:rowOff>295275</xdr:rowOff>
    </xdr:to>
    <xdr:sp macro="" textlink="">
      <xdr:nvSpPr>
        <xdr:cNvPr id="243718" name="Text Box 1030">
          <a:extLst>
            <a:ext uri="{FF2B5EF4-FFF2-40B4-BE49-F238E27FC236}">
              <a16:creationId xmlns:a16="http://schemas.microsoft.com/office/drawing/2014/main" id="{00000000-0008-0000-0200-000006B80300}"/>
            </a:ext>
          </a:extLst>
        </xdr:cNvPr>
        <xdr:cNvSpPr txBox="1">
          <a:spLocks noChangeArrowheads="1"/>
        </xdr:cNvSpPr>
      </xdr:nvSpPr>
      <xdr:spPr bwMode="auto">
        <a:xfrm>
          <a:off x="12268200" y="7467600"/>
          <a:ext cx="5867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0.22494</cdr:x>
      <cdr:y>0.05246</cdr:y>
    </cdr:from>
    <cdr:to>
      <cdr:x>0.48645</cdr:x>
      <cdr:y>0.28307</cdr:y>
    </cdr:to>
    <cdr:sp macro="" textlink="">
      <cdr:nvSpPr>
        <cdr:cNvPr id="261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4865" y="284438"/>
          <a:ext cx="2156393" cy="1250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ENE-2016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0.63284</cdr:x>
      <cdr:y>0.39222</cdr:y>
    </cdr:from>
    <cdr:to>
      <cdr:x>0.99213</cdr:x>
      <cdr:y>0.53934</cdr:y>
    </cdr:to>
    <cdr:sp macro="" textlink="">
      <cdr:nvSpPr>
        <cdr:cNvPr id="261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8339" y="2126797"/>
          <a:ext cx="2962694" cy="7977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45.233 mil millones de ejem.</a:t>
          </a:r>
        </a:p>
      </cdr:txBody>
    </cdr:sp>
  </cdr:relSizeAnchor>
  <cdr:relSizeAnchor xmlns:cdr="http://schemas.openxmlformats.org/drawingml/2006/chartDrawing">
    <cdr:from>
      <cdr:x>0.19326</cdr:x>
      <cdr:y>0.92361</cdr:y>
    </cdr:from>
    <cdr:to>
      <cdr:x>0.94961</cdr:x>
      <cdr:y>0.99171</cdr:y>
    </cdr:to>
    <cdr:sp macro="" textlink="">
      <cdr:nvSpPr>
        <cdr:cNvPr id="261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2248" y="5307978"/>
          <a:ext cx="637579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EFCD6D-A57E-4FFE-998A-F405A166F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1393371</xdr:colOff>
      <xdr:row>7</xdr:row>
      <xdr:rowOff>283029</xdr:rowOff>
    </xdr:from>
    <xdr:to>
      <xdr:col>6</xdr:col>
      <xdr:colOff>152401</xdr:colOff>
      <xdr:row>20</xdr:row>
      <xdr:rowOff>283028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6E22D5D-452A-4A7F-8421-D6ECBE87ABC8}"/>
            </a:ext>
          </a:extLst>
        </xdr:cNvPr>
        <xdr:cNvSpPr txBox="1">
          <a:spLocks noChangeArrowheads="1"/>
        </xdr:cNvSpPr>
      </xdr:nvSpPr>
      <xdr:spPr bwMode="auto">
        <a:xfrm>
          <a:off x="10293531" y="2675709"/>
          <a:ext cx="763090" cy="4069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0.22494</cdr:x>
      <cdr:y>0.05246</cdr:y>
    </cdr:from>
    <cdr:to>
      <cdr:x>0.48645</cdr:x>
      <cdr:y>0.28307</cdr:y>
    </cdr:to>
    <cdr:sp macro="" textlink="">
      <cdr:nvSpPr>
        <cdr:cNvPr id="261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4865" y="284438"/>
          <a:ext cx="2156393" cy="1250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MAY-2016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0.63812</cdr:x>
      <cdr:y>0.32798</cdr:y>
    </cdr:from>
    <cdr:to>
      <cdr:x>0.99741</cdr:x>
      <cdr:y>0.4751</cdr:y>
    </cdr:to>
    <cdr:sp macro="" textlink="">
      <cdr:nvSpPr>
        <cdr:cNvPr id="261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61896" y="1778449"/>
          <a:ext cx="2962680" cy="7977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70.619 mil millones de ejem.</a:t>
          </a:r>
        </a:p>
      </cdr:txBody>
    </cdr:sp>
  </cdr:relSizeAnchor>
  <cdr:relSizeAnchor xmlns:cdr="http://schemas.openxmlformats.org/drawingml/2006/chartDrawing">
    <cdr:from>
      <cdr:x>0.19326</cdr:x>
      <cdr:y>0.92361</cdr:y>
    </cdr:from>
    <cdr:to>
      <cdr:x>0.94961</cdr:x>
      <cdr:y>0.99171</cdr:y>
    </cdr:to>
    <cdr:sp macro="" textlink="">
      <cdr:nvSpPr>
        <cdr:cNvPr id="261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2248" y="5307978"/>
          <a:ext cx="637579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284763" name="Gráfico 1026">
          <a:extLst>
            <a:ext uri="{FF2B5EF4-FFF2-40B4-BE49-F238E27FC236}">
              <a16:creationId xmlns:a16="http://schemas.microsoft.com/office/drawing/2014/main" id="{00000000-0008-0000-0400-00005B58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976993</xdr:colOff>
      <xdr:row>6</xdr:row>
      <xdr:rowOff>21771</xdr:rowOff>
    </xdr:from>
    <xdr:to>
      <xdr:col>6</xdr:col>
      <xdr:colOff>24493</xdr:colOff>
      <xdr:row>20</xdr:row>
      <xdr:rowOff>240846</xdr:rowOff>
    </xdr:to>
    <xdr:sp macro="" textlink="">
      <xdr:nvSpPr>
        <xdr:cNvPr id="284676" name="Text Box 1028">
          <a:extLst>
            <a:ext uri="{FF2B5EF4-FFF2-40B4-BE49-F238E27FC236}">
              <a16:creationId xmlns:a16="http://schemas.microsoft.com/office/drawing/2014/main" id="{00000000-0008-0000-0400-000004580400}"/>
            </a:ext>
          </a:extLst>
        </xdr:cNvPr>
        <xdr:cNvSpPr txBox="1">
          <a:spLocks noChangeArrowheads="1"/>
        </xdr:cNvSpPr>
      </xdr:nvSpPr>
      <xdr:spPr bwMode="auto">
        <a:xfrm>
          <a:off x="9859736" y="2002971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986517</xdr:colOff>
      <xdr:row>21</xdr:row>
      <xdr:rowOff>138793</xdr:rowOff>
    </xdr:from>
    <xdr:to>
      <xdr:col>9</xdr:col>
      <xdr:colOff>976992</xdr:colOff>
      <xdr:row>22</xdr:row>
      <xdr:rowOff>186418</xdr:rowOff>
    </xdr:to>
    <xdr:sp macro="" textlink="">
      <xdr:nvSpPr>
        <xdr:cNvPr id="284677" name="Text Box 1029">
          <a:extLst>
            <a:ext uri="{FF2B5EF4-FFF2-40B4-BE49-F238E27FC236}">
              <a16:creationId xmlns:a16="http://schemas.microsoft.com/office/drawing/2014/main" id="{00000000-0008-0000-0400-000005580400}"/>
            </a:ext>
          </a:extLst>
        </xdr:cNvPr>
        <xdr:cNvSpPr txBox="1">
          <a:spLocks noChangeArrowheads="1"/>
        </xdr:cNvSpPr>
      </xdr:nvSpPr>
      <xdr:spPr bwMode="auto">
        <a:xfrm>
          <a:off x="11872231" y="6713764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0.22603</cdr:x>
      <cdr:y>0.00926</cdr:y>
    </cdr:from>
    <cdr:to>
      <cdr:x>0.48457</cdr:x>
      <cdr:y>0.49706</cdr:y>
    </cdr:to>
    <cdr:sp macro="" textlink="">
      <cdr:nvSpPr>
        <cdr:cNvPr id="285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63850" y="44832"/>
          <a:ext cx="2131903" cy="23616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ENE-2017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0.6302</cdr:x>
      <cdr:y>0.28877</cdr:y>
    </cdr:from>
    <cdr:to>
      <cdr:x>0.96795</cdr:x>
      <cdr:y>0.52642</cdr:y>
    </cdr:to>
    <cdr:sp macro="" textlink="">
      <cdr:nvSpPr>
        <cdr:cNvPr id="285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6568" y="1398033"/>
          <a:ext cx="2785057" cy="11505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 5.965 mil millones de ejem.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3" name="Gráfico 1026">
          <a:extLst>
            <a:ext uri="{FF2B5EF4-FFF2-40B4-BE49-F238E27FC236}">
              <a16:creationId xmlns:a16="http://schemas.microsoft.com/office/drawing/2014/main" id="{16B16F8B-32FC-4D7F-AA02-9D609CD34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976993</xdr:colOff>
      <xdr:row>6</xdr:row>
      <xdr:rowOff>21771</xdr:rowOff>
    </xdr:from>
    <xdr:to>
      <xdr:col>6</xdr:col>
      <xdr:colOff>24493</xdr:colOff>
      <xdr:row>20</xdr:row>
      <xdr:rowOff>240846</xdr:rowOff>
    </xdr:to>
    <xdr:sp macro="" textlink="">
      <xdr:nvSpPr>
        <xdr:cNvPr id="4" name="Text Box 1028">
          <a:extLst>
            <a:ext uri="{FF2B5EF4-FFF2-40B4-BE49-F238E27FC236}">
              <a16:creationId xmlns:a16="http://schemas.microsoft.com/office/drawing/2014/main" id="{0552610A-3980-4747-A81B-48D43F3E9855}"/>
            </a:ext>
          </a:extLst>
        </xdr:cNvPr>
        <xdr:cNvSpPr txBox="1">
          <a:spLocks noChangeArrowheads="1"/>
        </xdr:cNvSpPr>
      </xdr:nvSpPr>
      <xdr:spPr bwMode="auto">
        <a:xfrm>
          <a:off x="9877153" y="1995351"/>
          <a:ext cx="1051560" cy="460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986517</xdr:colOff>
      <xdr:row>21</xdr:row>
      <xdr:rowOff>138793</xdr:rowOff>
    </xdr:from>
    <xdr:to>
      <xdr:col>9</xdr:col>
      <xdr:colOff>976992</xdr:colOff>
      <xdr:row>22</xdr:row>
      <xdr:rowOff>186418</xdr:rowOff>
    </xdr:to>
    <xdr:sp macro="" textlink="">
      <xdr:nvSpPr>
        <xdr:cNvPr id="5" name="Text Box 1029">
          <a:extLst>
            <a:ext uri="{FF2B5EF4-FFF2-40B4-BE49-F238E27FC236}">
              <a16:creationId xmlns:a16="http://schemas.microsoft.com/office/drawing/2014/main" id="{E1532FC5-3AB7-4F78-B075-9D4878EE65FB}"/>
            </a:ext>
          </a:extLst>
        </xdr:cNvPr>
        <xdr:cNvSpPr txBox="1">
          <a:spLocks noChangeArrowheads="1"/>
        </xdr:cNvSpPr>
      </xdr:nvSpPr>
      <xdr:spPr bwMode="auto">
        <a:xfrm>
          <a:off x="11890737" y="6806293"/>
          <a:ext cx="5743575" cy="360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0.29732</cdr:x>
      <cdr:y>0.00926</cdr:y>
    </cdr:from>
    <cdr:to>
      <cdr:x>0.55586</cdr:x>
      <cdr:y>0.49706</cdr:y>
    </cdr:to>
    <cdr:sp macro="" textlink="">
      <cdr:nvSpPr>
        <cdr:cNvPr id="285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9441" y="50800"/>
          <a:ext cx="2179439" cy="2508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MAY-2017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0.6302</cdr:x>
      <cdr:y>0.28877</cdr:y>
    </cdr:from>
    <cdr:to>
      <cdr:x>0.96795</cdr:x>
      <cdr:y>0.52642</cdr:y>
    </cdr:to>
    <cdr:sp macro="" textlink="">
      <cdr:nvSpPr>
        <cdr:cNvPr id="285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6568" y="1398033"/>
          <a:ext cx="2785057" cy="11505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 51.773 mil millones de ejem.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FD40C5-9E2A-4BC5-B0F8-2652D4831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E0F80EC7-11AA-426E-B1BD-F05C2B6EDB39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0.21336</cdr:x>
      <cdr:y>0.02435</cdr:y>
    </cdr:from>
    <cdr:to>
      <cdr:x>0.46696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59349" y="132037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ENE-2018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0.65924</cdr:x>
      <cdr:y>0.35609</cdr:y>
    </cdr:from>
    <cdr:to>
      <cdr:x>0.98949</cdr:x>
      <cdr:y>0.4751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6044" y="1930874"/>
          <a:ext cx="2723218" cy="64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27.366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01BB56-92C9-46EA-89BF-D974F1382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764DCA8E-DCBD-43E9-8BE1-032A60BE5131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0.20833</cdr:x>
      <cdr:y>0.06402</cdr:y>
    </cdr:from>
    <cdr:to>
      <cdr:x>0.46638</cdr:x>
      <cdr:y>0.23117</cdr:y>
    </cdr:to>
    <cdr:sp macro="" textlink="">
      <cdr:nvSpPr>
        <cdr:cNvPr id="2447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3252" y="401977"/>
          <a:ext cx="2180244" cy="1041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2003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0.63352</cdr:x>
      <cdr:y>0.30872</cdr:y>
    </cdr:from>
    <cdr:to>
      <cdr:x>0.95729</cdr:x>
      <cdr:y>0.46685</cdr:y>
    </cdr:to>
    <cdr:sp macro="" textlink="">
      <cdr:nvSpPr>
        <cdr:cNvPr id="2447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6028" y="1812224"/>
          <a:ext cx="2675953" cy="9282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37.469 mil millones de ejem.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MAY-2018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0.66188</cdr:x>
      <cdr:y>0.42033</cdr:y>
    </cdr:from>
    <cdr:to>
      <cdr:x>0.99213</cdr:x>
      <cdr:y>0.53934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7825" y="2279196"/>
          <a:ext cx="2723208" cy="645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65.207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22D3EE-97E1-4AB0-9950-A45E847F4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42507FF1-38E0-43D3-A07B-A746D24EA40C}"/>
            </a:ext>
          </a:extLst>
        </xdr:cNvPr>
        <xdr:cNvSpPr txBox="1">
          <a:spLocks noChangeArrowheads="1"/>
        </xdr:cNvSpPr>
      </xdr:nvSpPr>
      <xdr:spPr bwMode="auto">
        <a:xfrm>
          <a:off x="10262235" y="2522220"/>
          <a:ext cx="775335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2004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0.66188</cdr:x>
      <cdr:y>0.42033</cdr:y>
    </cdr:from>
    <cdr:to>
      <cdr:x>0.99213</cdr:x>
      <cdr:y>0.53934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7825" y="2279196"/>
          <a:ext cx="2723208" cy="645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89.109 mil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1160690</xdr:colOff>
      <xdr:row>6</xdr:row>
      <xdr:rowOff>28575</xdr:rowOff>
    </xdr:from>
    <xdr:to>
      <xdr:col>9</xdr:col>
      <xdr:colOff>1655990</xdr:colOff>
      <xdr:row>23</xdr:row>
      <xdr:rowOff>247650</xdr:rowOff>
    </xdr:to>
    <xdr:graphicFrame macro="">
      <xdr:nvGraphicFramePr>
        <xdr:cNvPr id="257114" name="Gráfico 2">
          <a:extLst>
            <a:ext uri="{FF2B5EF4-FFF2-40B4-BE49-F238E27FC236}">
              <a16:creationId xmlns:a16="http://schemas.microsoft.com/office/drawing/2014/main" id="{00000000-0008-0000-0600-00005AEC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847725</xdr:colOff>
      <xdr:row>5</xdr:row>
      <xdr:rowOff>190500</xdr:rowOff>
    </xdr:from>
    <xdr:to>
      <xdr:col>5</xdr:col>
      <xdr:colOff>1943100</xdr:colOff>
      <xdr:row>20</xdr:row>
      <xdr:rowOff>76200</xdr:rowOff>
    </xdr:to>
    <xdr:sp macro="" textlink="">
      <xdr:nvSpPr>
        <xdr:cNvPr id="257028" name="Text Box 4">
          <a:extLst>
            <a:ext uri="{FF2B5EF4-FFF2-40B4-BE49-F238E27FC236}">
              <a16:creationId xmlns:a16="http://schemas.microsoft.com/office/drawing/2014/main" id="{00000000-0008-0000-0600-000004EC0300}"/>
            </a:ext>
          </a:extLst>
        </xdr:cNvPr>
        <xdr:cNvSpPr txBox="1">
          <a:spLocks noChangeArrowheads="1"/>
        </xdr:cNvSpPr>
      </xdr:nvSpPr>
      <xdr:spPr bwMode="auto">
        <a:xfrm>
          <a:off x="9953625" y="1885950"/>
          <a:ext cx="1095375" cy="476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5.81640625" style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7" x14ac:dyDescent="0.25">
      <c r="B1" s="72" t="s">
        <v>54</v>
      </c>
      <c r="C1" s="72"/>
      <c r="D1" s="72"/>
      <c r="E1" s="72"/>
      <c r="F1" s="72"/>
      <c r="G1" s="72"/>
      <c r="H1" s="72"/>
      <c r="I1" s="72"/>
      <c r="J1" s="72"/>
    </row>
    <row r="2" spans="2:27" x14ac:dyDescent="0.25">
      <c r="B2" s="72" t="s">
        <v>21</v>
      </c>
      <c r="C2" s="72"/>
      <c r="D2" s="72"/>
      <c r="E2" s="72"/>
      <c r="F2" s="72"/>
      <c r="G2" s="72"/>
      <c r="H2" s="72"/>
      <c r="I2" s="72"/>
      <c r="J2" s="72"/>
    </row>
    <row r="3" spans="2:27" ht="25.2" thickBot="1" x14ac:dyDescent="0.45"/>
    <row r="4" spans="2:27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  <c r="Z4"/>
      <c r="AA4"/>
    </row>
    <row r="5" spans="2:27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  <c r="Z5"/>
      <c r="AA5"/>
    </row>
    <row r="6" spans="2:27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  <c r="Z6"/>
      <c r="AA6"/>
    </row>
    <row r="7" spans="2:27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  <c r="Z7"/>
      <c r="AA7"/>
    </row>
    <row r="8" spans="2:27" x14ac:dyDescent="0.4">
      <c r="B8" s="69">
        <v>3</v>
      </c>
      <c r="C8" s="31"/>
      <c r="D8" s="32"/>
      <c r="E8" s="32"/>
      <c r="F8" s="32"/>
      <c r="G8" s="32"/>
      <c r="H8" s="32"/>
      <c r="I8" s="32"/>
      <c r="J8" s="30"/>
      <c r="O8"/>
      <c r="P8"/>
      <c r="Q8"/>
      <c r="R8"/>
      <c r="S8"/>
      <c r="T8"/>
      <c r="U8"/>
      <c r="V8"/>
      <c r="W8"/>
      <c r="X8"/>
      <c r="Y8"/>
      <c r="Z8"/>
      <c r="AA8"/>
    </row>
    <row r="9" spans="2:27" x14ac:dyDescent="0.4">
      <c r="B9" s="69">
        <v>3.5</v>
      </c>
      <c r="C9" s="31"/>
      <c r="D9" s="32"/>
      <c r="E9" s="32"/>
      <c r="F9" s="32"/>
      <c r="G9" s="32"/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  <c r="Z9"/>
      <c r="AA9"/>
    </row>
    <row r="10" spans="2:27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27" x14ac:dyDescent="0.4">
      <c r="B11" s="69">
        <v>4.5</v>
      </c>
      <c r="C11" s="31">
        <v>7130471997.0771389</v>
      </c>
      <c r="D11" s="32">
        <v>7130471997.0771389</v>
      </c>
      <c r="E11" s="32">
        <v>0</v>
      </c>
      <c r="F11" s="32">
        <v>0</v>
      </c>
      <c r="G11" s="32">
        <v>0</v>
      </c>
      <c r="H11" s="32">
        <v>0</v>
      </c>
      <c r="I11" s="32"/>
      <c r="J11" s="33">
        <v>0</v>
      </c>
      <c r="L11" s="7"/>
      <c r="M11" s="68">
        <f>+C43/1000000</f>
        <v>76668.421325964722</v>
      </c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27" x14ac:dyDescent="0.4">
      <c r="B12" s="69">
        <v>5</v>
      </c>
      <c r="C12" s="31">
        <v>21575671495.023682</v>
      </c>
      <c r="D12" s="32">
        <v>21575671495.023682</v>
      </c>
      <c r="E12" s="32">
        <v>0</v>
      </c>
      <c r="F12" s="32">
        <v>0</v>
      </c>
      <c r="G12" s="32">
        <v>0</v>
      </c>
      <c r="H12" s="32">
        <v>0</v>
      </c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27" x14ac:dyDescent="0.4">
      <c r="B13" s="69">
        <v>5.5</v>
      </c>
      <c r="C13" s="31">
        <v>6059167660.5124998</v>
      </c>
      <c r="D13" s="32">
        <v>6059167660.5124998</v>
      </c>
      <c r="E13" s="32">
        <v>0</v>
      </c>
      <c r="F13" s="32">
        <v>0</v>
      </c>
      <c r="G13" s="32">
        <v>0</v>
      </c>
      <c r="H13" s="32">
        <v>0</v>
      </c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27" x14ac:dyDescent="0.4">
      <c r="B14" s="69">
        <v>6</v>
      </c>
      <c r="C14" s="31">
        <v>6204783225.83461</v>
      </c>
      <c r="D14" s="32">
        <v>6204783225.83461</v>
      </c>
      <c r="E14" s="32">
        <v>0</v>
      </c>
      <c r="F14" s="32">
        <v>0</v>
      </c>
      <c r="G14" s="32">
        <v>0</v>
      </c>
      <c r="H14" s="32">
        <v>0</v>
      </c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27" x14ac:dyDescent="0.4">
      <c r="B15" s="69">
        <v>6.5</v>
      </c>
      <c r="C15" s="31">
        <v>2853952172.639832</v>
      </c>
      <c r="D15" s="32">
        <v>2853952172.639832</v>
      </c>
      <c r="E15" s="32">
        <v>0</v>
      </c>
      <c r="F15" s="32">
        <v>0</v>
      </c>
      <c r="G15" s="32">
        <v>0</v>
      </c>
      <c r="H15" s="32">
        <v>0</v>
      </c>
      <c r="I15" s="32"/>
      <c r="J15" s="33">
        <v>0</v>
      </c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27" x14ac:dyDescent="0.4">
      <c r="B16" s="69">
        <v>7</v>
      </c>
      <c r="C16" s="31">
        <v>1581847727.3126242</v>
      </c>
      <c r="D16" s="32">
        <v>1581847727.3126242</v>
      </c>
      <c r="E16" s="32">
        <v>0</v>
      </c>
      <c r="F16" s="32">
        <v>0</v>
      </c>
      <c r="G16" s="32">
        <v>0</v>
      </c>
      <c r="H16" s="32">
        <v>0</v>
      </c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1079790906.5664496</v>
      </c>
      <c r="D17" s="32">
        <v>1079790906.5664496</v>
      </c>
      <c r="E17" s="32">
        <v>0</v>
      </c>
      <c r="F17" s="32">
        <v>0</v>
      </c>
      <c r="G17" s="32">
        <v>0</v>
      </c>
      <c r="H17" s="32">
        <v>0</v>
      </c>
      <c r="I17" s="32"/>
      <c r="J17" s="33">
        <v>0</v>
      </c>
      <c r="L17" s="7">
        <f>K55</f>
        <v>80.901947597862574</v>
      </c>
      <c r="M17" s="6" t="s">
        <v>11</v>
      </c>
    </row>
    <row r="18" spans="2:13" x14ac:dyDescent="0.4">
      <c r="B18" s="69">
        <v>8</v>
      </c>
      <c r="C18" s="31">
        <v>1039260122.6164211</v>
      </c>
      <c r="D18" s="32">
        <v>1039260122.6164211</v>
      </c>
      <c r="E18" s="32">
        <v>0</v>
      </c>
      <c r="F18" s="32">
        <v>0</v>
      </c>
      <c r="G18" s="32">
        <v>0</v>
      </c>
      <c r="H18" s="32">
        <v>0</v>
      </c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1792277346.0405493</v>
      </c>
      <c r="D19" s="32">
        <v>1792277346.0405493</v>
      </c>
      <c r="E19" s="32">
        <v>0</v>
      </c>
      <c r="F19" s="32">
        <v>0</v>
      </c>
      <c r="G19" s="32">
        <v>0</v>
      </c>
      <c r="H19" s="32">
        <v>0</v>
      </c>
      <c r="I19" s="32"/>
      <c r="J19" s="33">
        <v>0</v>
      </c>
      <c r="L19" s="7">
        <f>C43</f>
        <v>76668421325.964722</v>
      </c>
      <c r="M19" s="6" t="s">
        <v>12</v>
      </c>
    </row>
    <row r="20" spans="2:13" x14ac:dyDescent="0.4">
      <c r="B20" s="69">
        <v>9</v>
      </c>
      <c r="C20" s="31">
        <v>1370752939.6963804</v>
      </c>
      <c r="D20" s="32">
        <v>1370752939.6963804</v>
      </c>
      <c r="E20" s="32">
        <v>0</v>
      </c>
      <c r="F20" s="32">
        <v>0</v>
      </c>
      <c r="G20" s="32">
        <v>0</v>
      </c>
      <c r="H20" s="32">
        <v>0</v>
      </c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1420391179.5080984</v>
      </c>
      <c r="D21" s="32">
        <v>1420391179.5080984</v>
      </c>
      <c r="E21" s="32">
        <v>0</v>
      </c>
      <c r="F21" s="32">
        <v>0</v>
      </c>
      <c r="G21" s="32">
        <v>0</v>
      </c>
      <c r="H21" s="32">
        <v>0</v>
      </c>
      <c r="I21" s="32"/>
      <c r="J21" s="33">
        <v>0</v>
      </c>
    </row>
    <row r="22" spans="2:13" x14ac:dyDescent="0.4">
      <c r="B22" s="69">
        <v>10</v>
      </c>
      <c r="C22" s="31">
        <v>1202440326.4370329</v>
      </c>
      <c r="D22" s="32">
        <v>1202440326.4370329</v>
      </c>
      <c r="E22" s="32">
        <v>0</v>
      </c>
      <c r="F22" s="32">
        <v>0</v>
      </c>
      <c r="G22" s="32">
        <v>0</v>
      </c>
      <c r="H22" s="32">
        <v>0</v>
      </c>
      <c r="I22" s="32"/>
      <c r="J22" s="33">
        <v>0</v>
      </c>
    </row>
    <row r="23" spans="2:13" x14ac:dyDescent="0.4">
      <c r="B23" s="69">
        <v>10.5</v>
      </c>
      <c r="C23" s="31">
        <v>1701255047.3224106</v>
      </c>
      <c r="D23" s="32">
        <v>1701255047.3224106</v>
      </c>
      <c r="E23" s="32">
        <v>0</v>
      </c>
      <c r="F23" s="32">
        <v>0</v>
      </c>
      <c r="G23" s="32">
        <v>0</v>
      </c>
      <c r="H23" s="32">
        <v>0</v>
      </c>
      <c r="I23" s="32"/>
      <c r="J23" s="33">
        <v>0</v>
      </c>
    </row>
    <row r="24" spans="2:13" x14ac:dyDescent="0.4">
      <c r="B24" s="69">
        <v>11</v>
      </c>
      <c r="C24" s="31">
        <v>3057253913.5434909</v>
      </c>
      <c r="D24" s="32">
        <v>2620503354.4658494</v>
      </c>
      <c r="E24" s="32">
        <v>436750559.07764155</v>
      </c>
      <c r="F24" s="32">
        <v>0</v>
      </c>
      <c r="G24" s="32">
        <v>0</v>
      </c>
      <c r="H24" s="32">
        <v>0</v>
      </c>
      <c r="I24" s="32"/>
      <c r="J24" s="33">
        <v>0</v>
      </c>
    </row>
    <row r="25" spans="2:13" x14ac:dyDescent="0.4">
      <c r="B25" s="69">
        <v>11.5</v>
      </c>
      <c r="C25" s="31">
        <v>3956929985.1092529</v>
      </c>
      <c r="D25" s="32">
        <v>3077612210.6405301</v>
      </c>
      <c r="E25" s="32">
        <v>879317774.46872282</v>
      </c>
      <c r="F25" s="32">
        <v>0</v>
      </c>
      <c r="G25" s="32">
        <v>0</v>
      </c>
      <c r="H25" s="32">
        <v>0</v>
      </c>
      <c r="I25" s="32"/>
      <c r="J25" s="33">
        <v>0</v>
      </c>
    </row>
    <row r="26" spans="2:13" x14ac:dyDescent="0.4">
      <c r="B26" s="69">
        <v>12</v>
      </c>
      <c r="C26" s="31">
        <v>2849188923.4657521</v>
      </c>
      <c r="D26" s="32">
        <v>1266306188.207001</v>
      </c>
      <c r="E26" s="32">
        <v>1582882735.2587512</v>
      </c>
      <c r="F26" s="32">
        <v>0</v>
      </c>
      <c r="G26" s="32">
        <v>0</v>
      </c>
      <c r="H26" s="32">
        <v>0</v>
      </c>
      <c r="I26" s="32"/>
      <c r="J26" s="33">
        <v>0</v>
      </c>
    </row>
    <row r="27" spans="2:13" x14ac:dyDescent="0.4">
      <c r="B27" s="69">
        <v>12.5</v>
      </c>
      <c r="C27" s="31">
        <v>2955125722.1054492</v>
      </c>
      <c r="D27" s="32">
        <v>1182050288.8421798</v>
      </c>
      <c r="E27" s="32">
        <v>1773075433.2632694</v>
      </c>
      <c r="F27" s="32">
        <v>0</v>
      </c>
      <c r="G27" s="32">
        <v>0</v>
      </c>
      <c r="H27" s="32">
        <v>0</v>
      </c>
      <c r="I27" s="32"/>
      <c r="J27" s="33">
        <v>0</v>
      </c>
    </row>
    <row r="28" spans="2:13" x14ac:dyDescent="0.4">
      <c r="B28" s="69">
        <v>13</v>
      </c>
      <c r="C28" s="31">
        <v>2971863298.7872033</v>
      </c>
      <c r="D28" s="32">
        <v>594372659.75744069</v>
      </c>
      <c r="E28" s="32">
        <v>2377490639.0297627</v>
      </c>
      <c r="F28" s="32">
        <v>0</v>
      </c>
      <c r="G28" s="32">
        <v>0</v>
      </c>
      <c r="H28" s="32">
        <v>0</v>
      </c>
      <c r="I28" s="32"/>
      <c r="J28" s="33">
        <v>0</v>
      </c>
    </row>
    <row r="29" spans="2:13" x14ac:dyDescent="0.4">
      <c r="B29" s="69">
        <v>13.5</v>
      </c>
      <c r="C29" s="31">
        <v>2288479160.4230347</v>
      </c>
      <c r="D29" s="32">
        <v>286059895.05287933</v>
      </c>
      <c r="E29" s="32">
        <v>2002419265.3701553</v>
      </c>
      <c r="F29" s="32">
        <v>0</v>
      </c>
      <c r="G29" s="32">
        <v>0</v>
      </c>
      <c r="H29" s="32">
        <v>0</v>
      </c>
      <c r="I29" s="32"/>
      <c r="J29" s="33">
        <v>0</v>
      </c>
    </row>
    <row r="30" spans="2:13" x14ac:dyDescent="0.4">
      <c r="B30" s="69">
        <v>14</v>
      </c>
      <c r="C30" s="31">
        <v>1443638096.3992329</v>
      </c>
      <c r="D30" s="32">
        <v>0</v>
      </c>
      <c r="E30" s="32">
        <v>1443638096.3992329</v>
      </c>
      <c r="F30" s="32">
        <v>0</v>
      </c>
      <c r="G30" s="32">
        <v>0</v>
      </c>
      <c r="H30" s="32">
        <v>0</v>
      </c>
      <c r="I30" s="32"/>
      <c r="J30" s="33">
        <v>0</v>
      </c>
    </row>
    <row r="31" spans="2:13" x14ac:dyDescent="0.4">
      <c r="B31" s="69">
        <v>14.5</v>
      </c>
      <c r="C31" s="31">
        <v>1210793459.3817959</v>
      </c>
      <c r="D31" s="32">
        <v>0</v>
      </c>
      <c r="E31" s="32">
        <v>172970494.19739941</v>
      </c>
      <c r="F31" s="32">
        <v>1037822965.1843964</v>
      </c>
      <c r="G31" s="32">
        <v>0</v>
      </c>
      <c r="H31" s="32">
        <v>0</v>
      </c>
      <c r="I31" s="32"/>
      <c r="J31" s="33">
        <v>0</v>
      </c>
    </row>
    <row r="32" spans="2:13" x14ac:dyDescent="0.4">
      <c r="B32" s="69">
        <v>15</v>
      </c>
      <c r="C32" s="31">
        <v>590430029.0072161</v>
      </c>
      <c r="D32" s="32">
        <v>0</v>
      </c>
      <c r="E32" s="32">
        <v>421735735.00515437</v>
      </c>
      <c r="F32" s="32">
        <v>168694294.00206172</v>
      </c>
      <c r="G32" s="32">
        <v>0</v>
      </c>
      <c r="H32" s="32">
        <v>0</v>
      </c>
      <c r="I32" s="32"/>
      <c r="J32" s="33">
        <v>0</v>
      </c>
    </row>
    <row r="33" spans="2:14" x14ac:dyDescent="0.4">
      <c r="B33" s="69">
        <v>15.5</v>
      </c>
      <c r="C33" s="31">
        <v>246570871.76188603</v>
      </c>
      <c r="D33" s="32">
        <v>0</v>
      </c>
      <c r="E33" s="32">
        <v>123285435.88094302</v>
      </c>
      <c r="F33" s="32">
        <v>123285435.88094302</v>
      </c>
      <c r="G33" s="32">
        <v>0</v>
      </c>
      <c r="H33" s="32">
        <v>0</v>
      </c>
      <c r="I33" s="32"/>
      <c r="J33" s="33">
        <v>0</v>
      </c>
    </row>
    <row r="34" spans="2:14" x14ac:dyDescent="0.4">
      <c r="B34" s="69">
        <v>16</v>
      </c>
      <c r="C34" s="31">
        <v>44883283.233432442</v>
      </c>
      <c r="D34" s="32">
        <v>0</v>
      </c>
      <c r="E34" s="32">
        <v>14961094.411144149</v>
      </c>
      <c r="F34" s="32">
        <v>14961094.411144149</v>
      </c>
      <c r="G34" s="32">
        <v>14961094.411144149</v>
      </c>
      <c r="H34" s="32">
        <v>0</v>
      </c>
      <c r="I34" s="32"/>
      <c r="J34" s="33">
        <v>0</v>
      </c>
    </row>
    <row r="35" spans="2:14" x14ac:dyDescent="0.4">
      <c r="B35" s="69">
        <v>16.5</v>
      </c>
      <c r="C35" s="31">
        <v>21271950.076240107</v>
      </c>
      <c r="D35" s="32">
        <v>0</v>
      </c>
      <c r="E35" s="32">
        <v>0</v>
      </c>
      <c r="F35" s="32">
        <v>0</v>
      </c>
      <c r="G35" s="32">
        <v>21271950.076240107</v>
      </c>
      <c r="H35" s="32">
        <v>0</v>
      </c>
      <c r="I35" s="32"/>
      <c r="J35" s="33">
        <v>0</v>
      </c>
    </row>
    <row r="36" spans="2:14" x14ac:dyDescent="0.4">
      <c r="B36" s="69">
        <v>17</v>
      </c>
      <c r="C36" s="31">
        <v>17414033.840250216</v>
      </c>
      <c r="D36" s="32">
        <v>0</v>
      </c>
      <c r="E36" s="32">
        <v>0</v>
      </c>
      <c r="F36" s="32">
        <v>11609355.893500146</v>
      </c>
      <c r="G36" s="32">
        <v>5804677.9467500728</v>
      </c>
      <c r="H36" s="32">
        <v>0</v>
      </c>
      <c r="I36" s="32"/>
      <c r="J36" s="33">
        <v>0</v>
      </c>
      <c r="L36"/>
      <c r="M36"/>
      <c r="N36"/>
    </row>
    <row r="37" spans="2:14" x14ac:dyDescent="0.4">
      <c r="B37" s="69">
        <v>17.5</v>
      </c>
      <c r="C37" s="31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2516452.2427614066</v>
      </c>
      <c r="D38" s="32">
        <v>0</v>
      </c>
      <c r="E38" s="32">
        <v>0</v>
      </c>
      <c r="F38" s="32">
        <v>0</v>
      </c>
      <c r="G38" s="32">
        <v>0</v>
      </c>
      <c r="H38" s="32">
        <v>2516452.2427614066</v>
      </c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>
        <v>0</v>
      </c>
      <c r="L41"/>
      <c r="M41"/>
      <c r="N41"/>
    </row>
    <row r="42" spans="2:14" ht="25.2" thickBot="1" x14ac:dyDescent="0.45">
      <c r="B42" s="27"/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76668421325.964722</v>
      </c>
      <c r="D43" s="36">
        <v>64038966743.553612</v>
      </c>
      <c r="E43" s="36">
        <v>11228527262.362177</v>
      </c>
      <c r="F43" s="36">
        <v>1356373145.3720455</v>
      </c>
      <c r="G43" s="36">
        <v>42037722.434134334</v>
      </c>
      <c r="H43" s="36">
        <v>2516452.2427614066</v>
      </c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100.00000000000001</v>
      </c>
      <c r="D44" s="39">
        <v>83.527175382005694</v>
      </c>
      <c r="E44" s="39">
        <v>14.645569933705543</v>
      </c>
      <c r="F44" s="39">
        <v>1.7691418734256537</v>
      </c>
      <c r="G44" s="39">
        <v>5.4830556971306434E-2</v>
      </c>
      <c r="H44" s="39">
        <v>3.2822538918108367E-3</v>
      </c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7.8149108833010192</v>
      </c>
      <c r="D45" s="42">
        <v>6.7659774304945657</v>
      </c>
      <c r="E45" s="42">
        <v>12.932223843729426</v>
      </c>
      <c r="F45" s="42">
        <v>14.691022371031515</v>
      </c>
      <c r="G45" s="42">
        <v>16.391092857388497</v>
      </c>
      <c r="H45" s="42">
        <v>18</v>
      </c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11.050972404088085</v>
      </c>
      <c r="D46" s="46">
        <v>6.3152922338175888</v>
      </c>
      <c r="E46" s="46">
        <v>0.94630332351818769</v>
      </c>
      <c r="F46" s="46">
        <v>0.16380927804678022</v>
      </c>
      <c r="G46" s="46">
        <v>0.11163410747601045</v>
      </c>
      <c r="H46" s="46">
        <v>0</v>
      </c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5.2067593118777218</v>
      </c>
      <c r="D47" s="50">
        <v>3.1149853667560055</v>
      </c>
      <c r="E47" s="50">
        <v>15.446481580093071</v>
      </c>
      <c r="F47" s="50">
        <v>22.238406336984308</v>
      </c>
      <c r="G47" s="50">
        <v>30.752190193631836</v>
      </c>
      <c r="H47" s="50">
        <v>40.559654014466773</v>
      </c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2.5929602389144187E+18</v>
      </c>
      <c r="D48" s="71">
        <v>1.2512946200371894E+18</v>
      </c>
      <c r="E48" s="71">
        <v>1.2963345079981542E+18</v>
      </c>
      <c r="F48" s="71">
        <v>4.5073582247030592E+16</v>
      </c>
      <c r="G48" s="71">
        <v>257528632044655.41</v>
      </c>
      <c r="H48" s="53">
        <v>0</v>
      </c>
      <c r="I48" s="53"/>
      <c r="J48" s="54">
        <v>0</v>
      </c>
      <c r="L48"/>
      <c r="M48"/>
      <c r="N48"/>
    </row>
    <row r="49" spans="2:12" ht="25.2" thickBot="1" x14ac:dyDescent="0.45">
      <c r="B49" s="55" t="s">
        <v>27</v>
      </c>
      <c r="C49" s="56">
        <v>2.1003003647807758E-2</v>
      </c>
      <c r="D49" s="57">
        <v>1.7467689868872663E-2</v>
      </c>
      <c r="E49" s="57">
        <v>0.10139948358682786</v>
      </c>
      <c r="F49" s="57">
        <v>0.15652433053486189</v>
      </c>
      <c r="G49" s="57">
        <v>0.381745197488845</v>
      </c>
      <c r="H49" s="57">
        <v>0</v>
      </c>
      <c r="I49" s="58"/>
      <c r="J49" s="59"/>
    </row>
    <row r="51" spans="2:12" x14ac:dyDescent="0.4">
      <c r="C51" s="3" t="s">
        <v>19</v>
      </c>
      <c r="E51" s="10">
        <f>E48*100/C48</f>
        <v>49.994384354342586</v>
      </c>
    </row>
    <row r="52" spans="2:12" x14ac:dyDescent="0.4">
      <c r="C52" s="3" t="s">
        <v>11</v>
      </c>
      <c r="D52" s="3">
        <f t="shared" ref="D52:I52" si="0">D43/1000000</f>
        <v>64038.96674355361</v>
      </c>
      <c r="E52" s="3">
        <f t="shared" si="0"/>
        <v>11228.527262362177</v>
      </c>
      <c r="F52" s="3">
        <f t="shared" si="0"/>
        <v>1356.3731453720454</v>
      </c>
      <c r="G52" s="3">
        <f t="shared" si="0"/>
        <v>42.037722434134338</v>
      </c>
      <c r="H52" s="3">
        <f t="shared" si="0"/>
        <v>2.5164522427614067</v>
      </c>
      <c r="I52" s="3">
        <f t="shared" si="0"/>
        <v>0</v>
      </c>
    </row>
    <row r="53" spans="2:12" x14ac:dyDescent="0.4">
      <c r="C53" s="3">
        <f>L55</f>
        <v>81</v>
      </c>
    </row>
    <row r="54" spans="2:12" x14ac:dyDescent="0.4">
      <c r="C54" s="10">
        <f>K55</f>
        <v>80.901947597862574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2" x14ac:dyDescent="0.4">
      <c r="B55" s="12">
        <v>2001</v>
      </c>
      <c r="C55" s="3" t="str">
        <f>CONCATENATE(C51,C53,C52)</f>
        <v>&lt; 11,5 cm =81%</v>
      </c>
      <c r="D55" s="10">
        <f>SUM(D8:D25)/1000000000</f>
        <v>60.710177711694115</v>
      </c>
      <c r="E55" s="10">
        <f t="shared" ref="E55:I55" si="2">SUM(E8:E25)/1000000000</f>
        <v>1.3160683335463643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62.026246045240477</v>
      </c>
      <c r="K55" s="10">
        <f>(J55/$J57)*100</f>
        <v>80.901947597862574</v>
      </c>
      <c r="L55" s="10">
        <f>ROUND(K55,0)</f>
        <v>81</v>
      </c>
    </row>
    <row r="56" spans="2:12" x14ac:dyDescent="0.4">
      <c r="B56" s="12"/>
      <c r="C56" s="3" t="s">
        <v>18</v>
      </c>
      <c r="D56" s="10">
        <f>SUM(D26:D42)/1000000000</f>
        <v>3.3287890318595008</v>
      </c>
      <c r="E56" s="10">
        <f t="shared" ref="E56:I56" si="3">SUM(E26:E42)/1000000000</f>
        <v>9.9124589288158109</v>
      </c>
      <c r="F56" s="10">
        <f t="shared" si="3"/>
        <v>1.3563731453720456</v>
      </c>
      <c r="G56" s="10">
        <f t="shared" si="3"/>
        <v>4.2037722434134332E-2</v>
      </c>
      <c r="H56" s="10">
        <f t="shared" si="3"/>
        <v>2.5164522427614066E-3</v>
      </c>
      <c r="I56" s="10">
        <f t="shared" si="3"/>
        <v>0</v>
      </c>
      <c r="J56" s="10">
        <f>SUM(D56:I56)</f>
        <v>14.642175280724251</v>
      </c>
      <c r="K56" s="10">
        <f>(J56/$J57)*100</f>
        <v>19.098052402137426</v>
      </c>
    </row>
    <row r="57" spans="2:12" x14ac:dyDescent="0.4">
      <c r="B57" s="12"/>
      <c r="J57" s="10">
        <f>SUM(J55:J56)</f>
        <v>76.668421325964729</v>
      </c>
      <c r="K57" s="10">
        <f>SUM(K55:K56)</f>
        <v>100</v>
      </c>
    </row>
    <row r="58" spans="2:12" x14ac:dyDescent="0.4">
      <c r="B58" s="12"/>
    </row>
    <row r="59" spans="2:12" x14ac:dyDescent="0.4">
      <c r="B59" s="12"/>
    </row>
    <row r="60" spans="2:12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2" x14ac:dyDescent="0.4">
      <c r="B61" s="12"/>
      <c r="C61" s="3" t="s">
        <v>20</v>
      </c>
      <c r="D61" s="14"/>
      <c r="E61" s="14"/>
      <c r="F61" s="14"/>
      <c r="G61" s="14"/>
      <c r="H61" s="14"/>
      <c r="I61" s="14">
        <v>0</v>
      </c>
      <c r="J61" s="10"/>
      <c r="K61" s="10"/>
      <c r="L61" s="7"/>
    </row>
    <row r="62" spans="2:12" x14ac:dyDescent="0.4">
      <c r="B62" s="12"/>
      <c r="C62" s="3" t="s">
        <v>18</v>
      </c>
      <c r="D62" s="14"/>
      <c r="E62" s="14"/>
      <c r="F62" s="14"/>
      <c r="G62" s="14"/>
      <c r="H62" s="14"/>
      <c r="I62" s="14">
        <v>0</v>
      </c>
      <c r="J62" s="10"/>
      <c r="K62" s="10"/>
      <c r="L62" s="7"/>
    </row>
    <row r="63" spans="2:12" x14ac:dyDescent="0.4">
      <c r="B63" s="12"/>
      <c r="J63" s="10"/>
      <c r="K63" s="10"/>
      <c r="L63" s="7"/>
    </row>
  </sheetData>
  <mergeCells count="2">
    <mergeCell ref="B2:J2"/>
    <mergeCell ref="B1:J1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D628-0FC5-41FD-91D8-B10E4FDAD6B6}">
  <dimension ref="B1:Y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6.36328125" style="3" bestFit="1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5" ht="43.5" customHeight="1" x14ac:dyDescent="0.25">
      <c r="B1" s="72" t="s">
        <v>61</v>
      </c>
      <c r="C1" s="72"/>
      <c r="D1" s="72"/>
      <c r="E1" s="72"/>
      <c r="F1" s="72"/>
      <c r="G1" s="72"/>
      <c r="H1" s="72"/>
      <c r="I1" s="72"/>
      <c r="J1" s="72"/>
    </row>
    <row r="2" spans="2:25" x14ac:dyDescent="0.25">
      <c r="B2" s="72" t="s">
        <v>42</v>
      </c>
      <c r="C2" s="72"/>
      <c r="D2" s="72"/>
      <c r="E2" s="72"/>
      <c r="F2" s="72"/>
      <c r="G2" s="72"/>
      <c r="H2" s="72"/>
      <c r="I2" s="72"/>
      <c r="J2" s="72"/>
      <c r="K2" s="72"/>
    </row>
    <row r="3" spans="2:25" ht="25.2" thickBot="1" x14ac:dyDescent="0.45"/>
    <row r="4" spans="2:25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</row>
    <row r="5" spans="2:25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</row>
    <row r="6" spans="2:25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</row>
    <row r="7" spans="2:25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</row>
    <row r="8" spans="2:25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  <c r="Y8"/>
    </row>
    <row r="9" spans="2:25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</row>
    <row r="10" spans="2:25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</row>
    <row r="11" spans="2:25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42482.631435596784</v>
      </c>
      <c r="O11"/>
      <c r="P11"/>
      <c r="Q11"/>
      <c r="R11"/>
      <c r="S11"/>
      <c r="T11"/>
      <c r="U11"/>
      <c r="V11"/>
      <c r="W11"/>
      <c r="X11"/>
      <c r="Y11"/>
    </row>
    <row r="12" spans="2:25" x14ac:dyDescent="0.4">
      <c r="B12" s="69">
        <v>5</v>
      </c>
      <c r="C12" s="31">
        <v>166134021.90187308</v>
      </c>
      <c r="D12" s="32">
        <v>166134021.90187308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</row>
    <row r="13" spans="2:25" x14ac:dyDescent="0.4">
      <c r="B13" s="69">
        <v>5.5</v>
      </c>
      <c r="C13" s="31">
        <v>692239857.65267301</v>
      </c>
      <c r="D13" s="32">
        <v>692239857.65267301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</row>
    <row r="14" spans="2:25" x14ac:dyDescent="0.4">
      <c r="B14" s="69">
        <v>6</v>
      </c>
      <c r="C14" s="31">
        <v>1680172932.3864853</v>
      </c>
      <c r="D14" s="32">
        <v>1680172932.3864853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</row>
    <row r="15" spans="2:25" x14ac:dyDescent="0.4">
      <c r="B15" s="69">
        <v>6.5</v>
      </c>
      <c r="C15" s="31">
        <v>4627554869.5425034</v>
      </c>
      <c r="D15" s="32">
        <v>4627554869.5425034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</row>
    <row r="16" spans="2:25" x14ac:dyDescent="0.4">
      <c r="B16" s="69">
        <v>7</v>
      </c>
      <c r="C16" s="31">
        <v>4256357531.991137</v>
      </c>
      <c r="D16" s="32">
        <v>4256357531.991137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8517851074.9321012</v>
      </c>
      <c r="D17" s="32">
        <v>8517851074.9321012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95.615344228940486</v>
      </c>
      <c r="M17" s="6" t="s">
        <v>11</v>
      </c>
    </row>
    <row r="18" spans="2:13" x14ac:dyDescent="0.4">
      <c r="B18" s="69">
        <v>8</v>
      </c>
      <c r="C18" s="31">
        <v>8637161739.7076283</v>
      </c>
      <c r="D18" s="32">
        <v>8637161739.7076283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6489956207.9603043</v>
      </c>
      <c r="D19" s="32">
        <v>6489956207.9603043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42482631435.596786</v>
      </c>
      <c r="M19" s="6" t="s">
        <v>12</v>
      </c>
    </row>
    <row r="20" spans="2:13" x14ac:dyDescent="0.4">
      <c r="B20" s="69">
        <v>9</v>
      </c>
      <c r="C20" s="31">
        <v>3123260055.9190207</v>
      </c>
      <c r="D20" s="32">
        <v>3123260055.9190207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1438149095.9724042</v>
      </c>
      <c r="D21" s="32">
        <v>1438149095.9724042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414839868.58110505</v>
      </c>
      <c r="D22" s="32">
        <v>414839868.58110505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313316665.59917712</v>
      </c>
      <c r="D23" s="32">
        <v>313316665.59917712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97385305.32272625</v>
      </c>
      <c r="D24" s="32">
        <v>32461768.440908752</v>
      </c>
      <c r="E24" s="32">
        <v>64923536.881817505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165535057.18879718</v>
      </c>
      <c r="D25" s="32">
        <v>124151292.89159788</v>
      </c>
      <c r="E25" s="32">
        <v>41383764.297199294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93918732.10041672</v>
      </c>
      <c r="D26" s="32">
        <v>93918732.10041672</v>
      </c>
      <c r="E26" s="32">
        <v>0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94689875.481667191</v>
      </c>
      <c r="D27" s="32">
        <v>0</v>
      </c>
      <c r="E27" s="32">
        <v>94689875.481667191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53287803.177750871</v>
      </c>
      <c r="D28" s="32">
        <v>0</v>
      </c>
      <c r="E28" s="32">
        <v>53287803.177750871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63176927.283743352</v>
      </c>
      <c r="D29" s="32">
        <v>0</v>
      </c>
      <c r="E29" s="32">
        <v>63176927.283743352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58332175.089382984</v>
      </c>
      <c r="D30" s="32">
        <v>0</v>
      </c>
      <c r="E30" s="32">
        <v>58332175.089382984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151904613.12587667</v>
      </c>
      <c r="D31" s="32">
        <v>0</v>
      </c>
      <c r="E31" s="32">
        <v>151904613.12587667</v>
      </c>
      <c r="F31" s="32">
        <v>0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169275552.05999845</v>
      </c>
      <c r="D32" s="32">
        <v>0</v>
      </c>
      <c r="E32" s="32">
        <v>145093330.33714154</v>
      </c>
      <c r="F32" s="32">
        <v>24182221.722856924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254583884.09180844</v>
      </c>
      <c r="D33" s="32">
        <v>0</v>
      </c>
      <c r="E33" s="32">
        <v>198009687.62696213</v>
      </c>
      <c r="F33" s="32">
        <v>56574196.464846313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288928860.9602465</v>
      </c>
      <c r="D34" s="32">
        <v>0</v>
      </c>
      <c r="E34" s="32">
        <v>144464430.48012325</v>
      </c>
      <c r="F34" s="32">
        <v>144464430.48012325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220140810.10031646</v>
      </c>
      <c r="D35" s="32">
        <v>0</v>
      </c>
      <c r="E35" s="32">
        <v>84669542.346275553</v>
      </c>
      <c r="F35" s="32">
        <v>135471267.7540409</v>
      </c>
      <c r="G35" s="32">
        <v>0</v>
      </c>
      <c r="H35" s="32"/>
      <c r="I35" s="32"/>
      <c r="J35" s="33">
        <v>0</v>
      </c>
    </row>
    <row r="36" spans="2:14" x14ac:dyDescent="0.4">
      <c r="B36" s="69">
        <v>17</v>
      </c>
      <c r="C36" s="31">
        <v>310181575.2141158</v>
      </c>
      <c r="D36" s="32">
        <v>0</v>
      </c>
      <c r="E36" s="32">
        <v>20678771.680941053</v>
      </c>
      <c r="F36" s="32">
        <v>268824031.85223371</v>
      </c>
      <c r="G36" s="32">
        <v>20678771.680941053</v>
      </c>
      <c r="H36" s="32"/>
      <c r="I36" s="32"/>
      <c r="J36" s="33">
        <v>0</v>
      </c>
    </row>
    <row r="37" spans="2:14" x14ac:dyDescent="0.4">
      <c r="B37" s="69">
        <v>17.5</v>
      </c>
      <c r="C37" s="31">
        <v>58405703.481611431</v>
      </c>
      <c r="D37" s="32">
        <v>0</v>
      </c>
      <c r="E37" s="32">
        <v>0</v>
      </c>
      <c r="F37" s="32">
        <v>46724562.785289146</v>
      </c>
      <c r="G37" s="32">
        <v>11681140.696322287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45890638.771902725</v>
      </c>
      <c r="D38" s="32">
        <v>0</v>
      </c>
      <c r="E38" s="32">
        <v>0</v>
      </c>
      <c r="F38" s="32">
        <v>36712511.017522179</v>
      </c>
      <c r="G38" s="32">
        <v>9178127.7543805446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42482631435.596786</v>
      </c>
      <c r="D43" s="36">
        <v>40607525715.579346</v>
      </c>
      <c r="E43" s="36">
        <v>1120614457.8088815</v>
      </c>
      <c r="F43" s="36">
        <v>712953222.0769124</v>
      </c>
      <c r="G43" s="36">
        <v>41538040.131643884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99.999999999999986</v>
      </c>
      <c r="D44" s="39">
        <v>95.586182737149699</v>
      </c>
      <c r="E44" s="39">
        <v>2.6378179033182563</v>
      </c>
      <c r="F44" s="39">
        <v>1.6782228359788443</v>
      </c>
      <c r="G44" s="39">
        <v>9.777652355319634E-2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8.0894340529437994</v>
      </c>
      <c r="D45" s="42">
        <v>7.7537417065358936</v>
      </c>
      <c r="E45" s="42">
        <v>14.495762030292719</v>
      </c>
      <c r="F45" s="42">
        <v>16.599761946150267</v>
      </c>
      <c r="G45" s="42">
        <v>17.361564918685232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3.5468992460487918</v>
      </c>
      <c r="D46" s="46">
        <v>1.0291818838771121</v>
      </c>
      <c r="E46" s="46">
        <v>2.4731187191844071</v>
      </c>
      <c r="F46" s="46">
        <v>0.47203432873067219</v>
      </c>
      <c r="G46" s="46">
        <v>0.16053185729649272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4.2664105936616377</v>
      </c>
      <c r="D47" s="50">
        <v>3.3965194098027163</v>
      </c>
      <c r="E47" s="50">
        <v>21.948222199502126</v>
      </c>
      <c r="F47" s="50">
        <v>32.028753580845674</v>
      </c>
      <c r="G47" s="50">
        <v>36.525931975086195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9.4226225543659418E+18</v>
      </c>
      <c r="D48" s="71">
        <v>9.3718941724365005E+18</v>
      </c>
      <c r="E48" s="71">
        <v>2.8027783242478128E+16</v>
      </c>
      <c r="F48" s="71">
        <v>2.2052300011692664E+16</v>
      </c>
      <c r="G48" s="71">
        <v>648298675275496.88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7.2256095123464065E-2</v>
      </c>
      <c r="D49" s="57">
        <v>7.5388857188472769E-2</v>
      </c>
      <c r="E49" s="57">
        <v>0.14939571935037668</v>
      </c>
      <c r="F49" s="57">
        <v>0.20828879622262528</v>
      </c>
      <c r="G49" s="57">
        <v>0.61297331079274597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0.29745204247294765</v>
      </c>
    </row>
    <row r="52" spans="2:14" x14ac:dyDescent="0.4">
      <c r="C52" s="3" t="s">
        <v>11</v>
      </c>
      <c r="D52" s="3">
        <f t="shared" ref="D52:I52" si="0">D43/1000000</f>
        <v>40607.525715579344</v>
      </c>
      <c r="E52" s="3">
        <f t="shared" si="0"/>
        <v>1120.6144578088815</v>
      </c>
      <c r="F52" s="3">
        <f t="shared" si="0"/>
        <v>712.95322207691243</v>
      </c>
      <c r="G52" s="3">
        <f t="shared" si="0"/>
        <v>41.538040131643882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96</v>
      </c>
    </row>
    <row r="54" spans="2:14" x14ac:dyDescent="0.4">
      <c r="C54" s="10">
        <f>K55</f>
        <v>95.615344228940486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2009</v>
      </c>
      <c r="C55" s="3" t="str">
        <f>CONCATENATE(C51,C53,C52)</f>
        <v>&lt; 11,5 cm =96%</v>
      </c>
      <c r="D55" s="10">
        <f>SUM(D8:D25)/1000000000</f>
        <v>40.51360698347893</v>
      </c>
      <c r="E55" s="10">
        <f t="shared" ref="E55:I55" si="2">SUM(E8:E25)/1000000000</f>
        <v>0.10630730117901679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40.619914284657945</v>
      </c>
      <c r="K55" s="10">
        <f>(J55/$J57)*100</f>
        <v>95.615344228940486</v>
      </c>
      <c r="L55" s="10">
        <f>ROUND(K55,0)</f>
        <v>96</v>
      </c>
    </row>
    <row r="56" spans="2:14" x14ac:dyDescent="0.4">
      <c r="B56" s="12"/>
      <c r="C56" s="3" t="s">
        <v>18</v>
      </c>
      <c r="D56" s="10">
        <f>SUM(D26:D42)/1000000000</f>
        <v>9.3918732100416721E-2</v>
      </c>
      <c r="E56" s="10">
        <f t="shared" ref="E56:I56" si="3">SUM(E26:E42)/1000000000</f>
        <v>1.0143071566298647</v>
      </c>
      <c r="F56" s="10">
        <f t="shared" si="3"/>
        <v>0.71295322207691236</v>
      </c>
      <c r="G56" s="10">
        <f t="shared" si="3"/>
        <v>4.1538040131643882E-2</v>
      </c>
      <c r="H56" s="10">
        <f t="shared" si="3"/>
        <v>0</v>
      </c>
      <c r="I56" s="10">
        <f t="shared" si="3"/>
        <v>0</v>
      </c>
      <c r="J56" s="10">
        <f>SUM(D56:I56)</f>
        <v>1.8627171509388376</v>
      </c>
      <c r="K56" s="10">
        <f>(J56/$J57)*100</f>
        <v>4.3846557710595144</v>
      </c>
    </row>
    <row r="57" spans="2:14" x14ac:dyDescent="0.4">
      <c r="B57" s="12"/>
      <c r="J57" s="10">
        <f>SUM(J55:J56)</f>
        <v>42.48263143559678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4D80-50EE-4A7F-8C7B-D8098D74B006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6.36328125" style="3" bestFit="1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6.36328125" style="1" bestFit="1" customWidth="1"/>
    <col min="13" max="13" width="19.08984375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4" ht="43.5" customHeight="1" x14ac:dyDescent="0.25">
      <c r="B1" s="72" t="s">
        <v>62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41</v>
      </c>
      <c r="C2" s="72"/>
      <c r="D2" s="72"/>
      <c r="E2" s="72"/>
      <c r="F2" s="72"/>
      <c r="G2" s="72"/>
      <c r="H2" s="72"/>
      <c r="I2" s="72"/>
      <c r="J2" s="72"/>
      <c r="K2" s="72"/>
    </row>
    <row r="3" spans="2:24" ht="25.2" thickBot="1" x14ac:dyDescent="0.45">
      <c r="O3"/>
      <c r="P3"/>
      <c r="Q3"/>
      <c r="R3"/>
      <c r="S3"/>
      <c r="T3"/>
      <c r="U3"/>
      <c r="V3"/>
      <c r="W3"/>
      <c r="X3"/>
    </row>
    <row r="4" spans="2:24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</row>
    <row r="7" spans="2:24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113508.26635849466</v>
      </c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1517290064.905447</v>
      </c>
      <c r="D13" s="32">
        <v>1517290064.905447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1598545871.766058</v>
      </c>
      <c r="D14" s="32">
        <v>1598545871.766058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</row>
    <row r="15" spans="2:24" x14ac:dyDescent="0.4">
      <c r="B15" s="69">
        <v>6.5</v>
      </c>
      <c r="C15" s="31">
        <v>2126989690.1965339</v>
      </c>
      <c r="D15" s="32">
        <v>2126989690.1965339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</row>
    <row r="16" spans="2:24" x14ac:dyDescent="0.4">
      <c r="B16" s="69">
        <v>7</v>
      </c>
      <c r="C16" s="31">
        <v>2329027686.8823509</v>
      </c>
      <c r="D16" s="32">
        <v>2329027686.8823509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4419983608.487649</v>
      </c>
      <c r="D17" s="32">
        <v>4419983608.487649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39.123936151311852</v>
      </c>
      <c r="M17" s="6" t="s">
        <v>11</v>
      </c>
    </row>
    <row r="18" spans="2:13" x14ac:dyDescent="0.4">
      <c r="B18" s="69">
        <v>8</v>
      </c>
      <c r="C18" s="31">
        <v>5637699099.6238337</v>
      </c>
      <c r="D18" s="32">
        <v>5637699099.6238337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4504364712.4444189</v>
      </c>
      <c r="D19" s="32">
        <v>4504364712.4444189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113508266358.49466</v>
      </c>
      <c r="M19" s="6" t="s">
        <v>12</v>
      </c>
    </row>
    <row r="20" spans="2:13" x14ac:dyDescent="0.4">
      <c r="B20" s="69">
        <v>9</v>
      </c>
      <c r="C20" s="31">
        <v>5601026700.496233</v>
      </c>
      <c r="D20" s="32">
        <v>5601026700.496233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4624487827.771636</v>
      </c>
      <c r="D21" s="32">
        <v>4624487827.771636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4174796790.0463462</v>
      </c>
      <c r="D22" s="32">
        <v>4174796790.0463462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2448175197.6240826</v>
      </c>
      <c r="D23" s="32">
        <v>2448175197.6240826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2760148696.4448819</v>
      </c>
      <c r="D24" s="32">
        <v>2760148696.4448819</v>
      </c>
      <c r="E24" s="32">
        <v>0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2666365709.8689427</v>
      </c>
      <c r="D25" s="32">
        <v>2666365709.8689427</v>
      </c>
      <c r="E25" s="32">
        <v>0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2261767163.4953365</v>
      </c>
      <c r="D26" s="32">
        <v>2056151966.8139422</v>
      </c>
      <c r="E26" s="32">
        <v>205615196.68139425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2246656883.7535677</v>
      </c>
      <c r="D27" s="32">
        <v>1997028341.1142824</v>
      </c>
      <c r="E27" s="32">
        <v>249628542.6392853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2768694170.6897492</v>
      </c>
      <c r="D28" s="32">
        <v>1384347085.3448746</v>
      </c>
      <c r="E28" s="32">
        <v>1384347085.3448746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3420518311.191484</v>
      </c>
      <c r="D29" s="32">
        <v>1425215962.9964516</v>
      </c>
      <c r="E29" s="32">
        <v>1995302348.1950324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4276369226.8090429</v>
      </c>
      <c r="D30" s="32">
        <v>570182563.57453895</v>
      </c>
      <c r="E30" s="32">
        <v>3706186663.2345037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4684728712.7991133</v>
      </c>
      <c r="D31" s="32">
        <v>720727494.27678668</v>
      </c>
      <c r="E31" s="32">
        <v>3964001218.5223265</v>
      </c>
      <c r="F31" s="32">
        <v>0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9798079178.0588341</v>
      </c>
      <c r="D32" s="32">
        <v>0</v>
      </c>
      <c r="E32" s="32">
        <v>7620728249.6013155</v>
      </c>
      <c r="F32" s="32">
        <v>2177350928.4575186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8760253929.6072044</v>
      </c>
      <c r="D33" s="32">
        <v>0</v>
      </c>
      <c r="E33" s="32">
        <v>8030232768.8066034</v>
      </c>
      <c r="F33" s="32">
        <v>730021160.80060029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12839274764.320343</v>
      </c>
      <c r="D34" s="32">
        <v>0</v>
      </c>
      <c r="E34" s="32">
        <v>6419637382.1601715</v>
      </c>
      <c r="F34" s="32">
        <v>6419637382.1601715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8410933080.9695005</v>
      </c>
      <c r="D35" s="32">
        <v>0</v>
      </c>
      <c r="E35" s="32">
        <v>6308199810.7271252</v>
      </c>
      <c r="F35" s="32">
        <v>2102733270.2423751</v>
      </c>
      <c r="G35" s="32">
        <v>0</v>
      </c>
      <c r="H35" s="32"/>
      <c r="I35" s="32"/>
      <c r="J35" s="33">
        <v>0</v>
      </c>
    </row>
    <row r="36" spans="2:14" x14ac:dyDescent="0.4">
      <c r="B36" s="69">
        <v>17</v>
      </c>
      <c r="C36" s="31">
        <v>5963205533.3669214</v>
      </c>
      <c r="D36" s="32">
        <v>0</v>
      </c>
      <c r="E36" s="32">
        <v>2236202075.0125957</v>
      </c>
      <c r="F36" s="32">
        <v>3727003458.3543258</v>
      </c>
      <c r="G36" s="32">
        <v>0</v>
      </c>
      <c r="H36" s="32"/>
      <c r="I36" s="32"/>
      <c r="J36" s="33">
        <v>0</v>
      </c>
    </row>
    <row r="37" spans="2:14" x14ac:dyDescent="0.4">
      <c r="B37" s="69">
        <v>17.5</v>
      </c>
      <c r="C37" s="31">
        <v>2607755186.4106765</v>
      </c>
      <c r="D37" s="32">
        <v>0</v>
      </c>
      <c r="E37" s="32">
        <v>0</v>
      </c>
      <c r="F37" s="32">
        <v>2607755186.4106765</v>
      </c>
      <c r="G37" s="32">
        <v>0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861855931.21913004</v>
      </c>
      <c r="D38" s="32">
        <v>0</v>
      </c>
      <c r="E38" s="32">
        <v>0</v>
      </c>
      <c r="F38" s="32">
        <v>430927965.60956502</v>
      </c>
      <c r="G38" s="32">
        <v>430927965.60956502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>
        <v>199272629.24530855</v>
      </c>
      <c r="D39" s="32">
        <v>0</v>
      </c>
      <c r="E39" s="32">
        <v>0</v>
      </c>
      <c r="F39" s="32">
        <v>0</v>
      </c>
      <c r="G39" s="32">
        <v>199272629.24530855</v>
      </c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113508266358.49466</v>
      </c>
      <c r="D43" s="36">
        <v>52562555070.679298</v>
      </c>
      <c r="E43" s="36">
        <v>42120081340.925224</v>
      </c>
      <c r="F43" s="36">
        <v>18195429352.035233</v>
      </c>
      <c r="G43" s="36">
        <v>630200594.85487354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99.999999999999972</v>
      </c>
      <c r="D44" s="39">
        <v>46.307248588107484</v>
      </c>
      <c r="E44" s="39">
        <v>37.107501235105481</v>
      </c>
      <c r="F44" s="39">
        <v>16.030047798076986</v>
      </c>
      <c r="G44" s="39">
        <v>0.55520237871002509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12.7373132104542</v>
      </c>
      <c r="D45" s="42">
        <v>9.3741790165410173</v>
      </c>
      <c r="E45" s="42">
        <v>15.277271680128775</v>
      </c>
      <c r="F45" s="42">
        <v>16.385233959575064</v>
      </c>
      <c r="G45" s="42">
        <v>18.158102539788302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12.496134981285774</v>
      </c>
      <c r="D46" s="46">
        <v>4.4425806783466841</v>
      </c>
      <c r="E46" s="46">
        <v>1.1030842858783692</v>
      </c>
      <c r="F46" s="46">
        <v>0.63221413503063573</v>
      </c>
      <c r="G46" s="46">
        <v>5.4054856892410276E-2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15.997133323809727</v>
      </c>
      <c r="D47" s="50">
        <v>5.4170303340577037</v>
      </c>
      <c r="E47" s="50">
        <v>22.909227431882453</v>
      </c>
      <c r="F47" s="50">
        <v>28.55455984621813</v>
      </c>
      <c r="G47" s="50">
        <v>39.633772563650822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9.1627952774654984E+19</v>
      </c>
      <c r="D48" s="71">
        <v>1.4553029456421943E+19</v>
      </c>
      <c r="E48" s="71">
        <v>5.4633507627180745E+19</v>
      </c>
      <c r="F48" s="71">
        <v>2.227804212055405E+19</v>
      </c>
      <c r="G48" s="71">
        <v>1.6337357049823718E+17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8.4330854518990819E-2</v>
      </c>
      <c r="D49" s="57">
        <v>7.2577204471879639E-2</v>
      </c>
      <c r="E49" s="57">
        <v>0.17548513776305483</v>
      </c>
      <c r="F49" s="57">
        <v>0.25940372153743896</v>
      </c>
      <c r="G49" s="57">
        <v>0.64137509429317341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59.62537192284929</v>
      </c>
    </row>
    <row r="52" spans="2:14" x14ac:dyDescent="0.4">
      <c r="C52" s="3" t="s">
        <v>11</v>
      </c>
      <c r="D52" s="3">
        <f t="shared" ref="D52:I52" si="0">D43/1000000</f>
        <v>52562.5550706793</v>
      </c>
      <c r="E52" s="3">
        <f t="shared" si="0"/>
        <v>42120.081340925222</v>
      </c>
      <c r="F52" s="3">
        <f t="shared" si="0"/>
        <v>18195.429352035233</v>
      </c>
      <c r="G52" s="3">
        <f t="shared" si="0"/>
        <v>630.20059485487354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39</v>
      </c>
    </row>
    <row r="54" spans="2:14" x14ac:dyDescent="0.4">
      <c r="C54" s="10">
        <f>K55</f>
        <v>39.123936151311852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2009</v>
      </c>
      <c r="C55" s="3" t="str">
        <f>CONCATENATE(C51,C53,C52)</f>
        <v>&lt; 11,5 cm =39%</v>
      </c>
      <c r="D55" s="10">
        <f>SUM(D8:D25)/1000000000</f>
        <v>44.408901656558427</v>
      </c>
      <c r="E55" s="10">
        <f t="shared" ref="E55:I55" si="2">SUM(E8:E25)/1000000000</f>
        <v>0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44.408901656558427</v>
      </c>
      <c r="K55" s="10">
        <f>(J55/$J57)*100</f>
        <v>39.123936151311852</v>
      </c>
      <c r="L55" s="10">
        <f>ROUND(K55,0)</f>
        <v>39</v>
      </c>
    </row>
    <row r="56" spans="2:14" x14ac:dyDescent="0.4">
      <c r="B56" s="12"/>
      <c r="C56" s="3" t="s">
        <v>18</v>
      </c>
      <c r="D56" s="10">
        <f>SUM(D26:D42)/1000000000</f>
        <v>8.1536534141208765</v>
      </c>
      <c r="E56" s="10">
        <f t="shared" ref="E56:I56" si="3">SUM(E26:E42)/1000000000</f>
        <v>42.120081340925225</v>
      </c>
      <c r="F56" s="10">
        <f t="shared" si="3"/>
        <v>18.195429352035234</v>
      </c>
      <c r="G56" s="10">
        <f t="shared" si="3"/>
        <v>0.63020059485487356</v>
      </c>
      <c r="H56" s="10">
        <f t="shared" si="3"/>
        <v>0</v>
      </c>
      <c r="I56" s="10">
        <f t="shared" si="3"/>
        <v>0</v>
      </c>
      <c r="J56" s="10">
        <f>SUM(D56:I56)</f>
        <v>69.099364701936196</v>
      </c>
      <c r="K56" s="10">
        <f>(J56/$J57)*100</f>
        <v>60.876063848688148</v>
      </c>
    </row>
    <row r="57" spans="2:14" x14ac:dyDescent="0.4">
      <c r="B57" s="12"/>
      <c r="J57" s="10">
        <f>SUM(J55:J56)</f>
        <v>113.50826635849462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8722-ACA0-4674-A00C-DFEF0230FDA1}">
  <dimension ref="B1:Y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2.54296875" style="1" bestFit="1" customWidth="1"/>
    <col min="13" max="13" width="15.1796875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5" ht="43.5" customHeight="1" x14ac:dyDescent="0.25">
      <c r="B1" s="72" t="s">
        <v>63</v>
      </c>
      <c r="C1" s="72"/>
      <c r="D1" s="72"/>
      <c r="E1" s="72"/>
      <c r="F1" s="72"/>
      <c r="G1" s="72"/>
      <c r="H1" s="72"/>
      <c r="I1" s="72"/>
      <c r="J1" s="72"/>
    </row>
    <row r="2" spans="2:25" x14ac:dyDescent="0.25">
      <c r="B2" s="72" t="s">
        <v>43</v>
      </c>
      <c r="C2" s="72"/>
      <c r="D2" s="72"/>
      <c r="E2" s="72"/>
      <c r="F2" s="72"/>
      <c r="G2" s="72"/>
      <c r="H2" s="72"/>
      <c r="I2" s="72"/>
      <c r="J2" s="72"/>
      <c r="K2" s="72"/>
    </row>
    <row r="3" spans="2:25" ht="25.2" thickBot="1" x14ac:dyDescent="0.45">
      <c r="O3"/>
      <c r="P3"/>
      <c r="Q3"/>
      <c r="R3"/>
      <c r="S3"/>
      <c r="T3"/>
      <c r="U3"/>
      <c r="V3"/>
      <c r="W3"/>
      <c r="X3"/>
      <c r="Y3"/>
    </row>
    <row r="4" spans="2:25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</row>
    <row r="5" spans="2:25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</row>
    <row r="6" spans="2:25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</row>
    <row r="7" spans="2:25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</row>
    <row r="8" spans="2:25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  <c r="Y8"/>
    </row>
    <row r="9" spans="2:25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</row>
    <row r="10" spans="2:25" x14ac:dyDescent="0.4">
      <c r="B10" s="69">
        <v>4</v>
      </c>
      <c r="C10" s="31">
        <v>2084469.5165176429</v>
      </c>
      <c r="D10" s="32">
        <v>2084469.5165176429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</row>
    <row r="11" spans="2:25" x14ac:dyDescent="0.4">
      <c r="B11" s="69">
        <v>4.5</v>
      </c>
      <c r="C11" s="31">
        <v>6679367.5126353847</v>
      </c>
      <c r="D11" s="32">
        <v>6679367.5126353847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6054.7619890572387</v>
      </c>
      <c r="O11"/>
      <c r="P11"/>
      <c r="Q11"/>
      <c r="R11"/>
      <c r="S11"/>
      <c r="T11"/>
      <c r="U11"/>
      <c r="V11"/>
      <c r="W11"/>
      <c r="X11"/>
      <c r="Y11"/>
    </row>
    <row r="12" spans="2:25" x14ac:dyDescent="0.4">
      <c r="B12" s="69">
        <v>5</v>
      </c>
      <c r="C12" s="31">
        <v>200213967.27278012</v>
      </c>
      <c r="D12" s="32">
        <v>200213967.27278012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</row>
    <row r="13" spans="2:25" x14ac:dyDescent="0.4">
      <c r="B13" s="69">
        <v>5.5</v>
      </c>
      <c r="C13" s="31">
        <v>656316622.8249234</v>
      </c>
      <c r="D13" s="32">
        <v>656316622.8249234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</row>
    <row r="14" spans="2:25" x14ac:dyDescent="0.4">
      <c r="B14" s="69">
        <v>6</v>
      </c>
      <c r="C14" s="31">
        <v>1320191522.552043</v>
      </c>
      <c r="D14" s="32">
        <v>1320191522.552043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</row>
    <row r="15" spans="2:25" x14ac:dyDescent="0.4">
      <c r="B15" s="69">
        <v>6.5</v>
      </c>
      <c r="C15" s="31">
        <v>1644507494.2953346</v>
      </c>
      <c r="D15" s="32">
        <v>1644507494.2953346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</row>
    <row r="16" spans="2:25" x14ac:dyDescent="0.4">
      <c r="B16" s="69">
        <v>7</v>
      </c>
      <c r="C16" s="31">
        <v>988557684.36714184</v>
      </c>
      <c r="D16" s="32">
        <v>988557684.36714184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547717224.54745591</v>
      </c>
      <c r="D17" s="32">
        <v>547717224.54745591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97.537007886857097</v>
      </c>
      <c r="M17" s="6" t="s">
        <v>11</v>
      </c>
    </row>
    <row r="18" spans="2:13" x14ac:dyDescent="0.4">
      <c r="B18" s="69">
        <v>8</v>
      </c>
      <c r="C18" s="31">
        <v>183880865.80791974</v>
      </c>
      <c r="D18" s="32">
        <v>183880865.80791974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134333813.63598242</v>
      </c>
      <c r="D19" s="32">
        <v>134333813.63598242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6054761989.0572386</v>
      </c>
      <c r="M19" s="6" t="s">
        <v>12</v>
      </c>
    </row>
    <row r="20" spans="2:13" x14ac:dyDescent="0.4">
      <c r="B20" s="69">
        <v>9</v>
      </c>
      <c r="C20" s="31">
        <v>96022022.111139596</v>
      </c>
      <c r="D20" s="32">
        <v>96022022.111139596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62137449.563008547</v>
      </c>
      <c r="D21" s="32">
        <v>62137449.563008547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58722525.917557791</v>
      </c>
      <c r="D22" s="32">
        <v>58722525.917557791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1823166.5065753425</v>
      </c>
      <c r="D23" s="32">
        <v>1823166.5065753425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1028873.2360244876</v>
      </c>
      <c r="D24" s="32">
        <v>257218.30900612191</v>
      </c>
      <c r="E24" s="32">
        <v>771654.92701836571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1416609.1301429251</v>
      </c>
      <c r="D25" s="32">
        <v>0</v>
      </c>
      <c r="E25" s="32">
        <v>1416609.1301429251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7457830.231333537</v>
      </c>
      <c r="D26" s="32">
        <v>0</v>
      </c>
      <c r="E26" s="32">
        <v>7457830.231333537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6906451.4150955705</v>
      </c>
      <c r="D27" s="32">
        <v>0</v>
      </c>
      <c r="E27" s="32">
        <v>6906451.4150955705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8899966.2424849737</v>
      </c>
      <c r="D28" s="32">
        <v>0</v>
      </c>
      <c r="E28" s="32">
        <v>8899966.2424849737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16611276.859318178</v>
      </c>
      <c r="D29" s="32">
        <v>0</v>
      </c>
      <c r="E29" s="32">
        <v>16611276.859318178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25440707.981057651</v>
      </c>
      <c r="D30" s="32">
        <v>0</v>
      </c>
      <c r="E30" s="32">
        <v>25440707.981057651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30475235.703449275</v>
      </c>
      <c r="D31" s="32">
        <v>0</v>
      </c>
      <c r="E31" s="32">
        <v>30475235.703449275</v>
      </c>
      <c r="F31" s="32">
        <v>0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26706954.901744392</v>
      </c>
      <c r="D32" s="32">
        <v>0</v>
      </c>
      <c r="E32" s="32">
        <v>26706954.901744392</v>
      </c>
      <c r="F32" s="32">
        <v>0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17488442.251642127</v>
      </c>
      <c r="D33" s="32">
        <v>0</v>
      </c>
      <c r="E33" s="32">
        <v>9715801.2509122938</v>
      </c>
      <c r="F33" s="32">
        <v>7772641.0007298337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6441336.0406071804</v>
      </c>
      <c r="D34" s="32">
        <v>0</v>
      </c>
      <c r="E34" s="32">
        <v>2576534.4162428724</v>
      </c>
      <c r="F34" s="32">
        <v>3864801.6243643081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1467940.3013939345</v>
      </c>
      <c r="D35" s="32">
        <v>0</v>
      </c>
      <c r="E35" s="32">
        <v>856298.50914646196</v>
      </c>
      <c r="F35" s="32">
        <v>489313.43379797821</v>
      </c>
      <c r="G35" s="32">
        <v>122328.35844949455</v>
      </c>
      <c r="H35" s="32"/>
      <c r="I35" s="32"/>
      <c r="J35" s="33">
        <v>0</v>
      </c>
    </row>
    <row r="36" spans="2:14" x14ac:dyDescent="0.4">
      <c r="B36" s="69">
        <v>17</v>
      </c>
      <c r="C36" s="31">
        <v>1161472.2069604734</v>
      </c>
      <c r="D36" s="32">
        <v>0</v>
      </c>
      <c r="E36" s="32">
        <v>0</v>
      </c>
      <c r="F36" s="32">
        <v>1032419.7395204208</v>
      </c>
      <c r="G36" s="32">
        <v>129052.4674400526</v>
      </c>
      <c r="H36" s="32"/>
      <c r="I36" s="32"/>
      <c r="J36" s="33">
        <v>0</v>
      </c>
    </row>
    <row r="37" spans="2:14" x14ac:dyDescent="0.4">
      <c r="B37" s="69">
        <v>17.5</v>
      </c>
      <c r="C37" s="31">
        <v>70490.153623367412</v>
      </c>
      <c r="D37" s="32">
        <v>0</v>
      </c>
      <c r="E37" s="32">
        <v>0</v>
      </c>
      <c r="F37" s="32">
        <v>70490.153623367412</v>
      </c>
      <c r="G37" s="32">
        <v>0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205.9713440075881</v>
      </c>
      <c r="D38" s="32">
        <v>0</v>
      </c>
      <c r="E38" s="32">
        <v>0</v>
      </c>
      <c r="F38" s="32">
        <v>0</v>
      </c>
      <c r="G38" s="32">
        <v>205.9713440075881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6054761989.0572386</v>
      </c>
      <c r="D43" s="36">
        <v>5903445414.7400208</v>
      </c>
      <c r="E43" s="36">
        <v>137835321.56794646</v>
      </c>
      <c r="F43" s="36">
        <v>13229665.952035908</v>
      </c>
      <c r="G43" s="36">
        <v>251586.79723355474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99.999999999999972</v>
      </c>
      <c r="D44" s="39">
        <v>97.500866679967075</v>
      </c>
      <c r="E44" s="39">
        <v>2.2764779493736671</v>
      </c>
      <c r="F44" s="39">
        <v>0.21850018177338534</v>
      </c>
      <c r="G44" s="39">
        <v>4.1551888858430298E-3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6.7917747613698065</v>
      </c>
      <c r="D45" s="42">
        <v>6.6002174324346496</v>
      </c>
      <c r="E45" s="42">
        <v>14.112269189749702</v>
      </c>
      <c r="F45" s="42">
        <v>15.810765530846593</v>
      </c>
      <c r="G45" s="42">
        <v>16.757705060237519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2.3155168556177173</v>
      </c>
      <c r="D46" s="46">
        <v>0.85989254326976772</v>
      </c>
      <c r="E46" s="46">
        <v>1.0471141601611624</v>
      </c>
      <c r="F46" s="46">
        <v>0.21034251755790265</v>
      </c>
      <c r="G46" s="46">
        <v>6.3668918619527295E-2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2.4820814037596737</v>
      </c>
      <c r="D47" s="50">
        <v>2.1040838847489387</v>
      </c>
      <c r="E47" s="50">
        <v>19.203699472247848</v>
      </c>
      <c r="F47" s="50">
        <v>26.552681911821214</v>
      </c>
      <c r="G47" s="50">
        <v>31.491160964497485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1.0540866545033443E+18</v>
      </c>
      <c r="D48" s="71">
        <v>1.0536190693481413E+18</v>
      </c>
      <c r="E48" s="71">
        <v>446547319045711.63</v>
      </c>
      <c r="F48" s="71">
        <v>21006217323386.246</v>
      </c>
      <c r="G48" s="71">
        <v>31618833713.060986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0.16956690042701328</v>
      </c>
      <c r="D49" s="57">
        <v>0.17387464615194784</v>
      </c>
      <c r="E49" s="57">
        <v>0.15331096574155248</v>
      </c>
      <c r="F49" s="57">
        <v>0.34643762185426497</v>
      </c>
      <c r="G49" s="57">
        <v>0.70678134293017003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4.2363435409976995E-2</v>
      </c>
    </row>
    <row r="52" spans="2:14" x14ac:dyDescent="0.4">
      <c r="C52" s="3" t="s">
        <v>11</v>
      </c>
      <c r="D52" s="3">
        <f t="shared" ref="D52:I52" si="0">D43/1000000</f>
        <v>5903.4454147400211</v>
      </c>
      <c r="E52" s="3">
        <f t="shared" si="0"/>
        <v>137.83532156794647</v>
      </c>
      <c r="F52" s="3">
        <f t="shared" si="0"/>
        <v>13.229665952035907</v>
      </c>
      <c r="G52" s="3">
        <f t="shared" si="0"/>
        <v>0.25158679723355476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98</v>
      </c>
    </row>
    <row r="54" spans="2:14" x14ac:dyDescent="0.4">
      <c r="C54" s="10">
        <f>K55</f>
        <v>97.537007886857097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2010</v>
      </c>
      <c r="C55" s="3" t="str">
        <f>CONCATENATE(C51,C53,C52)</f>
        <v>&lt; 11,5 cm =98%</v>
      </c>
      <c r="D55" s="10">
        <f>SUM(D8:D25)/1000000000</f>
        <v>5.9034454147400206</v>
      </c>
      <c r="E55" s="10">
        <f t="shared" ref="E55:I55" si="2">SUM(E8:E25)/1000000000</f>
        <v>2.1882640571612906E-3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5.9056336787971819</v>
      </c>
      <c r="K55" s="10">
        <f>(J55/$J57)*100</f>
        <v>97.537007886857097</v>
      </c>
      <c r="L55" s="10">
        <f>ROUND(K55,0)</f>
        <v>98</v>
      </c>
    </row>
    <row r="56" spans="2:14" x14ac:dyDescent="0.4">
      <c r="B56" s="12"/>
      <c r="C56" s="3" t="s">
        <v>18</v>
      </c>
      <c r="D56" s="10">
        <f>SUM(D26:D42)/1000000000</f>
        <v>0</v>
      </c>
      <c r="E56" s="10">
        <f t="shared" ref="E56:I56" si="3">SUM(E26:E42)/1000000000</f>
        <v>0.13564705751078518</v>
      </c>
      <c r="F56" s="10">
        <f t="shared" si="3"/>
        <v>1.3229665952035908E-2</v>
      </c>
      <c r="G56" s="10">
        <f t="shared" si="3"/>
        <v>2.5158679723355471E-4</v>
      </c>
      <c r="H56" s="10">
        <f t="shared" si="3"/>
        <v>0</v>
      </c>
      <c r="I56" s="10">
        <f t="shared" si="3"/>
        <v>0</v>
      </c>
      <c r="J56" s="10">
        <f>SUM(D56:I56)</f>
        <v>0.14912831026005463</v>
      </c>
      <c r="K56" s="10">
        <f>(J56/$J57)*100</f>
        <v>2.4629921131429122</v>
      </c>
    </row>
    <row r="57" spans="2:14" x14ac:dyDescent="0.4">
      <c r="B57" s="12"/>
      <c r="J57" s="10">
        <f>SUM(J55:J56)</f>
        <v>6.0547619890572362</v>
      </c>
      <c r="K57" s="10">
        <f>SUM(K55:K56)</f>
        <v>100.00000000000001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AF66-03F9-424A-AA65-033D00500C22}">
  <dimension ref="B1:Y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5" ht="43.5" customHeight="1" x14ac:dyDescent="0.25">
      <c r="B1" s="72" t="s">
        <v>64</v>
      </c>
      <c r="C1" s="72"/>
      <c r="D1" s="72"/>
      <c r="E1" s="72"/>
      <c r="F1" s="72"/>
      <c r="G1" s="72"/>
      <c r="H1" s="72"/>
      <c r="I1" s="72"/>
      <c r="J1" s="72"/>
    </row>
    <row r="2" spans="2:25" x14ac:dyDescent="0.25">
      <c r="B2" s="72" t="s">
        <v>44</v>
      </c>
      <c r="C2" s="72"/>
      <c r="D2" s="72"/>
      <c r="E2" s="72"/>
      <c r="F2" s="72"/>
      <c r="G2" s="72"/>
      <c r="H2" s="72"/>
      <c r="I2" s="72"/>
      <c r="J2" s="72"/>
      <c r="K2" s="72"/>
    </row>
    <row r="3" spans="2:25" ht="25.2" thickBot="1" x14ac:dyDescent="0.45">
      <c r="O3"/>
      <c r="P3"/>
      <c r="Q3"/>
      <c r="R3"/>
      <c r="S3"/>
      <c r="T3"/>
      <c r="U3"/>
      <c r="V3"/>
      <c r="W3"/>
      <c r="X3"/>
      <c r="Y3"/>
    </row>
    <row r="4" spans="2:25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</row>
    <row r="5" spans="2:25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</row>
    <row r="6" spans="2:25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</row>
    <row r="7" spans="2:25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</row>
    <row r="8" spans="2:25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  <c r="Y8"/>
    </row>
    <row r="9" spans="2:25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</row>
    <row r="10" spans="2:25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</row>
    <row r="11" spans="2:25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24607.237438541648</v>
      </c>
      <c r="O11"/>
      <c r="P11"/>
      <c r="Q11"/>
      <c r="R11"/>
      <c r="S11"/>
      <c r="T11"/>
      <c r="U11"/>
      <c r="V11"/>
      <c r="W11"/>
      <c r="X11"/>
      <c r="Y11"/>
    </row>
    <row r="12" spans="2:25" x14ac:dyDescent="0.4">
      <c r="B12" s="69">
        <v>5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</row>
    <row r="13" spans="2:25" x14ac:dyDescent="0.4">
      <c r="B13" s="69">
        <v>5.5</v>
      </c>
      <c r="C13" s="31">
        <v>0</v>
      </c>
      <c r="D13" s="32">
        <v>0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</row>
    <row r="14" spans="2:25" x14ac:dyDescent="0.4">
      <c r="B14" s="69">
        <v>6</v>
      </c>
      <c r="C14" s="31">
        <v>0</v>
      </c>
      <c r="D14" s="32">
        <v>0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</row>
    <row r="15" spans="2:25" x14ac:dyDescent="0.4">
      <c r="B15" s="69">
        <v>6.5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  <c r="O15"/>
      <c r="P15"/>
      <c r="Q15"/>
      <c r="R15"/>
      <c r="S15"/>
      <c r="T15"/>
      <c r="U15"/>
      <c r="V15"/>
      <c r="W15"/>
      <c r="X15"/>
      <c r="Y15"/>
    </row>
    <row r="16" spans="2:25" x14ac:dyDescent="0.4">
      <c r="B16" s="69">
        <v>7</v>
      </c>
      <c r="C16" s="31">
        <v>0</v>
      </c>
      <c r="D16" s="32">
        <v>0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53578825.283579208</v>
      </c>
      <c r="D17" s="32">
        <v>53578825.283579208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45.715768928871029</v>
      </c>
      <c r="M17" s="6" t="s">
        <v>11</v>
      </c>
    </row>
    <row r="18" spans="2:13" x14ac:dyDescent="0.4">
      <c r="B18" s="69">
        <v>8</v>
      </c>
      <c r="C18" s="31">
        <v>189631615.52998486</v>
      </c>
      <c r="D18" s="32">
        <v>189631615.52998486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1127920636.9252079</v>
      </c>
      <c r="D19" s="32">
        <v>1127920636.9252079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24607237438.541649</v>
      </c>
      <c r="M19" s="6" t="s">
        <v>12</v>
      </c>
    </row>
    <row r="20" spans="2:13" x14ac:dyDescent="0.4">
      <c r="B20" s="69">
        <v>9</v>
      </c>
      <c r="C20" s="31">
        <v>1487631089.9385462</v>
      </c>
      <c r="D20" s="32">
        <v>1487631089.9385462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1652872085.7684948</v>
      </c>
      <c r="D21" s="32">
        <v>1652872085.7684948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1907815117.7767892</v>
      </c>
      <c r="D22" s="32">
        <v>1907815117.7767892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1498854857.7602057</v>
      </c>
      <c r="D23" s="32">
        <v>1498854857.7602057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1520426452.1919303</v>
      </c>
      <c r="D24" s="32">
        <v>1368383806.9727373</v>
      </c>
      <c r="E24" s="32">
        <v>152042645.21919304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1810657126.0075979</v>
      </c>
      <c r="D25" s="32">
        <v>1584324985.2566481</v>
      </c>
      <c r="E25" s="32">
        <v>226332140.75094974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1398432286.5479994</v>
      </c>
      <c r="D26" s="32">
        <v>1075717143.498461</v>
      </c>
      <c r="E26" s="32">
        <v>322715143.04953825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1858507273.4460883</v>
      </c>
      <c r="D27" s="32">
        <v>1084129242.8435516</v>
      </c>
      <c r="E27" s="32">
        <v>774378030.6025368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1350057236.0663683</v>
      </c>
      <c r="D28" s="32">
        <v>0</v>
      </c>
      <c r="E28" s="32">
        <v>1350057236.0663683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1648679164.8815064</v>
      </c>
      <c r="D29" s="32">
        <v>0</v>
      </c>
      <c r="E29" s="32">
        <v>1648679164.8815064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1565819467.3224437</v>
      </c>
      <c r="D30" s="32">
        <v>0</v>
      </c>
      <c r="E30" s="32">
        <v>1565819467.3224437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1583370589.7075725</v>
      </c>
      <c r="D31" s="32">
        <v>0</v>
      </c>
      <c r="E31" s="32">
        <v>1217977376.6981328</v>
      </c>
      <c r="F31" s="32">
        <v>365393213.00943983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1141165760.2694676</v>
      </c>
      <c r="D32" s="32">
        <v>0</v>
      </c>
      <c r="E32" s="32">
        <v>829938734.741431</v>
      </c>
      <c r="F32" s="32">
        <v>311227025.52803659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917968528.69028425</v>
      </c>
      <c r="D33" s="32">
        <v>0</v>
      </c>
      <c r="E33" s="32">
        <v>611979019.12685621</v>
      </c>
      <c r="F33" s="32">
        <v>229492132.17257109</v>
      </c>
      <c r="G33" s="32">
        <v>76497377.390857026</v>
      </c>
      <c r="H33" s="32"/>
      <c r="I33" s="32"/>
      <c r="J33" s="33">
        <v>0</v>
      </c>
    </row>
    <row r="34" spans="2:14" x14ac:dyDescent="0.4">
      <c r="B34" s="69">
        <v>16</v>
      </c>
      <c r="C34" s="31">
        <v>705712399.01039302</v>
      </c>
      <c r="D34" s="32">
        <v>0</v>
      </c>
      <c r="E34" s="32">
        <v>201632114.00296941</v>
      </c>
      <c r="F34" s="32">
        <v>403264228.00593883</v>
      </c>
      <c r="G34" s="32">
        <v>100816057.00148471</v>
      </c>
      <c r="H34" s="32"/>
      <c r="I34" s="32"/>
      <c r="J34" s="33">
        <v>0</v>
      </c>
    </row>
    <row r="35" spans="2:14" x14ac:dyDescent="0.4">
      <c r="B35" s="69">
        <v>16.5</v>
      </c>
      <c r="C35" s="31">
        <v>610341500.7035476</v>
      </c>
      <c r="D35" s="32">
        <v>0</v>
      </c>
      <c r="E35" s="32">
        <v>76292687.58794345</v>
      </c>
      <c r="F35" s="32">
        <v>305170750.3517738</v>
      </c>
      <c r="G35" s="32">
        <v>228878062.76383036</v>
      </c>
      <c r="H35" s="32"/>
      <c r="I35" s="32"/>
      <c r="J35" s="33">
        <v>0</v>
      </c>
    </row>
    <row r="36" spans="2:14" x14ac:dyDescent="0.4">
      <c r="B36" s="69">
        <v>17</v>
      </c>
      <c r="C36" s="31">
        <v>377440665.02178943</v>
      </c>
      <c r="D36" s="32">
        <v>0</v>
      </c>
      <c r="E36" s="32">
        <v>0</v>
      </c>
      <c r="F36" s="32">
        <v>330260581.89406574</v>
      </c>
      <c r="G36" s="32">
        <v>47180083.127723679</v>
      </c>
      <c r="H36" s="32"/>
      <c r="I36" s="32"/>
      <c r="J36" s="33">
        <v>0</v>
      </c>
    </row>
    <row r="37" spans="2:14" x14ac:dyDescent="0.4">
      <c r="B37" s="69">
        <v>17.5</v>
      </c>
      <c r="C37" s="31">
        <v>161429707.52458161</v>
      </c>
      <c r="D37" s="32">
        <v>0</v>
      </c>
      <c r="E37" s="32">
        <v>0</v>
      </c>
      <c r="F37" s="32">
        <v>129143766.0196653</v>
      </c>
      <c r="G37" s="32">
        <v>32285941.504916325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29820456.525076706</v>
      </c>
      <c r="D38" s="32">
        <v>0</v>
      </c>
      <c r="E38" s="32">
        <v>0</v>
      </c>
      <c r="F38" s="32">
        <v>0</v>
      </c>
      <c r="G38" s="32">
        <v>29820456.525076706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>
        <v>9104595.6421887651</v>
      </c>
      <c r="D39" s="32">
        <v>0</v>
      </c>
      <c r="E39" s="32">
        <v>0</v>
      </c>
      <c r="F39" s="32">
        <v>0</v>
      </c>
      <c r="G39" s="32">
        <v>9104595.6421887651</v>
      </c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24607237438.541649</v>
      </c>
      <c r="D43" s="36">
        <v>13030859407.554209</v>
      </c>
      <c r="E43" s="36">
        <v>8977843760.0498714</v>
      </c>
      <c r="F43" s="36">
        <v>2073951696.9814911</v>
      </c>
      <c r="G43" s="36">
        <v>524582573.95607758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100</v>
      </c>
      <c r="D44" s="39">
        <v>52.955393469501487</v>
      </c>
      <c r="E44" s="39">
        <v>36.484565902501998</v>
      </c>
      <c r="F44" s="39">
        <v>8.4282183327622011</v>
      </c>
      <c r="G44" s="39">
        <v>2.1318222952343202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12.2043806592502</v>
      </c>
      <c r="D45" s="42">
        <v>10.371187929674081</v>
      </c>
      <c r="E45" s="42">
        <v>13.771386026072145</v>
      </c>
      <c r="F45" s="42">
        <v>15.856553406975669</v>
      </c>
      <c r="G45" s="42">
        <v>16.484579078390226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5.5362401938374219</v>
      </c>
      <c r="D46" s="46">
        <v>1.5442704939143514</v>
      </c>
      <c r="E46" s="46">
        <v>1.2145366541032552</v>
      </c>
      <c r="F46" s="46">
        <v>0.88969573679904534</v>
      </c>
      <c r="G46" s="46">
        <v>0.47499102764294471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13.792092264519138</v>
      </c>
      <c r="D47" s="50">
        <v>7.7413718601529595</v>
      </c>
      <c r="E47" s="50">
        <v>18.280945425278873</v>
      </c>
      <c r="F47" s="50">
        <v>28.118595675443707</v>
      </c>
      <c r="G47" s="50">
        <v>31.555748853319155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1.4232806288303438E+19</v>
      </c>
      <c r="D48" s="71">
        <v>7.862564417727573E+18</v>
      </c>
      <c r="E48" s="71">
        <v>5.8457184869311252E+18</v>
      </c>
      <c r="F48" s="71">
        <v>4.6840585142899635E+17</v>
      </c>
      <c r="G48" s="71">
        <v>5.6117532215743656E+16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0.1533142099734722</v>
      </c>
      <c r="D49" s="57">
        <v>0.21518354066559478</v>
      </c>
      <c r="E49" s="57">
        <v>0.26930654322006314</v>
      </c>
      <c r="F49" s="57">
        <v>0.32999892000825881</v>
      </c>
      <c r="G49" s="57">
        <v>0.45158075211179777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41.072142545319075</v>
      </c>
    </row>
    <row r="52" spans="2:14" x14ac:dyDescent="0.4">
      <c r="C52" s="3" t="s">
        <v>11</v>
      </c>
      <c r="D52" s="3">
        <f t="shared" ref="D52:I52" si="0">D43/1000000</f>
        <v>13030.85940755421</v>
      </c>
      <c r="E52" s="3">
        <f t="shared" si="0"/>
        <v>8977.843760049871</v>
      </c>
      <c r="F52" s="3">
        <f t="shared" si="0"/>
        <v>2073.9516969814913</v>
      </c>
      <c r="G52" s="3">
        <f t="shared" si="0"/>
        <v>524.58257395607757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46</v>
      </c>
    </row>
    <row r="54" spans="2:14" x14ac:dyDescent="0.4">
      <c r="C54" s="10">
        <f>K55</f>
        <v>45.715768928871029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2010</v>
      </c>
      <c r="C55" s="3" t="str">
        <f>CONCATENATE(C51,C53,C52)</f>
        <v>&lt; 11,5 cm =46%</v>
      </c>
      <c r="D55" s="10">
        <f>SUM(D8:D25)/1000000000</f>
        <v>10.871013021212196</v>
      </c>
      <c r="E55" s="10">
        <f t="shared" ref="E55:I55" si="2">SUM(E8:E25)/1000000000</f>
        <v>0.37837478597014279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11.249387807182339</v>
      </c>
      <c r="K55" s="10">
        <f>(J55/$J57)*100</f>
        <v>45.715768928871029</v>
      </c>
      <c r="L55" s="10">
        <f>ROUND(K55,0)</f>
        <v>46</v>
      </c>
    </row>
    <row r="56" spans="2:14" x14ac:dyDescent="0.4">
      <c r="B56" s="12"/>
      <c r="C56" s="3" t="s">
        <v>18</v>
      </c>
      <c r="D56" s="10">
        <f>SUM(D26:D42)/1000000000</f>
        <v>2.1598463863420125</v>
      </c>
      <c r="E56" s="10">
        <f t="shared" ref="E56:I56" si="3">SUM(E26:E42)/1000000000</f>
        <v>8.599468974079727</v>
      </c>
      <c r="F56" s="10">
        <f t="shared" si="3"/>
        <v>2.0739516969814913</v>
      </c>
      <c r="G56" s="10">
        <f t="shared" si="3"/>
        <v>0.52458257395607755</v>
      </c>
      <c r="H56" s="10">
        <f t="shared" si="3"/>
        <v>0</v>
      </c>
      <c r="I56" s="10">
        <f t="shared" si="3"/>
        <v>0</v>
      </c>
      <c r="J56" s="10">
        <f>SUM(D56:I56)</f>
        <v>13.357849631359308</v>
      </c>
      <c r="K56" s="10">
        <f>(J56/$J57)*100</f>
        <v>54.284231071128985</v>
      </c>
    </row>
    <row r="57" spans="2:14" x14ac:dyDescent="0.4">
      <c r="B57" s="12"/>
      <c r="J57" s="10">
        <f>SUM(J55:J56)</f>
        <v>24.607237438541645</v>
      </c>
      <c r="K57" s="10">
        <f>SUM(K55:K56)</f>
        <v>100.00000000000001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75F3-BB09-49BB-B1EB-620816B62CD5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2.54296875" style="1" bestFit="1" customWidth="1"/>
    <col min="13" max="13" width="15.1796875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4" ht="43.5" customHeight="1" x14ac:dyDescent="0.25">
      <c r="B1" s="72" t="s">
        <v>65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36</v>
      </c>
      <c r="C2" s="72"/>
      <c r="D2" s="72"/>
      <c r="E2" s="72"/>
      <c r="F2" s="72"/>
      <c r="G2" s="72"/>
      <c r="H2" s="72"/>
      <c r="I2" s="72"/>
      <c r="J2" s="72"/>
      <c r="K2" s="72"/>
    </row>
    <row r="3" spans="2:24" ht="25.2" thickBot="1" x14ac:dyDescent="0.45"/>
    <row r="4" spans="2:24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</row>
    <row r="7" spans="2:24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1954.1196786212358</v>
      </c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0</v>
      </c>
      <c r="D13" s="32">
        <v>0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0</v>
      </c>
      <c r="D14" s="32">
        <v>0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</row>
    <row r="15" spans="2:24" x14ac:dyDescent="0.4">
      <c r="B15" s="69">
        <v>6.5</v>
      </c>
      <c r="C15" s="31">
        <v>34895736.072245188</v>
      </c>
      <c r="D15" s="32">
        <v>34895736.072245188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</row>
    <row r="16" spans="2:24" x14ac:dyDescent="0.4">
      <c r="B16" s="69">
        <v>7</v>
      </c>
      <c r="C16" s="31">
        <v>20921610.298432559</v>
      </c>
      <c r="D16" s="32">
        <v>20921610.298432559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125376164.70573765</v>
      </c>
      <c r="D17" s="32">
        <v>125376164.70573765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73.878866364151349</v>
      </c>
      <c r="M17" s="6" t="s">
        <v>11</v>
      </c>
    </row>
    <row r="18" spans="2:13" x14ac:dyDescent="0.4">
      <c r="B18" s="69">
        <v>8</v>
      </c>
      <c r="C18" s="31">
        <v>265483792.14962205</v>
      </c>
      <c r="D18" s="32">
        <v>265483792.14962205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415730048.87741935</v>
      </c>
      <c r="D19" s="32">
        <v>415730048.87741935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1954119678.6212358</v>
      </c>
      <c r="M19" s="6" t="s">
        <v>12</v>
      </c>
    </row>
    <row r="20" spans="2:13" x14ac:dyDescent="0.4">
      <c r="B20" s="69">
        <v>9</v>
      </c>
      <c r="C20" s="31">
        <v>386398267.72417969</v>
      </c>
      <c r="D20" s="32">
        <v>386398267.72417969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170157161.47177541</v>
      </c>
      <c r="D21" s="32">
        <v>170157161.47177541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18993145.756306216</v>
      </c>
      <c r="D22" s="32">
        <v>18993145.756306216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2268653.0242559314</v>
      </c>
      <c r="D23" s="32">
        <v>1512435.3495039542</v>
      </c>
      <c r="E23" s="32">
        <v>756217.67475197709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2368433.1667249422</v>
      </c>
      <c r="D24" s="32">
        <v>1184216.5833624711</v>
      </c>
      <c r="E24" s="32">
        <v>1184216.5833624711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1088452.7174677104</v>
      </c>
      <c r="D25" s="32">
        <v>1088452.7174677104</v>
      </c>
      <c r="E25" s="32">
        <v>0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2008060.7100536842</v>
      </c>
      <c r="D26" s="32">
        <v>1506045.5325402631</v>
      </c>
      <c r="E26" s="32">
        <v>502015.17751342105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6969103.5777820405</v>
      </c>
      <c r="D27" s="32">
        <v>1161517.2629636733</v>
      </c>
      <c r="E27" s="32">
        <v>5807586.3148183674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17184348.790066428</v>
      </c>
      <c r="D28" s="32">
        <v>0</v>
      </c>
      <c r="E28" s="32">
        <v>17184348.790066428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14834434.423123328</v>
      </c>
      <c r="D29" s="32">
        <v>0</v>
      </c>
      <c r="E29" s="32">
        <v>14834434.423123328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41755102.31039571</v>
      </c>
      <c r="D30" s="32">
        <v>0</v>
      </c>
      <c r="E30" s="32">
        <v>41755102.31039571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70733010.199082479</v>
      </c>
      <c r="D31" s="32">
        <v>0</v>
      </c>
      <c r="E31" s="32">
        <v>70733010.199082479</v>
      </c>
      <c r="F31" s="32">
        <v>0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120439066.88342422</v>
      </c>
      <c r="D32" s="32">
        <v>0</v>
      </c>
      <c r="E32" s="32">
        <v>92645436.064172477</v>
      </c>
      <c r="F32" s="32">
        <v>27793630.819251742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128216975.7465473</v>
      </c>
      <c r="D33" s="32">
        <v>0</v>
      </c>
      <c r="E33" s="32">
        <v>116560887.04231572</v>
      </c>
      <c r="F33" s="32">
        <v>11656088.704231573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72770619.618018493</v>
      </c>
      <c r="D34" s="32">
        <v>0</v>
      </c>
      <c r="E34" s="32">
        <v>41583211.210296281</v>
      </c>
      <c r="F34" s="32">
        <v>31187408.407722209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27238236.219661765</v>
      </c>
      <c r="D35" s="32">
        <v>0</v>
      </c>
      <c r="E35" s="32">
        <v>0</v>
      </c>
      <c r="F35" s="32">
        <v>27238236.219661765</v>
      </c>
      <c r="G35" s="32">
        <v>0</v>
      </c>
      <c r="H35" s="32"/>
      <c r="I35" s="32"/>
      <c r="J35" s="33">
        <v>0</v>
      </c>
    </row>
    <row r="36" spans="2:14" x14ac:dyDescent="0.4">
      <c r="B36" s="69">
        <v>17</v>
      </c>
      <c r="C36" s="31">
        <v>6182123.6103967912</v>
      </c>
      <c r="D36" s="32">
        <v>0</v>
      </c>
      <c r="E36" s="32">
        <v>0</v>
      </c>
      <c r="F36" s="32">
        <v>4636592.7077975934</v>
      </c>
      <c r="G36" s="32">
        <v>1545530.9025991978</v>
      </c>
      <c r="H36" s="32"/>
      <c r="I36" s="32"/>
      <c r="J36" s="33">
        <v>0</v>
      </c>
    </row>
    <row r="37" spans="2:14" x14ac:dyDescent="0.4">
      <c r="B37" s="69">
        <v>17.5</v>
      </c>
      <c r="C37" s="31">
        <v>490809.66948381352</v>
      </c>
      <c r="D37" s="32">
        <v>0</v>
      </c>
      <c r="E37" s="32">
        <v>0</v>
      </c>
      <c r="F37" s="32">
        <v>490809.66948381352</v>
      </c>
      <c r="G37" s="32">
        <v>0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1616320.8990331346</v>
      </c>
      <c r="D38" s="32">
        <v>0</v>
      </c>
      <c r="E38" s="32">
        <v>0</v>
      </c>
      <c r="F38" s="32">
        <v>0</v>
      </c>
      <c r="G38" s="32">
        <v>1616320.8990331346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1954119678.6212358</v>
      </c>
      <c r="D43" s="36">
        <v>1444408594.5015564</v>
      </c>
      <c r="E43" s="36">
        <v>403546465.78989863</v>
      </c>
      <c r="F43" s="36">
        <v>103002766.52814868</v>
      </c>
      <c r="G43" s="36">
        <v>3161851.8016323326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100.00000000000001</v>
      </c>
      <c r="D44" s="39">
        <v>73.916076395110295</v>
      </c>
      <c r="E44" s="39">
        <v>20.651061969481216</v>
      </c>
      <c r="F44" s="39">
        <v>5.2710572261789075</v>
      </c>
      <c r="G44" s="39">
        <v>0.16180440922959408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10.241507457515837</v>
      </c>
      <c r="D45" s="42">
        <v>8.5358084717289078</v>
      </c>
      <c r="E45" s="42">
        <v>14.856167346258113</v>
      </c>
      <c r="F45" s="42">
        <v>15.857967408617949</v>
      </c>
      <c r="G45" s="42">
        <v>17.511194388743547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8.8528417943695246</v>
      </c>
      <c r="D46" s="46">
        <v>0.51669825651831525</v>
      </c>
      <c r="E46" s="46">
        <v>0.74094214481437592</v>
      </c>
      <c r="F46" s="46">
        <v>0.39979727748876959</v>
      </c>
      <c r="G46" s="46">
        <v>0.24987476468869718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8.9098722298650141</v>
      </c>
      <c r="D47" s="50">
        <v>3.6319191058298785</v>
      </c>
      <c r="E47" s="50">
        <v>24.13604685700901</v>
      </c>
      <c r="F47" s="50">
        <v>30.006293864264812</v>
      </c>
      <c r="G47" s="50">
        <v>42.092752642165955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2.3332169557264179E+17</v>
      </c>
      <c r="D48" s="71">
        <v>2.160609305699241E+17</v>
      </c>
      <c r="E48" s="71">
        <v>1.564476500828482E+16</v>
      </c>
      <c r="F48" s="71">
        <v>1611043341545807</v>
      </c>
      <c r="G48" s="71">
        <v>4956652887067.4805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0.24718744222641012</v>
      </c>
      <c r="D49" s="57">
        <v>0.32180890472995044</v>
      </c>
      <c r="E49" s="57">
        <v>0.30994952415741261</v>
      </c>
      <c r="F49" s="57">
        <v>0.38967695477108577</v>
      </c>
      <c r="G49" s="57">
        <v>0.70412982927598355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6.7052337202881409</v>
      </c>
    </row>
    <row r="52" spans="2:14" x14ac:dyDescent="0.4">
      <c r="C52" s="3" t="s">
        <v>11</v>
      </c>
      <c r="D52" s="3">
        <f t="shared" ref="D52:I52" si="0">D43/1000000</f>
        <v>1444.4085945015563</v>
      </c>
      <c r="E52" s="3">
        <f t="shared" si="0"/>
        <v>403.54646578989866</v>
      </c>
      <c r="F52" s="3">
        <f t="shared" si="0"/>
        <v>103.00276652814868</v>
      </c>
      <c r="G52" s="3">
        <f t="shared" si="0"/>
        <v>3.1618518016323325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74</v>
      </c>
    </row>
    <row r="54" spans="2:14" x14ac:dyDescent="0.4">
      <c r="C54" s="10">
        <f>K55</f>
        <v>73.878866364151349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2011</v>
      </c>
      <c r="C55" s="3" t="str">
        <f>CONCATENATE(C51,C53,C52)</f>
        <v>&lt; 11,5 cm =74%</v>
      </c>
      <c r="D55" s="10">
        <f>SUM(D8:D25)/1000000000</f>
        <v>1.4417410317060524</v>
      </c>
      <c r="E55" s="10">
        <f t="shared" ref="E55:I55" si="2">SUM(E8:E25)/1000000000</f>
        <v>1.9404342581144482E-3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1.4436814659641668</v>
      </c>
      <c r="K55" s="10">
        <f>(J55/$J57)*100</f>
        <v>73.878866364151349</v>
      </c>
      <c r="L55" s="10">
        <f>ROUND(K55,0)</f>
        <v>74</v>
      </c>
    </row>
    <row r="56" spans="2:14" x14ac:dyDescent="0.4">
      <c r="B56" s="12"/>
      <c r="C56" s="3" t="s">
        <v>18</v>
      </c>
      <c r="D56" s="10">
        <f>SUM(D26:D42)/1000000000</f>
        <v>2.6675627955039367E-3</v>
      </c>
      <c r="E56" s="10">
        <f t="shared" ref="E56:I56" si="3">SUM(E26:E42)/1000000000</f>
        <v>0.4016060315317842</v>
      </c>
      <c r="F56" s="10">
        <f t="shared" si="3"/>
        <v>0.10300276652814869</v>
      </c>
      <c r="G56" s="10">
        <f t="shared" si="3"/>
        <v>3.1618518016323328E-3</v>
      </c>
      <c r="H56" s="10">
        <f t="shared" si="3"/>
        <v>0</v>
      </c>
      <c r="I56" s="10">
        <f t="shared" si="3"/>
        <v>0</v>
      </c>
      <c r="J56" s="10">
        <f>SUM(D56:I56)</f>
        <v>0.51043821265706912</v>
      </c>
      <c r="K56" s="10">
        <f>(J56/$J57)*100</f>
        <v>26.121133635848643</v>
      </c>
    </row>
    <row r="57" spans="2:14" x14ac:dyDescent="0.4">
      <c r="B57" s="12"/>
      <c r="J57" s="10">
        <f>SUM(J55:J56)</f>
        <v>1.954119678621236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7669-0B49-4904-A44D-5A62D89C8667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4" ht="43.5" customHeight="1" x14ac:dyDescent="0.25">
      <c r="B1" s="72" t="s">
        <v>66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40</v>
      </c>
      <c r="C2" s="72"/>
      <c r="D2" s="72"/>
      <c r="E2" s="72"/>
      <c r="F2" s="72"/>
      <c r="G2" s="72"/>
      <c r="H2" s="72"/>
      <c r="I2" s="72"/>
      <c r="J2" s="72"/>
      <c r="K2" s="72"/>
    </row>
    <row r="3" spans="2:24" ht="25.2" thickBot="1" x14ac:dyDescent="0.45">
      <c r="N3"/>
      <c r="O3"/>
      <c r="P3"/>
      <c r="Q3"/>
      <c r="R3"/>
      <c r="S3"/>
      <c r="T3"/>
      <c r="U3"/>
      <c r="V3"/>
      <c r="W3"/>
      <c r="X3"/>
    </row>
    <row r="4" spans="2:24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N4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N5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N6"/>
      <c r="O6"/>
      <c r="P6"/>
      <c r="Q6"/>
      <c r="R6"/>
      <c r="S6"/>
      <c r="T6"/>
      <c r="U6"/>
      <c r="V6"/>
      <c r="W6"/>
      <c r="X6"/>
    </row>
    <row r="7" spans="2:24" x14ac:dyDescent="0.4">
      <c r="B7" s="27"/>
      <c r="C7" s="28"/>
      <c r="D7" s="29"/>
      <c r="E7" s="29"/>
      <c r="F7" s="29"/>
      <c r="G7" s="29"/>
      <c r="H7" s="29"/>
      <c r="I7" s="29"/>
      <c r="J7" s="30"/>
      <c r="N7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/>
      <c r="H8" s="32"/>
      <c r="I8" s="32"/>
      <c r="J8" s="30"/>
      <c r="N8"/>
      <c r="O8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/>
      <c r="H9" s="32"/>
      <c r="I9" s="32"/>
      <c r="J9" s="33">
        <v>0</v>
      </c>
      <c r="L9" s="6"/>
      <c r="M9" s="6"/>
      <c r="N9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/>
      <c r="H10" s="32"/>
      <c r="I10" s="32"/>
      <c r="J10" s="33">
        <v>0</v>
      </c>
      <c r="L10" s="7"/>
      <c r="M10" s="6"/>
      <c r="N10"/>
      <c r="O10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/>
      <c r="H11" s="32"/>
      <c r="I11" s="32"/>
      <c r="J11" s="33">
        <v>0</v>
      </c>
      <c r="L11" s="7"/>
      <c r="M11" s="68">
        <f>+C43/1000000</f>
        <v>17788.255237558402</v>
      </c>
      <c r="N11"/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0</v>
      </c>
      <c r="D12" s="32">
        <v>0</v>
      </c>
      <c r="E12" s="32">
        <v>0</v>
      </c>
      <c r="F12" s="32">
        <v>0</v>
      </c>
      <c r="G12" s="32"/>
      <c r="H12" s="32"/>
      <c r="I12" s="32"/>
      <c r="J12" s="33">
        <v>0</v>
      </c>
      <c r="N12"/>
      <c r="O12"/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0</v>
      </c>
      <c r="D13" s="32">
        <v>0</v>
      </c>
      <c r="E13" s="32">
        <v>0</v>
      </c>
      <c r="F13" s="32">
        <v>0</v>
      </c>
      <c r="G13" s="32"/>
      <c r="H13" s="32"/>
      <c r="I13" s="32"/>
      <c r="J13" s="33">
        <v>0</v>
      </c>
      <c r="N13"/>
      <c r="O13"/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0</v>
      </c>
      <c r="D14" s="32">
        <v>0</v>
      </c>
      <c r="E14" s="32">
        <v>0</v>
      </c>
      <c r="F14" s="32">
        <v>0</v>
      </c>
      <c r="G14" s="32"/>
      <c r="H14" s="32"/>
      <c r="I14" s="32"/>
      <c r="J14" s="33">
        <v>0</v>
      </c>
      <c r="N14"/>
      <c r="O14"/>
      <c r="P14"/>
      <c r="Q14"/>
      <c r="R14"/>
      <c r="S14"/>
      <c r="T14"/>
      <c r="U14"/>
      <c r="V14"/>
      <c r="W14"/>
      <c r="X14"/>
    </row>
    <row r="15" spans="2:24" x14ac:dyDescent="0.4">
      <c r="B15" s="69">
        <v>6.5</v>
      </c>
      <c r="C15" s="31">
        <v>0</v>
      </c>
      <c r="D15" s="32">
        <v>0</v>
      </c>
      <c r="E15" s="32">
        <v>0</v>
      </c>
      <c r="F15" s="32">
        <v>0</v>
      </c>
      <c r="G15" s="32"/>
      <c r="H15" s="32"/>
      <c r="I15" s="32"/>
      <c r="J15" s="33">
        <v>0</v>
      </c>
    </row>
    <row r="16" spans="2:24" x14ac:dyDescent="0.4">
      <c r="B16" s="69">
        <v>7</v>
      </c>
      <c r="C16" s="31">
        <v>0</v>
      </c>
      <c r="D16" s="32">
        <v>0</v>
      </c>
      <c r="E16" s="32">
        <v>0</v>
      </c>
      <c r="F16" s="32">
        <v>0</v>
      </c>
      <c r="G16" s="32"/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0</v>
      </c>
      <c r="D17" s="32">
        <v>0</v>
      </c>
      <c r="E17" s="32">
        <v>0</v>
      </c>
      <c r="F17" s="32">
        <v>0</v>
      </c>
      <c r="G17" s="32"/>
      <c r="H17" s="32"/>
      <c r="I17" s="32"/>
      <c r="J17" s="33">
        <v>0</v>
      </c>
      <c r="L17" s="7">
        <f>K55</f>
        <v>26.545120933021831</v>
      </c>
      <c r="M17" s="6" t="s">
        <v>11</v>
      </c>
    </row>
    <row r="18" spans="2:13" x14ac:dyDescent="0.4">
      <c r="B18" s="69">
        <v>8</v>
      </c>
      <c r="C18" s="31">
        <v>0</v>
      </c>
      <c r="D18" s="32">
        <v>0</v>
      </c>
      <c r="E18" s="32">
        <v>0</v>
      </c>
      <c r="F18" s="32">
        <v>0</v>
      </c>
      <c r="G18" s="32"/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1577506.6383910074</v>
      </c>
      <c r="D19" s="32">
        <v>1577506.6383910074</v>
      </c>
      <c r="E19" s="32">
        <v>0</v>
      </c>
      <c r="F19" s="32">
        <v>0</v>
      </c>
      <c r="G19" s="32"/>
      <c r="H19" s="32"/>
      <c r="I19" s="32"/>
      <c r="J19" s="33">
        <v>0</v>
      </c>
      <c r="L19" s="7">
        <f>C43</f>
        <v>17788255237.558403</v>
      </c>
      <c r="M19" s="6" t="s">
        <v>12</v>
      </c>
    </row>
    <row r="20" spans="2:13" x14ac:dyDescent="0.4">
      <c r="B20" s="69">
        <v>9</v>
      </c>
      <c r="C20" s="31">
        <v>167471937.66904432</v>
      </c>
      <c r="D20" s="32">
        <v>167471937.66904432</v>
      </c>
      <c r="E20" s="32">
        <v>0</v>
      </c>
      <c r="F20" s="32">
        <v>0</v>
      </c>
      <c r="G20" s="32"/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198984564.52916032</v>
      </c>
      <c r="D21" s="32">
        <v>198984564.52916032</v>
      </c>
      <c r="E21" s="32">
        <v>0</v>
      </c>
      <c r="F21" s="32">
        <v>0</v>
      </c>
      <c r="G21" s="32"/>
      <c r="H21" s="32"/>
      <c r="I21" s="32"/>
      <c r="J21" s="33">
        <v>0</v>
      </c>
    </row>
    <row r="22" spans="2:13" x14ac:dyDescent="0.4">
      <c r="B22" s="69">
        <v>10</v>
      </c>
      <c r="C22" s="31">
        <v>361355661.32676464</v>
      </c>
      <c r="D22" s="32">
        <v>361355661.32676464</v>
      </c>
      <c r="E22" s="32">
        <v>0</v>
      </c>
      <c r="F22" s="32">
        <v>0</v>
      </c>
      <c r="G22" s="32"/>
      <c r="H22" s="32"/>
      <c r="I22" s="32"/>
      <c r="J22" s="33">
        <v>0</v>
      </c>
    </row>
    <row r="23" spans="2:13" x14ac:dyDescent="0.4">
      <c r="B23" s="69">
        <v>10.5</v>
      </c>
      <c r="C23" s="31">
        <v>738127520.82181001</v>
      </c>
      <c r="D23" s="32">
        <v>738127520.82181001</v>
      </c>
      <c r="E23" s="32">
        <v>0</v>
      </c>
      <c r="F23" s="32">
        <v>0</v>
      </c>
      <c r="G23" s="32"/>
      <c r="H23" s="32"/>
      <c r="I23" s="32"/>
      <c r="J23" s="33">
        <v>0</v>
      </c>
    </row>
    <row r="24" spans="2:13" x14ac:dyDescent="0.4">
      <c r="B24" s="69">
        <v>11</v>
      </c>
      <c r="C24" s="31">
        <v>1269089508.8436103</v>
      </c>
      <c r="D24" s="32">
        <v>1269089508.8436103</v>
      </c>
      <c r="E24" s="32">
        <v>0</v>
      </c>
      <c r="F24" s="32">
        <v>0</v>
      </c>
      <c r="G24" s="32"/>
      <c r="H24" s="32"/>
      <c r="I24" s="32"/>
      <c r="J24" s="33">
        <v>0</v>
      </c>
    </row>
    <row r="25" spans="2:13" x14ac:dyDescent="0.4">
      <c r="B25" s="69">
        <v>11.5</v>
      </c>
      <c r="C25" s="31">
        <v>1985307164.8556874</v>
      </c>
      <c r="D25" s="32">
        <v>1895065930.0895197</v>
      </c>
      <c r="E25" s="32">
        <v>90241234.766167611</v>
      </c>
      <c r="F25" s="32">
        <v>0</v>
      </c>
      <c r="G25" s="32"/>
      <c r="H25" s="32"/>
      <c r="I25" s="32"/>
      <c r="J25" s="33">
        <v>0</v>
      </c>
    </row>
    <row r="26" spans="2:13" x14ac:dyDescent="0.4">
      <c r="B26" s="69">
        <v>12</v>
      </c>
      <c r="C26" s="31">
        <v>1866165262.6904757</v>
      </c>
      <c r="D26" s="32">
        <v>1679548736.4214282</v>
      </c>
      <c r="E26" s="32">
        <v>186616526.26904759</v>
      </c>
      <c r="F26" s="32">
        <v>0</v>
      </c>
      <c r="G26" s="32"/>
      <c r="H26" s="32"/>
      <c r="I26" s="32"/>
      <c r="J26" s="33">
        <v>0</v>
      </c>
    </row>
    <row r="27" spans="2:13" x14ac:dyDescent="0.4">
      <c r="B27" s="69">
        <v>12.5</v>
      </c>
      <c r="C27" s="31">
        <v>1937065879.7096472</v>
      </c>
      <c r="D27" s="32">
        <v>1672920532.4765134</v>
      </c>
      <c r="E27" s="32">
        <v>264145347.23313367</v>
      </c>
      <c r="F27" s="32">
        <v>0</v>
      </c>
      <c r="G27" s="32"/>
      <c r="H27" s="32"/>
      <c r="I27" s="32"/>
      <c r="J27" s="33">
        <v>0</v>
      </c>
    </row>
    <row r="28" spans="2:13" x14ac:dyDescent="0.4">
      <c r="B28" s="69">
        <v>13</v>
      </c>
      <c r="C28" s="31">
        <v>1968099417.2876196</v>
      </c>
      <c r="D28" s="32">
        <v>1699722224.021126</v>
      </c>
      <c r="E28" s="32">
        <v>268377193.26649356</v>
      </c>
      <c r="F28" s="32">
        <v>0</v>
      </c>
      <c r="G28" s="32"/>
      <c r="H28" s="32"/>
      <c r="I28" s="32"/>
      <c r="J28" s="33">
        <v>0</v>
      </c>
    </row>
    <row r="29" spans="2:13" x14ac:dyDescent="0.4">
      <c r="B29" s="69">
        <v>13.5</v>
      </c>
      <c r="C29" s="31">
        <v>2094959185.149673</v>
      </c>
      <c r="D29" s="32">
        <v>805753532.74987423</v>
      </c>
      <c r="E29" s="32">
        <v>1289205652.3997989</v>
      </c>
      <c r="F29" s="32">
        <v>0</v>
      </c>
      <c r="G29" s="32"/>
      <c r="H29" s="32"/>
      <c r="I29" s="32"/>
      <c r="J29" s="33"/>
    </row>
    <row r="30" spans="2:13" x14ac:dyDescent="0.4">
      <c r="B30" s="69">
        <v>14</v>
      </c>
      <c r="C30" s="31">
        <v>1873031760.4137888</v>
      </c>
      <c r="D30" s="32">
        <v>432238098.55702817</v>
      </c>
      <c r="E30" s="32">
        <v>1440793661.8567605</v>
      </c>
      <c r="F30" s="32">
        <v>0</v>
      </c>
      <c r="G30" s="32"/>
      <c r="H30" s="32"/>
      <c r="I30" s="32"/>
      <c r="J30" s="33"/>
    </row>
    <row r="31" spans="2:13" x14ac:dyDescent="0.4">
      <c r="B31" s="69">
        <v>14.5</v>
      </c>
      <c r="C31" s="31">
        <v>1913461258.0981913</v>
      </c>
      <c r="D31" s="32">
        <v>318910209.68303186</v>
      </c>
      <c r="E31" s="32">
        <v>1594551048.4151595</v>
      </c>
      <c r="F31" s="32">
        <v>0</v>
      </c>
      <c r="G31" s="32"/>
      <c r="H31" s="32"/>
      <c r="I31" s="32"/>
      <c r="J31" s="33"/>
    </row>
    <row r="32" spans="2:13" x14ac:dyDescent="0.4">
      <c r="B32" s="69">
        <v>15</v>
      </c>
      <c r="C32" s="31">
        <v>713692377.94955218</v>
      </c>
      <c r="D32" s="32">
        <v>0</v>
      </c>
      <c r="E32" s="32">
        <v>713692377.94955218</v>
      </c>
      <c r="F32" s="32">
        <v>0</v>
      </c>
      <c r="G32" s="32"/>
      <c r="H32" s="32"/>
      <c r="I32" s="32"/>
      <c r="J32" s="33">
        <v>0</v>
      </c>
    </row>
    <row r="33" spans="2:14" x14ac:dyDescent="0.4">
      <c r="B33" s="69">
        <v>15.5</v>
      </c>
      <c r="C33" s="31">
        <v>342876128.41865486</v>
      </c>
      <c r="D33" s="32">
        <v>0</v>
      </c>
      <c r="E33" s="32">
        <v>342876128.41865486</v>
      </c>
      <c r="F33" s="32">
        <v>0</v>
      </c>
      <c r="G33" s="32"/>
      <c r="H33" s="32"/>
      <c r="I33" s="32"/>
      <c r="J33" s="33">
        <v>0</v>
      </c>
    </row>
    <row r="34" spans="2:14" x14ac:dyDescent="0.4">
      <c r="B34" s="69">
        <v>16</v>
      </c>
      <c r="C34" s="31">
        <v>221590266.97010845</v>
      </c>
      <c r="D34" s="32">
        <v>0</v>
      </c>
      <c r="E34" s="32">
        <v>221590266.97010845</v>
      </c>
      <c r="F34" s="32">
        <v>0</v>
      </c>
      <c r="G34" s="32"/>
      <c r="H34" s="32"/>
      <c r="I34" s="32"/>
      <c r="J34" s="33">
        <v>0</v>
      </c>
    </row>
    <row r="35" spans="2:14" x14ac:dyDescent="0.4">
      <c r="B35" s="69">
        <v>16.5</v>
      </c>
      <c r="C35" s="31">
        <v>73523123.48151876</v>
      </c>
      <c r="D35" s="32">
        <v>0</v>
      </c>
      <c r="E35" s="32">
        <v>36761561.74075938</v>
      </c>
      <c r="F35" s="32">
        <v>36761561.74075938</v>
      </c>
      <c r="G35" s="32"/>
      <c r="H35" s="32"/>
      <c r="I35" s="32"/>
      <c r="J35" s="33">
        <v>0</v>
      </c>
    </row>
    <row r="36" spans="2:14" x14ac:dyDescent="0.4">
      <c r="B36" s="69">
        <v>17</v>
      </c>
      <c r="C36" s="31">
        <v>50796202.004682556</v>
      </c>
      <c r="D36" s="32">
        <v>0</v>
      </c>
      <c r="E36" s="32">
        <v>25398101.002341278</v>
      </c>
      <c r="F36" s="32">
        <v>25398101.002341278</v>
      </c>
      <c r="G36" s="32"/>
      <c r="H36" s="32"/>
      <c r="I36" s="32"/>
      <c r="J36" s="33">
        <v>0</v>
      </c>
    </row>
    <row r="37" spans="2:14" x14ac:dyDescent="0.4">
      <c r="B37" s="69">
        <v>17.5</v>
      </c>
      <c r="C37" s="31">
        <v>11080510.700022401</v>
      </c>
      <c r="D37" s="32">
        <v>0</v>
      </c>
      <c r="E37" s="32">
        <v>0</v>
      </c>
      <c r="F37" s="32">
        <v>11080510.700022401</v>
      </c>
      <c r="G37" s="32"/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/>
      <c r="D38" s="32"/>
      <c r="E38" s="32"/>
      <c r="F38" s="32"/>
      <c r="G38" s="32"/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17788255237.558403</v>
      </c>
      <c r="D43" s="36">
        <v>11240765963.827301</v>
      </c>
      <c r="E43" s="36">
        <v>6474249100.2879772</v>
      </c>
      <c r="F43" s="36">
        <v>73240173.443123057</v>
      </c>
      <c r="G43" s="36"/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99.999999999999986</v>
      </c>
      <c r="D44" s="39">
        <v>63.192065853054373</v>
      </c>
      <c r="E44" s="39">
        <v>36.396200829287324</v>
      </c>
      <c r="F44" s="39">
        <v>0.41173331765828608</v>
      </c>
      <c r="G44" s="39"/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12.80868111806603</v>
      </c>
      <c r="D45" s="42">
        <v>12.031549534658767</v>
      </c>
      <c r="E45" s="42">
        <v>14.112526818945264</v>
      </c>
      <c r="F45" s="42">
        <v>16.824679203820562</v>
      </c>
      <c r="G45" s="42"/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2.242439053017931</v>
      </c>
      <c r="D46" s="46">
        <v>1.357660259694988</v>
      </c>
      <c r="E46" s="46">
        <v>0.87145331498762102</v>
      </c>
      <c r="F46" s="46">
        <v>0.1325680515039562</v>
      </c>
      <c r="G46" s="46"/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13.818599416705393</v>
      </c>
      <c r="D47" s="50">
        <v>10.792703560766624</v>
      </c>
      <c r="E47" s="50">
        <v>18.877683996487988</v>
      </c>
      <c r="F47" s="50">
        <v>35.197308389110752</v>
      </c>
      <c r="G47" s="50"/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3.1109226721898783E+18</v>
      </c>
      <c r="D48" s="71">
        <v>2.0081291752655206E+18</v>
      </c>
      <c r="E48" s="71">
        <v>1.1007567714428506E+18</v>
      </c>
      <c r="F48" s="71">
        <v>2036725481506629.5</v>
      </c>
      <c r="G48" s="53"/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9.9154232137970297E-2</v>
      </c>
      <c r="D49" s="57">
        <v>0.1260665643094197</v>
      </c>
      <c r="E49" s="57">
        <v>0.16205270240888084</v>
      </c>
      <c r="F49" s="57">
        <v>0.61619317587168743</v>
      </c>
      <c r="G49" s="57"/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35.383610826558815</v>
      </c>
    </row>
    <row r="52" spans="2:14" x14ac:dyDescent="0.4">
      <c r="C52" s="3" t="s">
        <v>11</v>
      </c>
      <c r="D52" s="3">
        <f t="shared" ref="D52:I52" si="0">D43/1000000</f>
        <v>11240.765963827302</v>
      </c>
      <c r="E52" s="3">
        <f t="shared" si="0"/>
        <v>6474.2491002879769</v>
      </c>
      <c r="F52" s="3">
        <f t="shared" si="0"/>
        <v>73.240173443123055</v>
      </c>
      <c r="G52" s="3">
        <f t="shared" si="0"/>
        <v>0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27</v>
      </c>
    </row>
    <row r="54" spans="2:14" x14ac:dyDescent="0.4">
      <c r="C54" s="10">
        <f>K55</f>
        <v>26.545120933021831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2011</v>
      </c>
      <c r="C55" s="3" t="str">
        <f>CONCATENATE(C51,C53,C52)</f>
        <v>&lt; 11,5 cm =27%</v>
      </c>
      <c r="D55" s="10">
        <f>SUM(D8:D25)/1000000000</f>
        <v>4.6316726299183006</v>
      </c>
      <c r="E55" s="10">
        <f t="shared" ref="E55:I55" si="2">SUM(E8:E25)/1000000000</f>
        <v>9.0241234766167605E-2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4.7219138646844678</v>
      </c>
      <c r="K55" s="10">
        <f>(J55/$J57)*100</f>
        <v>26.545120933021831</v>
      </c>
      <c r="L55" s="10">
        <f>ROUND(K55,0)</f>
        <v>27</v>
      </c>
    </row>
    <row r="56" spans="2:14" x14ac:dyDescent="0.4">
      <c r="B56" s="12"/>
      <c r="C56" s="3" t="s">
        <v>18</v>
      </c>
      <c r="D56" s="10">
        <f>SUM(D26:D42)/1000000000</f>
        <v>6.6090933339090014</v>
      </c>
      <c r="E56" s="10">
        <f t="shared" ref="E56:I56" si="3">SUM(E26:E42)/1000000000</f>
        <v>6.3840078655218093</v>
      </c>
      <c r="F56" s="10">
        <f t="shared" si="3"/>
        <v>7.3240173443123058E-2</v>
      </c>
      <c r="G56" s="10">
        <f t="shared" si="3"/>
        <v>0</v>
      </c>
      <c r="H56" s="10">
        <f t="shared" si="3"/>
        <v>0</v>
      </c>
      <c r="I56" s="10">
        <f t="shared" si="3"/>
        <v>0</v>
      </c>
      <c r="J56" s="10">
        <f>SUM(D56:I56)</f>
        <v>13.066341372873934</v>
      </c>
      <c r="K56" s="10">
        <f>(J56/$J57)*100</f>
        <v>73.454879066978165</v>
      </c>
    </row>
    <row r="57" spans="2:14" x14ac:dyDescent="0.4">
      <c r="B57" s="12"/>
      <c r="J57" s="10">
        <f>SUM(J55:J56)</f>
        <v>17.788255237558403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EFE3-03E7-45B2-B7C2-2C1FD0C9F3BE}">
  <dimension ref="B1:AA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7" ht="43.5" customHeight="1" x14ac:dyDescent="0.25">
      <c r="B1" s="72" t="s">
        <v>67</v>
      </c>
      <c r="C1" s="72"/>
      <c r="D1" s="72"/>
      <c r="E1" s="72"/>
      <c r="F1" s="72"/>
      <c r="G1" s="72"/>
      <c r="H1" s="72"/>
      <c r="I1" s="72"/>
      <c r="J1" s="72"/>
    </row>
    <row r="2" spans="2:27" x14ac:dyDescent="0.25">
      <c r="B2" s="72" t="s">
        <v>68</v>
      </c>
      <c r="C2" s="72"/>
      <c r="D2" s="72"/>
      <c r="E2" s="72"/>
      <c r="F2" s="72"/>
      <c r="G2" s="72"/>
      <c r="H2" s="72"/>
      <c r="I2" s="72"/>
      <c r="J2" s="72"/>
      <c r="K2" s="72"/>
    </row>
    <row r="3" spans="2:27" ht="25.2" thickBot="1" x14ac:dyDescent="0.45">
      <c r="O3"/>
      <c r="P3"/>
      <c r="Q3"/>
      <c r="R3"/>
      <c r="S3"/>
      <c r="T3"/>
      <c r="U3"/>
      <c r="V3"/>
      <c r="W3"/>
      <c r="X3"/>
      <c r="Y3"/>
      <c r="Z3"/>
      <c r="AA3"/>
    </row>
    <row r="4" spans="2:27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  <c r="Z4"/>
      <c r="AA4"/>
    </row>
    <row r="5" spans="2:27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  <c r="Z5"/>
      <c r="AA5"/>
    </row>
    <row r="6" spans="2:27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  <c r="Z6"/>
      <c r="AA6"/>
    </row>
    <row r="7" spans="2:27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  <c r="Z7"/>
      <c r="AA7"/>
    </row>
    <row r="8" spans="2:27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  <c r="Y8"/>
      <c r="Z8"/>
      <c r="AA8"/>
    </row>
    <row r="9" spans="2:27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  <c r="Z9"/>
      <c r="AA9"/>
    </row>
    <row r="10" spans="2:27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27" x14ac:dyDescent="0.4">
      <c r="B11" s="69">
        <v>4.5</v>
      </c>
      <c r="C11" s="31">
        <v>16507575.981030239</v>
      </c>
      <c r="D11" s="32">
        <v>16507575.981030239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13168.785723960047</v>
      </c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27" x14ac:dyDescent="0.4">
      <c r="B12" s="69">
        <v>5</v>
      </c>
      <c r="C12" s="31">
        <v>37171900.953236669</v>
      </c>
      <c r="D12" s="32">
        <v>37171900.953236669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27" x14ac:dyDescent="0.4">
      <c r="B13" s="69">
        <v>5.5</v>
      </c>
      <c r="C13" s="31">
        <v>8461007.4874807596</v>
      </c>
      <c r="D13" s="32">
        <v>8461007.4874807596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27" x14ac:dyDescent="0.4">
      <c r="B14" s="69">
        <v>6</v>
      </c>
      <c r="C14" s="31">
        <v>2391203.4535155175</v>
      </c>
      <c r="D14" s="32">
        <v>2391203.4535155175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27" x14ac:dyDescent="0.4">
      <c r="B15" s="69">
        <v>6.5</v>
      </c>
      <c r="C15" s="31">
        <v>4108689.9101237082</v>
      </c>
      <c r="D15" s="32">
        <v>4108689.9101237082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27" x14ac:dyDescent="0.4">
      <c r="B16" s="69">
        <v>7</v>
      </c>
      <c r="C16" s="31">
        <v>32260329.939450841</v>
      </c>
      <c r="D16" s="32">
        <v>32260329.939450841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232468881.31659263</v>
      </c>
      <c r="D17" s="32">
        <v>232468881.31659263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84.81508781321422</v>
      </c>
      <c r="M17" s="6" t="s">
        <v>11</v>
      </c>
    </row>
    <row r="18" spans="2:13" x14ac:dyDescent="0.4">
      <c r="B18" s="69">
        <v>8</v>
      </c>
      <c r="C18" s="31">
        <v>745829337.06307316</v>
      </c>
      <c r="D18" s="32">
        <v>745829337.06307316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1146787554.9573464</v>
      </c>
      <c r="D19" s="32">
        <v>1146787554.9573464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13168785723.960047</v>
      </c>
      <c r="M19" s="6" t="s">
        <v>12</v>
      </c>
    </row>
    <row r="20" spans="2:13" x14ac:dyDescent="0.4">
      <c r="B20" s="69">
        <v>9</v>
      </c>
      <c r="C20" s="31">
        <v>2236098906.8716512</v>
      </c>
      <c r="D20" s="32">
        <v>2236098906.8716512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2024155767.408004</v>
      </c>
      <c r="D21" s="32">
        <v>2024155767.408004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2272515387.126852</v>
      </c>
      <c r="D22" s="32">
        <v>2272515387.126852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1564996120.5189819</v>
      </c>
      <c r="D23" s="32">
        <v>1564996120.5189819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691199281.94879794</v>
      </c>
      <c r="D24" s="32">
        <v>691199281.94879794</v>
      </c>
      <c r="E24" s="32">
        <v>0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154165230.77459544</v>
      </c>
      <c r="D25" s="32">
        <v>154165230.77459544</v>
      </c>
      <c r="E25" s="32">
        <v>0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37240413.122334383</v>
      </c>
      <c r="D26" s="32">
        <v>37240413.122334383</v>
      </c>
      <c r="E26" s="32">
        <v>0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220303370.79034668</v>
      </c>
      <c r="D27" s="32">
        <v>0</v>
      </c>
      <c r="E27" s="32">
        <v>220303370.79034668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439635820.12587756</v>
      </c>
      <c r="D28" s="32">
        <v>0</v>
      </c>
      <c r="E28" s="32">
        <v>439635820.12587756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313765969.54136527</v>
      </c>
      <c r="D29" s="32">
        <v>0</v>
      </c>
      <c r="E29" s="32">
        <v>313765969.54136527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228868534.87741023</v>
      </c>
      <c r="D30" s="32">
        <v>0</v>
      </c>
      <c r="E30" s="32">
        <v>228868534.87741023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212703570.79483512</v>
      </c>
      <c r="D31" s="32">
        <v>0</v>
      </c>
      <c r="E31" s="32">
        <v>194978273.22859886</v>
      </c>
      <c r="F31" s="32">
        <v>17725297.566236258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244493045.95368037</v>
      </c>
      <c r="D32" s="32">
        <v>0</v>
      </c>
      <c r="E32" s="32">
        <v>171145132.16757625</v>
      </c>
      <c r="F32" s="32">
        <v>73347913.786104113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177095674.25628784</v>
      </c>
      <c r="D33" s="32">
        <v>0</v>
      </c>
      <c r="E33" s="32">
        <v>123966971.97940148</v>
      </c>
      <c r="F33" s="32">
        <v>53128702.276886351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74646763.472711861</v>
      </c>
      <c r="D34" s="32">
        <v>0</v>
      </c>
      <c r="E34" s="32">
        <v>52252734.430898301</v>
      </c>
      <c r="F34" s="32">
        <v>14929352.694542373</v>
      </c>
      <c r="G34" s="32">
        <v>7464676.3472711863</v>
      </c>
      <c r="H34" s="32"/>
      <c r="I34" s="32"/>
      <c r="J34" s="33">
        <v>0</v>
      </c>
    </row>
    <row r="35" spans="2:14" x14ac:dyDescent="0.4">
      <c r="B35" s="69">
        <v>16.5</v>
      </c>
      <c r="C35" s="31">
        <v>32737825.74794288</v>
      </c>
      <c r="D35" s="32">
        <v>0</v>
      </c>
      <c r="E35" s="32">
        <v>22916478.023560017</v>
      </c>
      <c r="F35" s="32">
        <v>9821347.7243828643</v>
      </c>
      <c r="G35" s="32">
        <v>0</v>
      </c>
      <c r="H35" s="32"/>
      <c r="I35" s="32"/>
      <c r="J35" s="33">
        <v>0</v>
      </c>
    </row>
    <row r="36" spans="2:14" x14ac:dyDescent="0.4">
      <c r="B36" s="69">
        <v>17</v>
      </c>
      <c r="C36" s="31">
        <v>15232965.897254759</v>
      </c>
      <c r="D36" s="32">
        <v>0</v>
      </c>
      <c r="E36" s="32">
        <v>0</v>
      </c>
      <c r="F36" s="32">
        <v>6528413.9559663255</v>
      </c>
      <c r="G36" s="32">
        <v>8704551.941288434</v>
      </c>
      <c r="H36" s="32"/>
      <c r="I36" s="32"/>
      <c r="J36" s="33">
        <v>0</v>
      </c>
    </row>
    <row r="37" spans="2:14" x14ac:dyDescent="0.4">
      <c r="B37" s="69">
        <v>17.5</v>
      </c>
      <c r="C37" s="31">
        <v>2944593.6692694062</v>
      </c>
      <c r="D37" s="32">
        <v>0</v>
      </c>
      <c r="E37" s="32">
        <v>0</v>
      </c>
      <c r="F37" s="32">
        <v>1472296.8346347031</v>
      </c>
      <c r="G37" s="32">
        <v>1472296.8346347031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/>
      <c r="D38" s="32"/>
      <c r="E38" s="32"/>
      <c r="F38" s="32"/>
      <c r="G38" s="32"/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13168785723.960047</v>
      </c>
      <c r="D43" s="36">
        <v>11206357588.833065</v>
      </c>
      <c r="E43" s="36">
        <v>1767833285.1650348</v>
      </c>
      <c r="F43" s="36">
        <v>176953324.83875299</v>
      </c>
      <c r="G43" s="36">
        <v>17641525.123194322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99.999999999999986</v>
      </c>
      <c r="D44" s="39">
        <v>85.097880880874015</v>
      </c>
      <c r="E44" s="39">
        <v>13.424421372036885</v>
      </c>
      <c r="F44" s="39">
        <v>1.3437330407525268</v>
      </c>
      <c r="G44" s="39">
        <v>0.1339647063365631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10.16168196697507</v>
      </c>
      <c r="D45" s="42">
        <v>9.4916086814715825</v>
      </c>
      <c r="E45" s="42">
        <v>13.824308958872548</v>
      </c>
      <c r="F45" s="42">
        <v>15.362246070783764</v>
      </c>
      <c r="G45" s="42">
        <v>16.618597151722025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3.5683288642178663</v>
      </c>
      <c r="D46" s="46">
        <v>0.92977986207469354</v>
      </c>
      <c r="E46" s="46">
        <v>1.0239912956220554</v>
      </c>
      <c r="F46" s="46">
        <v>0.37770518941028752</v>
      </c>
      <c r="G46" s="46">
        <v>0.29852697544436724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7.5112753374846175</v>
      </c>
      <c r="D47" s="50">
        <v>5.7005245809450651</v>
      </c>
      <c r="E47" s="50">
        <v>17.652651631300948</v>
      </c>
      <c r="F47" s="50">
        <v>24.068376893669239</v>
      </c>
      <c r="G47" s="50">
        <v>30.529376719311639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1.1152954345523035E+18</v>
      </c>
      <c r="D48" s="71">
        <v>1.0716220207688977E+18</v>
      </c>
      <c r="E48" s="71">
        <v>3.944887992790816E+16</v>
      </c>
      <c r="F48" s="71">
        <v>4130145146451977</v>
      </c>
      <c r="G48" s="71">
        <v>94388709045858.891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8.01953581206271E-2</v>
      </c>
      <c r="D49" s="57">
        <v>9.237540132902726E-2</v>
      </c>
      <c r="E49" s="57">
        <v>0.11235076444980302</v>
      </c>
      <c r="F49" s="57">
        <v>0.36318167731671802</v>
      </c>
      <c r="G49" s="57">
        <v>0.55071118310014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3.537078939424112</v>
      </c>
    </row>
    <row r="52" spans="2:14" x14ac:dyDescent="0.4">
      <c r="C52" s="3" t="s">
        <v>11</v>
      </c>
      <c r="D52" s="3">
        <f t="shared" ref="D52:I52" si="0">D43/1000000</f>
        <v>11206.357588833065</v>
      </c>
      <c r="E52" s="3">
        <f t="shared" si="0"/>
        <v>1767.8332851650348</v>
      </c>
      <c r="F52" s="3">
        <f t="shared" si="0"/>
        <v>176.95332483875299</v>
      </c>
      <c r="G52" s="3">
        <f t="shared" si="0"/>
        <v>17.641525123194324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85</v>
      </c>
    </row>
    <row r="54" spans="2:14" x14ac:dyDescent="0.4">
      <c r="C54" s="10">
        <f>K55</f>
        <v>84.81508781321422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2012</v>
      </c>
      <c r="C55" s="3" t="str">
        <f>CONCATENATE(C51,C53,C52)</f>
        <v>&lt; 11,5 cm =85%</v>
      </c>
      <c r="D55" s="10">
        <f>SUM(D8:D25)/1000000000</f>
        <v>11.169117175710731</v>
      </c>
      <c r="E55" s="10">
        <f t="shared" ref="E55:I55" si="2">SUM(E8:E25)/1000000000</f>
        <v>0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11.169117175710731</v>
      </c>
      <c r="K55" s="10">
        <f>(J55/$J57)*100</f>
        <v>84.81508781321422</v>
      </c>
      <c r="L55" s="10">
        <f>ROUND(K55,0)</f>
        <v>85</v>
      </c>
    </row>
    <row r="56" spans="2:14" x14ac:dyDescent="0.4">
      <c r="B56" s="12"/>
      <c r="C56" s="3" t="s">
        <v>18</v>
      </c>
      <c r="D56" s="10">
        <f>SUM(D26:D42)/1000000000</f>
        <v>3.7240413122334386E-2</v>
      </c>
      <c r="E56" s="10">
        <f t="shared" ref="E56:I56" si="3">SUM(E26:E42)/1000000000</f>
        <v>1.7678332851650347</v>
      </c>
      <c r="F56" s="10">
        <f t="shared" si="3"/>
        <v>0.17695332483875298</v>
      </c>
      <c r="G56" s="10">
        <f t="shared" si="3"/>
        <v>1.7641525123194321E-2</v>
      </c>
      <c r="H56" s="10">
        <f t="shared" si="3"/>
        <v>0</v>
      </c>
      <c r="I56" s="10">
        <f t="shared" si="3"/>
        <v>0</v>
      </c>
      <c r="J56" s="10">
        <f>SUM(D56:I56)</f>
        <v>1.9996685482493162</v>
      </c>
      <c r="K56" s="10">
        <f>(J56/$J57)*100</f>
        <v>15.184912186785787</v>
      </c>
    </row>
    <row r="57" spans="2:14" x14ac:dyDescent="0.4">
      <c r="B57" s="12"/>
      <c r="J57" s="10">
        <f>SUM(J55:J56)</f>
        <v>13.168785723960047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6F54-EC24-4F5D-95C7-070BD37451E5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4" ht="43.5" customHeight="1" x14ac:dyDescent="0.25">
      <c r="B1" s="72" t="s">
        <v>69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37</v>
      </c>
      <c r="C2" s="72"/>
      <c r="D2" s="72"/>
      <c r="E2" s="72"/>
      <c r="F2" s="72"/>
      <c r="G2" s="72"/>
      <c r="H2" s="72"/>
      <c r="I2" s="72"/>
      <c r="J2" s="72"/>
      <c r="K2" s="72"/>
    </row>
    <row r="3" spans="2:24" ht="25.2" thickBot="1" x14ac:dyDescent="0.45">
      <c r="O3"/>
      <c r="P3"/>
      <c r="Q3"/>
      <c r="R3"/>
      <c r="S3"/>
      <c r="T3"/>
      <c r="U3"/>
      <c r="V3"/>
      <c r="W3"/>
      <c r="X3"/>
    </row>
    <row r="4" spans="2:24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</row>
    <row r="7" spans="2:24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16812.924064199582</v>
      </c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0</v>
      </c>
      <c r="D13" s="32">
        <v>0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0</v>
      </c>
      <c r="D14" s="32">
        <v>0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</row>
    <row r="15" spans="2:24" x14ac:dyDescent="0.4">
      <c r="B15" s="69">
        <v>6.5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</row>
    <row r="16" spans="2:24" x14ac:dyDescent="0.4">
      <c r="B16" s="69">
        <v>7</v>
      </c>
      <c r="C16" s="31">
        <v>0</v>
      </c>
      <c r="D16" s="32">
        <v>0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48743396.703864291</v>
      </c>
      <c r="D17" s="32">
        <v>48743396.703864291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56.548991006681845</v>
      </c>
      <c r="M17" s="6" t="s">
        <v>11</v>
      </c>
    </row>
    <row r="18" spans="2:13" x14ac:dyDescent="0.4">
      <c r="B18" s="69">
        <v>8</v>
      </c>
      <c r="C18" s="31">
        <v>172506610.10373896</v>
      </c>
      <c r="D18" s="32">
        <v>172506610.10373896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461297839.13365012</v>
      </c>
      <c r="D19" s="32">
        <v>461297839.13365012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16812924064.199581</v>
      </c>
      <c r="M19" s="6" t="s">
        <v>12</v>
      </c>
    </row>
    <row r="20" spans="2:13" x14ac:dyDescent="0.4">
      <c r="B20" s="69">
        <v>9</v>
      </c>
      <c r="C20" s="31">
        <v>1293425743.9754689</v>
      </c>
      <c r="D20" s="32">
        <v>1293425743.9754689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1260729726.5833855</v>
      </c>
      <c r="D21" s="32">
        <v>1260729726.5833855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1864030186.4083841</v>
      </c>
      <c r="D22" s="32">
        <v>1864030186.4083841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1609137891.5386422</v>
      </c>
      <c r="D23" s="32">
        <v>1609137891.5386422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1508577819.7110157</v>
      </c>
      <c r="D24" s="32">
        <v>1508577819.7110157</v>
      </c>
      <c r="E24" s="32">
        <v>0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1289089702.8663194</v>
      </c>
      <c r="D25" s="32">
        <v>1289089702.8663194</v>
      </c>
      <c r="E25" s="32">
        <v>0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899323542.42609811</v>
      </c>
      <c r="D26" s="32">
        <v>899323542.42609811</v>
      </c>
      <c r="E26" s="32">
        <v>0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841557235.13232172</v>
      </c>
      <c r="D27" s="32">
        <v>841557235.13232172</v>
      </c>
      <c r="E27" s="32">
        <v>0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927158638.70229781</v>
      </c>
      <c r="D28" s="32">
        <v>463579319.3511489</v>
      </c>
      <c r="E28" s="32">
        <v>463579319.3511489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998959656.60130167</v>
      </c>
      <c r="D29" s="32">
        <v>374609871.22548813</v>
      </c>
      <c r="E29" s="32">
        <v>624349785.37581348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1044250038.5020225</v>
      </c>
      <c r="D30" s="32">
        <v>94931821.682002053</v>
      </c>
      <c r="E30" s="32">
        <v>949318216.82002044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1123549905.6039853</v>
      </c>
      <c r="D31" s="32">
        <v>187258317.6006642</v>
      </c>
      <c r="E31" s="32">
        <v>936291588.00332117</v>
      </c>
      <c r="F31" s="32">
        <v>0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713285190.09047043</v>
      </c>
      <c r="D32" s="32">
        <v>0</v>
      </c>
      <c r="E32" s="32">
        <v>658417098.54504967</v>
      </c>
      <c r="F32" s="32">
        <v>54868091.545420803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350507793.95029968</v>
      </c>
      <c r="D33" s="32">
        <v>0</v>
      </c>
      <c r="E33" s="32">
        <v>350507793.95029968</v>
      </c>
      <c r="F33" s="32">
        <v>0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202644449.64391828</v>
      </c>
      <c r="D34" s="32">
        <v>0</v>
      </c>
      <c r="E34" s="32">
        <v>162115559.71513462</v>
      </c>
      <c r="F34" s="32">
        <v>40528889.928783655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81923162.0090819</v>
      </c>
      <c r="D35" s="32">
        <v>0</v>
      </c>
      <c r="E35" s="32">
        <v>20480790.502270475</v>
      </c>
      <c r="F35" s="32">
        <v>61442371.506811425</v>
      </c>
      <c r="G35" s="32">
        <v>0</v>
      </c>
      <c r="H35" s="32"/>
      <c r="I35" s="32"/>
      <c r="J35" s="33">
        <v>0</v>
      </c>
    </row>
    <row r="36" spans="2:14" x14ac:dyDescent="0.4">
      <c r="B36" s="69">
        <v>17</v>
      </c>
      <c r="C36" s="31">
        <v>98056117.654306829</v>
      </c>
      <c r="D36" s="32">
        <v>0</v>
      </c>
      <c r="E36" s="32">
        <v>16342686.275717802</v>
      </c>
      <c r="F36" s="32">
        <v>81713431.378589019</v>
      </c>
      <c r="G36" s="32">
        <v>0</v>
      </c>
      <c r="H36" s="32"/>
      <c r="I36" s="32"/>
      <c r="J36" s="33">
        <v>0</v>
      </c>
    </row>
    <row r="37" spans="2:14" x14ac:dyDescent="0.4">
      <c r="B37" s="69">
        <v>17.5</v>
      </c>
      <c r="C37" s="31">
        <v>19538882.06255655</v>
      </c>
      <c r="D37" s="32">
        <v>0</v>
      </c>
      <c r="E37" s="32">
        <v>0</v>
      </c>
      <c r="F37" s="32">
        <v>19538882.06255655</v>
      </c>
      <c r="G37" s="32">
        <v>0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4630534.7964502359</v>
      </c>
      <c r="D38" s="32">
        <v>0</v>
      </c>
      <c r="E38" s="32">
        <v>0</v>
      </c>
      <c r="F38" s="32">
        <v>0</v>
      </c>
      <c r="G38" s="32">
        <v>4630534.7964502359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16812924064.199581</v>
      </c>
      <c r="D43" s="36">
        <v>12368799024.442192</v>
      </c>
      <c r="E43" s="36">
        <v>4181402838.5387764</v>
      </c>
      <c r="F43" s="36">
        <v>258091666.42216146</v>
      </c>
      <c r="G43" s="36">
        <v>4630534.7964502359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100</v>
      </c>
      <c r="D44" s="39">
        <v>73.567209232685244</v>
      </c>
      <c r="E44" s="39">
        <v>24.870170248626778</v>
      </c>
      <c r="F44" s="39">
        <v>1.5350789989691689</v>
      </c>
      <c r="G44" s="39">
        <v>2.7541519718810931E-2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11.70643051345119</v>
      </c>
      <c r="D45" s="42">
        <v>10.726907650454541</v>
      </c>
      <c r="E45" s="42">
        <v>14.311147137978423</v>
      </c>
      <c r="F45" s="42">
        <v>16.336604625343877</v>
      </c>
      <c r="G45" s="42">
        <v>18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4.3885931199727706</v>
      </c>
      <c r="D46" s="46">
        <v>2.0087648425251472</v>
      </c>
      <c r="E46" s="46">
        <v>0.67430442065519625</v>
      </c>
      <c r="F46" s="46">
        <v>0.64574779769420776</v>
      </c>
      <c r="G46" s="46">
        <v>0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10.316091314270388</v>
      </c>
      <c r="D47" s="50">
        <v>7.3555896076874552</v>
      </c>
      <c r="E47" s="50">
        <v>18.043603714088547</v>
      </c>
      <c r="F47" s="50">
        <v>27.80550054874729</v>
      </c>
      <c r="G47" s="50">
        <v>37.913607752692023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1.2363812457376837E+18</v>
      </c>
      <c r="D48" s="71">
        <v>9.7337934344580646E+17</v>
      </c>
      <c r="E48" s="71">
        <v>2.5696437628754589E+17</v>
      </c>
      <c r="F48" s="71">
        <v>6032312052412978</v>
      </c>
      <c r="G48" s="71">
        <v>5213951918393.043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6.6135242892468998E-2</v>
      </c>
      <c r="D49" s="57">
        <v>7.9765213122360637E-2</v>
      </c>
      <c r="E49" s="57">
        <v>0.12123121291266369</v>
      </c>
      <c r="F49" s="57">
        <v>0.30093168580803081</v>
      </c>
      <c r="G49" s="57">
        <v>0.49311970686324075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20.783587358139581</v>
      </c>
    </row>
    <row r="52" spans="2:14" x14ac:dyDescent="0.4">
      <c r="C52" s="3" t="s">
        <v>11</v>
      </c>
      <c r="D52" s="3">
        <f t="shared" ref="D52:I52" si="0">D43/1000000</f>
        <v>12368.799024442193</v>
      </c>
      <c r="E52" s="3">
        <f t="shared" si="0"/>
        <v>4181.4028385387765</v>
      </c>
      <c r="F52" s="3">
        <f t="shared" si="0"/>
        <v>258.09166642216144</v>
      </c>
      <c r="G52" s="3">
        <f t="shared" si="0"/>
        <v>4.6305347964502355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57</v>
      </c>
    </row>
    <row r="54" spans="2:14" x14ac:dyDescent="0.4">
      <c r="C54" s="10">
        <f>K55</f>
        <v>56.548991006681845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2012</v>
      </c>
      <c r="C55" s="3" t="str">
        <f>CONCATENATE(C51,C53,C52)</f>
        <v>&lt; 11,5 cm =57%</v>
      </c>
      <c r="D55" s="10">
        <f>SUM(D8:D25)/1000000000</f>
        <v>9.5075389170244691</v>
      </c>
      <c r="E55" s="10">
        <f t="shared" ref="E55:I55" si="2">SUM(E8:E25)/1000000000</f>
        <v>0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9.5075389170244691</v>
      </c>
      <c r="K55" s="10">
        <f>(J55/$J57)*100</f>
        <v>56.548991006681845</v>
      </c>
      <c r="L55" s="10">
        <f>ROUND(K55,0)</f>
        <v>57</v>
      </c>
    </row>
    <row r="56" spans="2:14" x14ac:dyDescent="0.4">
      <c r="B56" s="12"/>
      <c r="C56" s="3" t="s">
        <v>18</v>
      </c>
      <c r="D56" s="10">
        <f>SUM(D26:D42)/1000000000</f>
        <v>2.8612601074177233</v>
      </c>
      <c r="E56" s="10">
        <f t="shared" ref="E56:I56" si="3">SUM(E26:E42)/1000000000</f>
        <v>4.1814028385387765</v>
      </c>
      <c r="F56" s="10">
        <f t="shared" si="3"/>
        <v>0.25809166642216147</v>
      </c>
      <c r="G56" s="10">
        <f t="shared" si="3"/>
        <v>4.630534796450236E-3</v>
      </c>
      <c r="H56" s="10">
        <f t="shared" si="3"/>
        <v>0</v>
      </c>
      <c r="I56" s="10">
        <f t="shared" si="3"/>
        <v>0</v>
      </c>
      <c r="J56" s="10">
        <f>SUM(D56:I56)</f>
        <v>7.3053851471751114</v>
      </c>
      <c r="K56" s="10">
        <f>(J56/$J57)*100</f>
        <v>43.451008993318155</v>
      </c>
    </row>
    <row r="57" spans="2:14" x14ac:dyDescent="0.4">
      <c r="B57" s="12"/>
      <c r="J57" s="10">
        <f>SUM(J55:J56)</f>
        <v>16.812924064199581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1.54296875" style="1"/>
    <col min="12" max="12" width="22.1796875" style="1" bestFit="1" customWidth="1"/>
    <col min="13" max="13" width="15.1796875" style="1" bestFit="1" customWidth="1"/>
    <col min="14" max="17" width="11.54296875" style="1"/>
    <col min="18" max="18" width="13.81640625" style="1" customWidth="1"/>
    <col min="19" max="20" width="17.6328125" style="1" bestFit="1" customWidth="1"/>
    <col min="21" max="22" width="17.6328125" style="1" customWidth="1"/>
    <col min="23" max="16384" width="11.54296875" style="1"/>
  </cols>
  <sheetData>
    <row r="1" spans="1:26" ht="26.25" customHeight="1" x14ac:dyDescent="0.25">
      <c r="B1" s="72" t="s">
        <v>70</v>
      </c>
      <c r="C1" s="72"/>
      <c r="D1" s="72"/>
      <c r="E1" s="72"/>
      <c r="F1" s="72"/>
      <c r="G1" s="72"/>
      <c r="H1" s="72"/>
      <c r="I1" s="72"/>
      <c r="J1" s="72"/>
    </row>
    <row r="2" spans="1:26" ht="26.25" customHeight="1" x14ac:dyDescent="0.25">
      <c r="A2" s="72" t="s">
        <v>22</v>
      </c>
      <c r="B2" s="72"/>
      <c r="C2" s="72"/>
      <c r="D2" s="72"/>
      <c r="E2" s="72"/>
      <c r="F2" s="72"/>
      <c r="G2" s="72"/>
      <c r="H2" s="72"/>
      <c r="I2" s="72"/>
      <c r="J2" s="72"/>
    </row>
    <row r="3" spans="1:26" ht="26.25" customHeight="1" thickBot="1" x14ac:dyDescent="0.45">
      <c r="O3"/>
      <c r="P3"/>
      <c r="Q3"/>
      <c r="R3"/>
      <c r="S3"/>
      <c r="T3"/>
      <c r="U3"/>
      <c r="V3"/>
      <c r="W3"/>
      <c r="X3"/>
      <c r="Y3"/>
      <c r="Z3"/>
    </row>
    <row r="4" spans="1:26" s="4" customFormat="1" ht="25.2" x14ac:dyDescent="0.45">
      <c r="B4" s="60"/>
      <c r="C4" s="61"/>
      <c r="D4" s="62"/>
      <c r="E4" s="62"/>
      <c r="F4" s="62"/>
      <c r="G4" s="62"/>
      <c r="H4" s="62"/>
      <c r="I4" s="62"/>
      <c r="J4" s="63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64"/>
      <c r="O5"/>
      <c r="P5"/>
      <c r="Q5"/>
      <c r="R5"/>
      <c r="S5"/>
      <c r="T5"/>
      <c r="U5"/>
      <c r="V5"/>
      <c r="W5"/>
      <c r="X5"/>
      <c r="Y5"/>
      <c r="Z5"/>
    </row>
    <row r="6" spans="1:26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65"/>
      <c r="O6"/>
      <c r="P6"/>
      <c r="Q6"/>
      <c r="R6"/>
      <c r="S6"/>
      <c r="T6"/>
      <c r="U6"/>
      <c r="V6"/>
      <c r="W6"/>
      <c r="X6"/>
      <c r="Y6"/>
      <c r="Z6"/>
    </row>
    <row r="7" spans="1:26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  <c r="Z7"/>
    </row>
    <row r="8" spans="1:26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  <c r="Y8"/>
      <c r="Z8"/>
    </row>
    <row r="9" spans="1:26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/>
      <c r="L9" s="6"/>
      <c r="M9" s="6"/>
      <c r="O9"/>
      <c r="P9"/>
      <c r="Q9"/>
      <c r="R9"/>
      <c r="S9"/>
      <c r="T9"/>
      <c r="U9"/>
      <c r="V9"/>
      <c r="W9"/>
      <c r="X9"/>
      <c r="Y9"/>
      <c r="Z9"/>
    </row>
    <row r="10" spans="1:26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/>
      <c r="L10" s="7"/>
      <c r="M10" s="6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4">
      <c r="B11" s="69">
        <v>4.5</v>
      </c>
      <c r="C11" s="31">
        <v>77838947.098209992</v>
      </c>
      <c r="D11" s="32">
        <v>77838947.098209992</v>
      </c>
      <c r="E11" s="32">
        <v>0</v>
      </c>
      <c r="F11" s="32">
        <v>0</v>
      </c>
      <c r="G11" s="32">
        <v>0</v>
      </c>
      <c r="H11" s="32"/>
      <c r="I11" s="32"/>
      <c r="J11" s="33"/>
      <c r="L11" s="7"/>
      <c r="M11" s="68">
        <f>+C43/1000000</f>
        <v>5043.8908649330879</v>
      </c>
      <c r="O11"/>
      <c r="P11"/>
      <c r="Q11"/>
      <c r="R11"/>
      <c r="S11"/>
      <c r="T11"/>
      <c r="U11"/>
      <c r="V11"/>
      <c r="W11"/>
      <c r="X11"/>
      <c r="Y11"/>
      <c r="Z11"/>
    </row>
    <row r="12" spans="1:26" x14ac:dyDescent="0.4">
      <c r="B12" s="69">
        <v>5</v>
      </c>
      <c r="C12" s="31">
        <v>74792406.421182662</v>
      </c>
      <c r="D12" s="32">
        <v>74792406.421182662</v>
      </c>
      <c r="E12" s="32">
        <v>0</v>
      </c>
      <c r="F12" s="32">
        <v>0</v>
      </c>
      <c r="G12" s="32">
        <v>0</v>
      </c>
      <c r="H12" s="32"/>
      <c r="I12" s="32"/>
      <c r="J12" s="33"/>
      <c r="O12"/>
      <c r="P12"/>
      <c r="Q12"/>
      <c r="R12"/>
      <c r="S12"/>
      <c r="T12"/>
      <c r="U12"/>
      <c r="V12"/>
      <c r="W12"/>
      <c r="X12"/>
      <c r="Y12"/>
      <c r="Z12"/>
    </row>
    <row r="13" spans="1:26" x14ac:dyDescent="0.4">
      <c r="B13" s="69">
        <v>5.5</v>
      </c>
      <c r="C13" s="31">
        <v>26892708.649611209</v>
      </c>
      <c r="D13" s="32">
        <v>26892708.649611209</v>
      </c>
      <c r="E13" s="32">
        <v>0</v>
      </c>
      <c r="F13" s="32">
        <v>0</v>
      </c>
      <c r="G13" s="32">
        <v>0</v>
      </c>
      <c r="H13" s="32"/>
      <c r="I13" s="32"/>
      <c r="J13" s="3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4">
      <c r="B14" s="69">
        <v>6</v>
      </c>
      <c r="C14" s="31">
        <v>7636704.5395466499</v>
      </c>
      <c r="D14" s="32">
        <v>7636704.5395466499</v>
      </c>
      <c r="E14" s="32">
        <v>0</v>
      </c>
      <c r="F14" s="32">
        <v>0</v>
      </c>
      <c r="G14" s="32">
        <v>0</v>
      </c>
      <c r="H14" s="32"/>
      <c r="I14" s="32"/>
      <c r="J14" s="33"/>
      <c r="O14"/>
      <c r="P14"/>
      <c r="Q14"/>
      <c r="R14"/>
      <c r="S14"/>
      <c r="T14"/>
      <c r="U14"/>
      <c r="V14"/>
      <c r="W14"/>
      <c r="X14"/>
      <c r="Y14"/>
      <c r="Z14"/>
    </row>
    <row r="15" spans="1:26" x14ac:dyDescent="0.4">
      <c r="B15" s="69">
        <v>6.5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/>
      <c r="I15" s="32"/>
      <c r="J15" s="33"/>
    </row>
    <row r="16" spans="1:26" x14ac:dyDescent="0.4">
      <c r="B16" s="69">
        <v>7</v>
      </c>
      <c r="C16" s="31">
        <v>8458221.3906949386</v>
      </c>
      <c r="D16" s="32">
        <v>8458221.3906949386</v>
      </c>
      <c r="E16" s="32">
        <v>0</v>
      </c>
      <c r="F16" s="32">
        <v>0</v>
      </c>
      <c r="G16" s="32">
        <v>0</v>
      </c>
      <c r="H16" s="32"/>
      <c r="I16" s="32"/>
      <c r="J16" s="33"/>
      <c r="Q16" s="1" t="s">
        <v>13</v>
      </c>
    </row>
    <row r="17" spans="2:29" x14ac:dyDescent="0.4">
      <c r="B17" s="69">
        <v>7.5</v>
      </c>
      <c r="C17" s="31">
        <v>14897595.304033024</v>
      </c>
      <c r="D17" s="32">
        <v>14897595.304033024</v>
      </c>
      <c r="E17" s="32">
        <v>0</v>
      </c>
      <c r="F17" s="32">
        <v>0</v>
      </c>
      <c r="G17" s="32">
        <v>0</v>
      </c>
      <c r="H17" s="32"/>
      <c r="I17" s="32"/>
      <c r="J17" s="33"/>
      <c r="L17" s="7">
        <f>K55</f>
        <v>53.068865983154076</v>
      </c>
      <c r="M17" s="6" t="s">
        <v>11</v>
      </c>
    </row>
    <row r="18" spans="2:29" x14ac:dyDescent="0.4">
      <c r="B18" s="69">
        <v>8</v>
      </c>
      <c r="C18" s="31">
        <v>112436058.9816937</v>
      </c>
      <c r="D18" s="32">
        <v>112436058.9816937</v>
      </c>
      <c r="E18" s="32">
        <v>0</v>
      </c>
      <c r="F18" s="32">
        <v>0</v>
      </c>
      <c r="G18" s="32">
        <v>0</v>
      </c>
      <c r="H18" s="32"/>
      <c r="I18" s="32"/>
      <c r="J18" s="33"/>
      <c r="L18" s="7"/>
      <c r="M18" s="6"/>
    </row>
    <row r="19" spans="2:29" x14ac:dyDescent="0.4">
      <c r="B19" s="69">
        <v>8.5</v>
      </c>
      <c r="C19" s="31">
        <v>467288765.2947706</v>
      </c>
      <c r="D19" s="32">
        <v>467288765.2947706</v>
      </c>
      <c r="E19" s="32">
        <v>0</v>
      </c>
      <c r="F19" s="32">
        <v>0</v>
      </c>
      <c r="G19" s="32">
        <v>0</v>
      </c>
      <c r="H19" s="32"/>
      <c r="I19" s="32"/>
      <c r="J19" s="33"/>
      <c r="L19" s="7">
        <f>C43</f>
        <v>5043890864.9330883</v>
      </c>
      <c r="M19" s="6" t="s">
        <v>12</v>
      </c>
    </row>
    <row r="20" spans="2:29" x14ac:dyDescent="0.4">
      <c r="B20" s="69">
        <v>9</v>
      </c>
      <c r="C20" s="31">
        <v>608483666.23974741</v>
      </c>
      <c r="D20" s="32">
        <v>608483666.23974741</v>
      </c>
      <c r="E20" s="32">
        <v>0</v>
      </c>
      <c r="F20" s="32">
        <v>0</v>
      </c>
      <c r="G20" s="32">
        <v>0</v>
      </c>
      <c r="H20" s="32"/>
      <c r="I20" s="32"/>
      <c r="J20" s="33"/>
      <c r="L20" s="7">
        <f>L71</f>
        <v>0</v>
      </c>
    </row>
    <row r="21" spans="2:29" x14ac:dyDescent="0.4">
      <c r="B21" s="69">
        <v>9.5</v>
      </c>
      <c r="C21" s="31">
        <v>541664554.67904031</v>
      </c>
      <c r="D21" s="32">
        <v>541664554.67904031</v>
      </c>
      <c r="E21" s="32">
        <v>0</v>
      </c>
      <c r="F21" s="32">
        <v>0</v>
      </c>
      <c r="G21" s="32">
        <v>0</v>
      </c>
      <c r="H21" s="32"/>
      <c r="I21" s="32"/>
      <c r="J21" s="33"/>
    </row>
    <row r="22" spans="2:29" x14ac:dyDescent="0.4">
      <c r="B22" s="69">
        <v>10</v>
      </c>
      <c r="C22" s="31">
        <v>322107213.91427577</v>
      </c>
      <c r="D22" s="32">
        <v>322107213.91427577</v>
      </c>
      <c r="E22" s="32">
        <v>0</v>
      </c>
      <c r="F22" s="32">
        <v>0</v>
      </c>
      <c r="G22" s="32">
        <v>0</v>
      </c>
      <c r="H22" s="32"/>
      <c r="I22" s="32"/>
      <c r="J22" s="33"/>
    </row>
    <row r="23" spans="2:29" x14ac:dyDescent="0.4">
      <c r="B23" s="69">
        <v>10.5</v>
      </c>
      <c r="C23" s="31">
        <v>189461530.06644377</v>
      </c>
      <c r="D23" s="32">
        <v>189461530.06644377</v>
      </c>
      <c r="E23" s="32">
        <v>0</v>
      </c>
      <c r="F23" s="32">
        <v>0</v>
      </c>
      <c r="G23" s="32">
        <v>0</v>
      </c>
      <c r="H23" s="32"/>
      <c r="I23" s="32"/>
      <c r="J23" s="33"/>
    </row>
    <row r="24" spans="2:29" x14ac:dyDescent="0.4">
      <c r="B24" s="69">
        <v>11</v>
      </c>
      <c r="C24" s="31">
        <v>133527583.01880936</v>
      </c>
      <c r="D24" s="32">
        <v>120174824.71692842</v>
      </c>
      <c r="E24" s="32">
        <v>13352758.301880937</v>
      </c>
      <c r="F24" s="32">
        <v>0</v>
      </c>
      <c r="G24" s="32">
        <v>0</v>
      </c>
      <c r="H24" s="32"/>
      <c r="I24" s="32"/>
      <c r="J24" s="33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2:29" x14ac:dyDescent="0.4">
      <c r="B25" s="69">
        <v>11.5</v>
      </c>
      <c r="C25" s="31">
        <v>91249727.849832401</v>
      </c>
      <c r="D25" s="32">
        <v>65178377.035594575</v>
      </c>
      <c r="E25" s="32">
        <v>26071350.814237826</v>
      </c>
      <c r="F25" s="32">
        <v>0</v>
      </c>
      <c r="G25" s="32">
        <v>0</v>
      </c>
      <c r="H25" s="32"/>
      <c r="I25" s="32"/>
      <c r="J25" s="33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2:29" x14ac:dyDescent="0.4">
      <c r="B26" s="69">
        <v>12</v>
      </c>
      <c r="C26" s="31">
        <v>148767683.54114184</v>
      </c>
      <c r="D26" s="32">
        <v>99178455.694094554</v>
      </c>
      <c r="E26" s="32">
        <v>49589227.847047277</v>
      </c>
      <c r="F26" s="32">
        <v>0</v>
      </c>
      <c r="G26" s="32">
        <v>0</v>
      </c>
      <c r="H26" s="32"/>
      <c r="I26" s="32"/>
      <c r="J26" s="33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2:29" x14ac:dyDescent="0.4">
      <c r="B27" s="69">
        <v>12.5</v>
      </c>
      <c r="C27" s="31">
        <v>100126953.05611411</v>
      </c>
      <c r="D27" s="32">
        <v>0</v>
      </c>
      <c r="E27" s="32">
        <v>100126953.05611411</v>
      </c>
      <c r="F27" s="32">
        <v>0</v>
      </c>
      <c r="G27" s="32">
        <v>0</v>
      </c>
      <c r="H27" s="32"/>
      <c r="I27" s="32"/>
      <c r="J27" s="3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2:29" x14ac:dyDescent="0.4">
      <c r="B28" s="69">
        <v>13</v>
      </c>
      <c r="C28" s="31">
        <v>130284306.46372038</v>
      </c>
      <c r="D28" s="32">
        <v>0</v>
      </c>
      <c r="E28" s="32">
        <v>130284306.46372038</v>
      </c>
      <c r="F28" s="32">
        <v>0</v>
      </c>
      <c r="G28" s="32">
        <v>0</v>
      </c>
      <c r="H28" s="32"/>
      <c r="I28" s="32"/>
      <c r="J28" s="3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2:29" x14ac:dyDescent="0.4">
      <c r="B29" s="69">
        <v>13.5</v>
      </c>
      <c r="C29" s="31">
        <v>223511892.4347153</v>
      </c>
      <c r="D29" s="32">
        <v>0</v>
      </c>
      <c r="E29" s="32">
        <v>223511892.4347153</v>
      </c>
      <c r="F29" s="32">
        <v>0</v>
      </c>
      <c r="G29" s="32">
        <v>0</v>
      </c>
      <c r="H29" s="32"/>
      <c r="I29" s="32"/>
      <c r="J29" s="3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2:29" x14ac:dyDescent="0.4">
      <c r="B30" s="69">
        <v>14</v>
      </c>
      <c r="C30" s="31">
        <v>337686457.09844589</v>
      </c>
      <c r="D30" s="32">
        <v>0</v>
      </c>
      <c r="E30" s="32">
        <v>337686457.09844589</v>
      </c>
      <c r="F30" s="32">
        <v>0</v>
      </c>
      <c r="G30" s="32">
        <v>0</v>
      </c>
      <c r="H30" s="32"/>
      <c r="I30" s="32"/>
      <c r="J30" s="33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2:29" x14ac:dyDescent="0.4">
      <c r="B31" s="69">
        <v>14.5</v>
      </c>
      <c r="C31" s="31">
        <v>380001296.85643452</v>
      </c>
      <c r="D31" s="32">
        <v>0</v>
      </c>
      <c r="E31" s="32">
        <v>380001296.85643452</v>
      </c>
      <c r="F31" s="32">
        <v>0</v>
      </c>
      <c r="G31" s="32">
        <v>0</v>
      </c>
      <c r="H31" s="32"/>
      <c r="I31" s="32"/>
      <c r="J31" s="33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2:29" x14ac:dyDescent="0.4">
      <c r="B32" s="69">
        <v>15</v>
      </c>
      <c r="C32" s="31">
        <v>379160552.8290633</v>
      </c>
      <c r="D32" s="32">
        <v>0</v>
      </c>
      <c r="E32" s="32">
        <v>356856990.89794195</v>
      </c>
      <c r="F32" s="32">
        <v>22303561.931121372</v>
      </c>
      <c r="G32" s="32">
        <v>0</v>
      </c>
      <c r="H32" s="32"/>
      <c r="I32" s="32"/>
      <c r="J32" s="33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2:29" x14ac:dyDescent="0.4">
      <c r="B33" s="69">
        <v>15.5</v>
      </c>
      <c r="C33" s="31">
        <v>286248003.6066494</v>
      </c>
      <c r="D33" s="32">
        <v>0</v>
      </c>
      <c r="E33" s="32">
        <v>247214184.93301541</v>
      </c>
      <c r="F33" s="32">
        <v>39033818.673634008</v>
      </c>
      <c r="G33" s="32">
        <v>0</v>
      </c>
      <c r="H33" s="32"/>
      <c r="I33" s="32"/>
      <c r="J33" s="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2:29" x14ac:dyDescent="0.4">
      <c r="B34" s="69">
        <v>16</v>
      </c>
      <c r="C34" s="31">
        <v>262941782.66285431</v>
      </c>
      <c r="D34" s="32">
        <v>0</v>
      </c>
      <c r="E34" s="32">
        <v>147904752.74785554</v>
      </c>
      <c r="F34" s="32">
        <v>115037029.91499875</v>
      </c>
      <c r="G34" s="32">
        <v>0</v>
      </c>
      <c r="H34" s="32"/>
      <c r="I34" s="32"/>
      <c r="J34" s="33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2:29" x14ac:dyDescent="0.4">
      <c r="B35" s="69">
        <v>16.5</v>
      </c>
      <c r="C35" s="31">
        <v>69478387.319702685</v>
      </c>
      <c r="D35" s="32">
        <v>0</v>
      </c>
      <c r="E35" s="32">
        <v>23159462.439900897</v>
      </c>
      <c r="F35" s="32">
        <v>46318924.879801795</v>
      </c>
      <c r="G35" s="32">
        <v>0</v>
      </c>
      <c r="H35" s="32"/>
      <c r="I35" s="32"/>
      <c r="J35" s="33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2:29" x14ac:dyDescent="0.4">
      <c r="B36" s="69">
        <v>17</v>
      </c>
      <c r="C36" s="31">
        <v>36335030.190570258</v>
      </c>
      <c r="D36" s="32">
        <v>0</v>
      </c>
      <c r="E36" s="32">
        <v>18167515.095285129</v>
      </c>
      <c r="F36" s="32">
        <v>18167515.095285129</v>
      </c>
      <c r="G36" s="32">
        <v>0</v>
      </c>
      <c r="H36" s="32"/>
      <c r="I36" s="32"/>
      <c r="J36" s="33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2:29" x14ac:dyDescent="0.4">
      <c r="B37" s="69">
        <v>17.5</v>
      </c>
      <c r="C37" s="31">
        <v>12612835.425784547</v>
      </c>
      <c r="D37" s="32">
        <v>0</v>
      </c>
      <c r="E37" s="32">
        <v>0</v>
      </c>
      <c r="F37" s="32">
        <v>12612835.425784547</v>
      </c>
      <c r="G37" s="32">
        <v>0</v>
      </c>
      <c r="H37" s="32"/>
      <c r="I37" s="32"/>
      <c r="J37" s="33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2:29" x14ac:dyDescent="0.4">
      <c r="B38" s="69">
        <v>18</v>
      </c>
      <c r="C38" s="31"/>
      <c r="D38" s="32"/>
      <c r="E38" s="32"/>
      <c r="F38" s="32"/>
      <c r="G38" s="32"/>
      <c r="H38" s="32"/>
      <c r="I38" s="32"/>
      <c r="J38" s="33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2:29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2:29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2:29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2:29" ht="25.2" thickBot="1" x14ac:dyDescent="0.45">
      <c r="B42" s="27"/>
      <c r="C42" s="31"/>
      <c r="D42" s="32"/>
      <c r="E42" s="32"/>
      <c r="F42" s="32"/>
      <c r="G42" s="32"/>
      <c r="H42" s="32"/>
      <c r="I42" s="32"/>
      <c r="J42" s="33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2:29" x14ac:dyDescent="0.4">
      <c r="B43" s="34" t="s">
        <v>14</v>
      </c>
      <c r="C43" s="35">
        <v>5043890864.9330883</v>
      </c>
      <c r="D43" s="36">
        <v>2736490030.0258679</v>
      </c>
      <c r="E43" s="36">
        <v>2053927148.9865954</v>
      </c>
      <c r="F43" s="36">
        <v>253473685.9206256</v>
      </c>
      <c r="G43" s="36"/>
      <c r="H43" s="36"/>
      <c r="I43" s="36"/>
      <c r="J43" s="37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2:29" s="8" customFormat="1" x14ac:dyDescent="0.4">
      <c r="B44" s="27" t="s">
        <v>15</v>
      </c>
      <c r="C44" s="38">
        <v>100.00000000000001</v>
      </c>
      <c r="D44" s="39">
        <v>54.253553522557631</v>
      </c>
      <c r="E44" s="39">
        <v>40.721086240509742</v>
      </c>
      <c r="F44" s="39">
        <v>5.0253602369326478</v>
      </c>
      <c r="G44" s="39"/>
      <c r="H44" s="39"/>
      <c r="I44" s="39"/>
      <c r="J44" s="40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2:29" s="8" customFormat="1" x14ac:dyDescent="0.4">
      <c r="B45" s="27" t="s">
        <v>16</v>
      </c>
      <c r="C45" s="41">
        <v>11.620548596314279</v>
      </c>
      <c r="D45" s="42">
        <v>9.1557250280093587</v>
      </c>
      <c r="E45" s="42">
        <v>14.355048539119913</v>
      </c>
      <c r="F45" s="42">
        <v>16.072692987199051</v>
      </c>
      <c r="G45" s="42"/>
      <c r="H45" s="42"/>
      <c r="I45" s="42"/>
      <c r="J45" s="43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2:29" s="9" customFormat="1" x14ac:dyDescent="0.4">
      <c r="B46" s="44" t="s">
        <v>17</v>
      </c>
      <c r="C46" s="45">
        <v>9.5559999999999992</v>
      </c>
      <c r="D46" s="46">
        <v>2.2170000000000001</v>
      </c>
      <c r="E46" s="46">
        <v>1.238</v>
      </c>
      <c r="F46" s="46">
        <v>0.35099999999999998</v>
      </c>
      <c r="G46" s="46"/>
      <c r="H46" s="46"/>
      <c r="I46" s="46"/>
      <c r="J46" s="47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2:29" x14ac:dyDescent="0.4">
      <c r="B47" s="48" t="s">
        <v>25</v>
      </c>
      <c r="C47" s="49">
        <v>13.110096284271282</v>
      </c>
      <c r="D47" s="50">
        <v>5.3095041464773551</v>
      </c>
      <c r="E47" s="50">
        <v>21.176328127694099</v>
      </c>
      <c r="F47" s="50">
        <v>30.010388053898339</v>
      </c>
      <c r="G47" s="50"/>
      <c r="H47" s="50"/>
      <c r="I47" s="50"/>
      <c r="J47" s="51"/>
    </row>
    <row r="48" spans="2:29" x14ac:dyDescent="0.4">
      <c r="B48" s="52" t="s">
        <v>26</v>
      </c>
      <c r="C48" s="70">
        <v>9.2743669028420902E+17</v>
      </c>
      <c r="D48" s="71">
        <v>4.8175657535839565E+17</v>
      </c>
      <c r="E48" s="71">
        <v>4.2648148599897882E+17</v>
      </c>
      <c r="F48" s="71">
        <v>1.9198628926834452E+16</v>
      </c>
      <c r="G48" s="53"/>
      <c r="H48" s="53"/>
      <c r="I48" s="53"/>
      <c r="J48" s="54"/>
    </row>
    <row r="49" spans="2:13" ht="25.2" thickBot="1" x14ac:dyDescent="0.45">
      <c r="B49" s="55" t="s">
        <v>27</v>
      </c>
      <c r="C49" s="66">
        <v>0.19093100359895551</v>
      </c>
      <c r="D49" s="57">
        <v>0.2536412911440441</v>
      </c>
      <c r="E49" s="57">
        <v>0.31795455854410065</v>
      </c>
      <c r="F49" s="57">
        <v>0.5466410313157305</v>
      </c>
      <c r="G49" s="57"/>
      <c r="H49" s="57"/>
      <c r="I49" s="57"/>
      <c r="J49" s="67"/>
    </row>
    <row r="51" spans="2:13" x14ac:dyDescent="0.4">
      <c r="C51" s="3" t="s">
        <v>19</v>
      </c>
    </row>
    <row r="52" spans="2:13" x14ac:dyDescent="0.4">
      <c r="C52" s="3" t="s">
        <v>11</v>
      </c>
      <c r="D52" s="3">
        <f t="shared" ref="D52:I52" si="0">D43/1000000</f>
        <v>2736.4900300258678</v>
      </c>
      <c r="E52" s="3">
        <f t="shared" si="0"/>
        <v>2053.9271489865955</v>
      </c>
      <c r="F52" s="3">
        <f t="shared" si="0"/>
        <v>253.4736859206256</v>
      </c>
      <c r="G52" s="3">
        <f t="shared" si="0"/>
        <v>0</v>
      </c>
      <c r="H52" s="3">
        <f t="shared" si="0"/>
        <v>0</v>
      </c>
      <c r="I52" s="3">
        <f t="shared" si="0"/>
        <v>0</v>
      </c>
    </row>
    <row r="53" spans="2:13" x14ac:dyDescent="0.4">
      <c r="C53" s="3">
        <f>L55</f>
        <v>53</v>
      </c>
    </row>
    <row r="54" spans="2:13" x14ac:dyDescent="0.4">
      <c r="C54" s="10">
        <f>K55</f>
        <v>53.068865983154076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3" x14ac:dyDescent="0.4">
      <c r="B55" s="12">
        <v>2013</v>
      </c>
      <c r="C55" s="3" t="str">
        <f>CONCATENATE(C51,C53,C52)</f>
        <v>&lt; 11,5 cm =53%</v>
      </c>
      <c r="D55" s="10">
        <f>SUM(D8:D25)/1000000000</f>
        <v>2.6373115743317732</v>
      </c>
      <c r="E55" s="10">
        <f t="shared" ref="E55:I55" si="2">SUM(E8:E25)/1000000000</f>
        <v>3.9424109116118759E-2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2.6767356834478919</v>
      </c>
      <c r="K55" s="10">
        <f>(J55/$J$57)*100</f>
        <v>53.068865983154076</v>
      </c>
      <c r="L55" s="10">
        <f>ROUND(K55,0)</f>
        <v>53</v>
      </c>
      <c r="M55" s="3">
        <f>ROUND(K55,0)</f>
        <v>53</v>
      </c>
    </row>
    <row r="56" spans="2:13" x14ac:dyDescent="0.4">
      <c r="B56" s="12"/>
      <c r="C56" s="3" t="s">
        <v>18</v>
      </c>
      <c r="D56" s="10">
        <f>SUM(D26:D42)/1000000000</f>
        <v>9.9178455694094558E-2</v>
      </c>
      <c r="E56" s="10">
        <f t="shared" ref="E56:I56" si="3">SUM(E26:E42)/1000000000</f>
        <v>2.0145030398704766</v>
      </c>
      <c r="F56" s="10">
        <f t="shared" si="3"/>
        <v>0.25347368592062558</v>
      </c>
      <c r="G56" s="10">
        <f t="shared" si="3"/>
        <v>0</v>
      </c>
      <c r="H56" s="10">
        <f t="shared" si="3"/>
        <v>0</v>
      </c>
      <c r="I56" s="10">
        <f t="shared" si="3"/>
        <v>0</v>
      </c>
      <c r="J56" s="10">
        <f>SUM(D56:I56)</f>
        <v>2.367155181485197</v>
      </c>
      <c r="K56" s="10">
        <f>(J56/$J$57)*100</f>
        <v>46.931134016845924</v>
      </c>
    </row>
    <row r="57" spans="2:13" x14ac:dyDescent="0.4">
      <c r="B57" s="12"/>
      <c r="J57" s="10">
        <f>SUM(J55:J56)</f>
        <v>5.0438908649330889</v>
      </c>
      <c r="K57" s="10">
        <f>(J57/$J$57)*100</f>
        <v>100</v>
      </c>
    </row>
    <row r="58" spans="2:13" x14ac:dyDescent="0.4">
      <c r="B58" s="12"/>
    </row>
    <row r="59" spans="2:13" x14ac:dyDescent="0.4">
      <c r="B59" s="12"/>
    </row>
    <row r="60" spans="2:13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3" x14ac:dyDescent="0.4">
      <c r="B61" s="12"/>
      <c r="C61" s="3" t="s">
        <v>20</v>
      </c>
      <c r="D61" s="10">
        <v>0</v>
      </c>
      <c r="E61" s="10"/>
      <c r="F61" s="10"/>
      <c r="G61" s="10"/>
      <c r="H61" s="10"/>
      <c r="I61" s="10"/>
      <c r="J61" s="10"/>
      <c r="K61" s="10"/>
      <c r="L61" s="7"/>
      <c r="M61" s="3"/>
    </row>
    <row r="62" spans="2:13" x14ac:dyDescent="0.4">
      <c r="B62" s="12"/>
      <c r="C62" s="3" t="s">
        <v>18</v>
      </c>
      <c r="D62" s="10">
        <v>0</v>
      </c>
      <c r="E62" s="10"/>
      <c r="F62" s="10"/>
      <c r="G62" s="10"/>
      <c r="H62" s="10"/>
      <c r="I62" s="10"/>
      <c r="J62" s="10"/>
      <c r="K62" s="10"/>
      <c r="L62" s="7"/>
    </row>
    <row r="63" spans="2:13" x14ac:dyDescent="0.4">
      <c r="B63" s="12"/>
      <c r="J63" s="10"/>
      <c r="K63" s="10"/>
      <c r="L63" s="7"/>
    </row>
  </sheetData>
  <mergeCells count="2">
    <mergeCell ref="B1:J1"/>
    <mergeCell ref="A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Y63"/>
  <sheetViews>
    <sheetView showZeros="0" tabSelected="1" zoomScale="33" zoomScaleNormal="33" zoomScalePageLayoutView="55" workbookViewId="0">
      <selection activeCell="H46" sqref="H46"/>
    </sheetView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1.54296875" style="1"/>
    <col min="12" max="12" width="22.54296875" style="1" bestFit="1" customWidth="1"/>
    <col min="13" max="13" width="15.1796875" style="1" bestFit="1" customWidth="1"/>
    <col min="14" max="17" width="11.54296875" style="1"/>
    <col min="18" max="18" width="13.81640625" style="1" customWidth="1"/>
    <col min="19" max="19" width="18.26953125" style="1" bestFit="1" customWidth="1"/>
    <col min="20" max="20" width="17.7265625" style="1" bestFit="1" customWidth="1"/>
    <col min="21" max="22" width="17.6328125" style="1" customWidth="1"/>
    <col min="23" max="16384" width="11.54296875" style="1"/>
  </cols>
  <sheetData>
    <row r="1" spans="2:25" ht="26.25" customHeight="1" x14ac:dyDescent="0.25">
      <c r="B1" s="72" t="s">
        <v>71</v>
      </c>
      <c r="C1" s="72"/>
      <c r="D1" s="72"/>
      <c r="E1" s="72"/>
      <c r="F1" s="72"/>
      <c r="G1" s="72"/>
      <c r="H1" s="72"/>
      <c r="I1" s="72"/>
      <c r="J1" s="72"/>
    </row>
    <row r="2" spans="2:25" ht="26.25" customHeight="1" x14ac:dyDescent="0.25">
      <c r="B2" s="72" t="s">
        <v>23</v>
      </c>
      <c r="C2" s="72"/>
      <c r="D2" s="72"/>
      <c r="E2" s="72"/>
      <c r="F2" s="72"/>
      <c r="G2" s="72"/>
      <c r="H2" s="72"/>
      <c r="I2" s="72"/>
      <c r="J2" s="72"/>
      <c r="L2"/>
      <c r="M2"/>
    </row>
    <row r="3" spans="2:25" ht="25.2" thickBot="1" x14ac:dyDescent="0.45">
      <c r="L3"/>
      <c r="M3"/>
      <c r="O3"/>
      <c r="P3"/>
      <c r="Q3"/>
      <c r="R3"/>
      <c r="S3"/>
      <c r="T3"/>
      <c r="U3"/>
      <c r="V3"/>
      <c r="W3"/>
      <c r="X3"/>
      <c r="Y3"/>
    </row>
    <row r="4" spans="2:25" s="4" customFormat="1" ht="25.2" x14ac:dyDescent="0.45">
      <c r="B4" s="60"/>
      <c r="C4" s="61"/>
      <c r="D4" s="62"/>
      <c r="E4" s="62"/>
      <c r="F4" s="62"/>
      <c r="G4" s="62"/>
      <c r="H4" s="62"/>
      <c r="I4" s="62"/>
      <c r="J4" s="63"/>
      <c r="L4"/>
      <c r="M4"/>
      <c r="O4"/>
      <c r="P4"/>
      <c r="Q4"/>
      <c r="R4"/>
      <c r="S4"/>
      <c r="T4"/>
      <c r="U4"/>
      <c r="V4"/>
      <c r="W4"/>
      <c r="X4"/>
      <c r="Y4"/>
    </row>
    <row r="5" spans="2:25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L5"/>
      <c r="M5"/>
      <c r="O5"/>
      <c r="P5"/>
      <c r="Q5"/>
      <c r="R5"/>
      <c r="S5"/>
      <c r="T5"/>
      <c r="U5"/>
      <c r="V5"/>
      <c r="W5"/>
      <c r="X5"/>
      <c r="Y5"/>
    </row>
    <row r="6" spans="2:25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L6"/>
      <c r="M6"/>
      <c r="O6"/>
      <c r="P6"/>
      <c r="Q6"/>
      <c r="R6"/>
      <c r="S6"/>
      <c r="T6"/>
      <c r="U6"/>
      <c r="V6"/>
      <c r="W6"/>
      <c r="X6"/>
      <c r="Y6"/>
    </row>
    <row r="7" spans="2:25" x14ac:dyDescent="0.4">
      <c r="B7" s="27"/>
      <c r="C7" s="28"/>
      <c r="D7" s="29"/>
      <c r="E7" s="29"/>
      <c r="F7" s="29"/>
      <c r="G7" s="29"/>
      <c r="H7" s="29"/>
      <c r="I7" s="29"/>
      <c r="J7" s="30"/>
      <c r="L7"/>
      <c r="M7"/>
      <c r="O7"/>
      <c r="P7"/>
      <c r="Q7"/>
      <c r="R7"/>
      <c r="S7"/>
      <c r="T7"/>
      <c r="U7"/>
      <c r="V7"/>
      <c r="W7"/>
      <c r="X7"/>
      <c r="Y7"/>
    </row>
    <row r="8" spans="2:25" x14ac:dyDescent="0.4">
      <c r="B8" s="69">
        <v>3</v>
      </c>
      <c r="C8" s="31">
        <v>17792731.433763113</v>
      </c>
      <c r="D8" s="32">
        <v>17792731.433763113</v>
      </c>
      <c r="E8" s="32">
        <v>0</v>
      </c>
      <c r="F8" s="32">
        <v>0</v>
      </c>
      <c r="G8" s="32"/>
      <c r="H8" s="32"/>
      <c r="I8" s="32"/>
      <c r="J8" s="30"/>
      <c r="L8"/>
      <c r="M8"/>
      <c r="O8"/>
      <c r="P8"/>
      <c r="Q8"/>
      <c r="R8"/>
      <c r="S8"/>
      <c r="T8"/>
      <c r="U8"/>
      <c r="V8"/>
      <c r="W8"/>
      <c r="X8"/>
      <c r="Y8"/>
    </row>
    <row r="9" spans="2:25" x14ac:dyDescent="0.4">
      <c r="B9" s="69">
        <v>3.5</v>
      </c>
      <c r="C9" s="31">
        <v>241100310.50383085</v>
      </c>
      <c r="D9" s="32">
        <v>241100310.50383085</v>
      </c>
      <c r="E9" s="32">
        <v>0</v>
      </c>
      <c r="F9" s="32">
        <v>0</v>
      </c>
      <c r="G9" s="32"/>
      <c r="H9" s="32"/>
      <c r="I9" s="32"/>
      <c r="J9" s="33"/>
      <c r="L9"/>
      <c r="M9"/>
      <c r="O9"/>
      <c r="P9"/>
      <c r="Q9"/>
      <c r="R9"/>
      <c r="S9"/>
      <c r="T9"/>
      <c r="U9"/>
      <c r="V9"/>
      <c r="W9"/>
      <c r="X9"/>
      <c r="Y9"/>
    </row>
    <row r="10" spans="2:25" x14ac:dyDescent="0.4">
      <c r="B10" s="69">
        <v>4</v>
      </c>
      <c r="C10" s="31">
        <v>314213010.78428906</v>
      </c>
      <c r="D10" s="32">
        <v>314213010.78428906</v>
      </c>
      <c r="E10" s="32">
        <v>0</v>
      </c>
      <c r="F10" s="32">
        <v>0</v>
      </c>
      <c r="G10" s="32"/>
      <c r="H10" s="32"/>
      <c r="I10" s="32"/>
      <c r="J10" s="33"/>
      <c r="L10"/>
      <c r="M10"/>
      <c r="O10"/>
      <c r="P10"/>
      <c r="Q10"/>
      <c r="R10"/>
      <c r="S10"/>
      <c r="T10"/>
      <c r="U10"/>
      <c r="V10"/>
      <c r="W10"/>
      <c r="X10"/>
      <c r="Y10"/>
    </row>
    <row r="11" spans="2:25" x14ac:dyDescent="0.4">
      <c r="B11" s="69">
        <v>4.5</v>
      </c>
      <c r="C11" s="31">
        <v>311946874.40194023</v>
      </c>
      <c r="D11" s="32">
        <v>311946874.40194023</v>
      </c>
      <c r="E11" s="32">
        <v>0</v>
      </c>
      <c r="F11" s="32">
        <v>0</v>
      </c>
      <c r="G11" s="32"/>
      <c r="H11" s="32"/>
      <c r="I11" s="32"/>
      <c r="J11" s="33"/>
      <c r="L11"/>
      <c r="M11" s="68">
        <f>+C43/1000000</f>
        <v>6802.2894953510749</v>
      </c>
      <c r="O11"/>
      <c r="P11"/>
      <c r="Q11"/>
      <c r="R11"/>
      <c r="S11"/>
      <c r="T11"/>
      <c r="U11"/>
      <c r="V11"/>
      <c r="W11"/>
      <c r="X11"/>
      <c r="Y11"/>
    </row>
    <row r="12" spans="2:25" x14ac:dyDescent="0.4">
      <c r="B12" s="69">
        <v>5</v>
      </c>
      <c r="C12" s="31">
        <v>261154826.36467135</v>
      </c>
      <c r="D12" s="32">
        <v>261154826.36467135</v>
      </c>
      <c r="E12" s="32">
        <v>0</v>
      </c>
      <c r="F12" s="32">
        <v>0</v>
      </c>
      <c r="G12" s="32"/>
      <c r="H12" s="32"/>
      <c r="I12" s="32"/>
      <c r="J12" s="33"/>
      <c r="L12"/>
      <c r="M12"/>
      <c r="O12"/>
      <c r="P12"/>
      <c r="Q12"/>
      <c r="R12"/>
      <c r="S12"/>
      <c r="T12"/>
      <c r="U12"/>
      <c r="V12"/>
      <c r="W12"/>
      <c r="X12"/>
      <c r="Y12"/>
    </row>
    <row r="13" spans="2:25" x14ac:dyDescent="0.4">
      <c r="B13" s="69">
        <v>5.5</v>
      </c>
      <c r="C13" s="31">
        <v>145641959.32042155</v>
      </c>
      <c r="D13" s="32">
        <v>145641959.32042155</v>
      </c>
      <c r="E13" s="32">
        <v>0</v>
      </c>
      <c r="F13" s="32">
        <v>0</v>
      </c>
      <c r="G13" s="32"/>
      <c r="H13" s="32"/>
      <c r="I13" s="32"/>
      <c r="J13" s="33"/>
      <c r="O13"/>
      <c r="P13"/>
      <c r="Q13"/>
      <c r="R13"/>
      <c r="S13"/>
      <c r="T13"/>
      <c r="U13"/>
      <c r="V13"/>
      <c r="W13"/>
      <c r="X13"/>
      <c r="Y13"/>
    </row>
    <row r="14" spans="2:25" x14ac:dyDescent="0.4">
      <c r="B14" s="69">
        <v>6</v>
      </c>
      <c r="C14" s="31">
        <v>112212997.3319854</v>
      </c>
      <c r="D14" s="32">
        <v>112212997.3319854</v>
      </c>
      <c r="E14" s="32">
        <v>0</v>
      </c>
      <c r="F14" s="32">
        <v>0</v>
      </c>
      <c r="G14" s="32"/>
      <c r="H14" s="32"/>
      <c r="I14" s="32"/>
      <c r="J14" s="33"/>
      <c r="O14"/>
      <c r="P14"/>
      <c r="Q14"/>
      <c r="R14"/>
      <c r="S14"/>
      <c r="T14"/>
      <c r="U14"/>
      <c r="V14"/>
      <c r="W14"/>
      <c r="X14"/>
      <c r="Y14"/>
    </row>
    <row r="15" spans="2:25" x14ac:dyDescent="0.4">
      <c r="B15" s="69">
        <v>6.5</v>
      </c>
      <c r="C15" s="31">
        <v>235542552.74557507</v>
      </c>
      <c r="D15" s="32">
        <v>235542552.74557507</v>
      </c>
      <c r="E15" s="32">
        <v>0</v>
      </c>
      <c r="F15" s="32">
        <v>0</v>
      </c>
      <c r="G15" s="32"/>
      <c r="H15" s="32"/>
      <c r="I15" s="32"/>
      <c r="J15" s="33"/>
    </row>
    <row r="16" spans="2:25" x14ac:dyDescent="0.4">
      <c r="B16" s="69">
        <v>7</v>
      </c>
      <c r="C16" s="31">
        <v>286225489.8712433</v>
      </c>
      <c r="D16" s="32">
        <v>286225489.8712433</v>
      </c>
      <c r="E16" s="32">
        <v>0</v>
      </c>
      <c r="F16" s="32">
        <v>0</v>
      </c>
      <c r="G16" s="32"/>
      <c r="H16" s="32"/>
      <c r="I16" s="32"/>
      <c r="J16" s="33"/>
      <c r="Q16" s="1" t="s">
        <v>13</v>
      </c>
    </row>
    <row r="17" spans="2:13" x14ac:dyDescent="0.4">
      <c r="B17" s="69">
        <v>7.5</v>
      </c>
      <c r="C17" s="31">
        <v>246768790.88456148</v>
      </c>
      <c r="D17" s="32">
        <v>246768790.88456148</v>
      </c>
      <c r="E17" s="32">
        <v>0</v>
      </c>
      <c r="F17" s="32">
        <v>0</v>
      </c>
      <c r="G17" s="32"/>
      <c r="H17" s="32"/>
      <c r="I17" s="32"/>
      <c r="J17" s="33"/>
      <c r="L17" s="7">
        <f>K55</f>
        <v>46.612282542728835</v>
      </c>
      <c r="M17" s="6" t="s">
        <v>11</v>
      </c>
    </row>
    <row r="18" spans="2:13" x14ac:dyDescent="0.4">
      <c r="B18" s="69">
        <v>8</v>
      </c>
      <c r="C18" s="31">
        <v>167166799.20016664</v>
      </c>
      <c r="D18" s="32">
        <v>167166799.20016664</v>
      </c>
      <c r="E18" s="32">
        <v>0</v>
      </c>
      <c r="F18" s="32">
        <v>0</v>
      </c>
      <c r="G18" s="32"/>
      <c r="H18" s="32"/>
      <c r="I18" s="32"/>
      <c r="J18" s="33"/>
      <c r="L18" s="7"/>
      <c r="M18" s="6"/>
    </row>
    <row r="19" spans="2:13" x14ac:dyDescent="0.4">
      <c r="B19" s="69">
        <v>8.5</v>
      </c>
      <c r="C19" s="31">
        <v>212210036.33377069</v>
      </c>
      <c r="D19" s="32">
        <v>212210036.33377069</v>
      </c>
      <c r="E19" s="32">
        <v>0</v>
      </c>
      <c r="F19" s="32">
        <v>0</v>
      </c>
      <c r="G19" s="32"/>
      <c r="H19" s="32"/>
      <c r="I19" s="32"/>
      <c r="J19" s="33"/>
      <c r="L19" s="7">
        <f>C43</f>
        <v>6802289495.3510752</v>
      </c>
      <c r="M19" s="6" t="s">
        <v>12</v>
      </c>
    </row>
    <row r="20" spans="2:13" x14ac:dyDescent="0.4">
      <c r="B20" s="69">
        <v>9</v>
      </c>
      <c r="C20" s="31">
        <v>197539876.25483692</v>
      </c>
      <c r="D20" s="32">
        <v>197539876.25483692</v>
      </c>
      <c r="E20" s="32">
        <v>0</v>
      </c>
      <c r="F20" s="32">
        <v>0</v>
      </c>
      <c r="G20" s="32"/>
      <c r="H20" s="32"/>
      <c r="I20" s="32"/>
      <c r="J20" s="33"/>
      <c r="L20" s="7">
        <f>L71</f>
        <v>0</v>
      </c>
    </row>
    <row r="21" spans="2:13" x14ac:dyDescent="0.4">
      <c r="B21" s="69">
        <v>9.5</v>
      </c>
      <c r="C21" s="31">
        <v>114591260.27990167</v>
      </c>
      <c r="D21" s="32">
        <v>114591260.27990167</v>
      </c>
      <c r="E21" s="32">
        <v>0</v>
      </c>
      <c r="F21" s="32">
        <v>0</v>
      </c>
      <c r="G21" s="32"/>
      <c r="H21" s="32"/>
      <c r="I21" s="32"/>
      <c r="J21" s="33"/>
    </row>
    <row r="22" spans="2:13" x14ac:dyDescent="0.4">
      <c r="B22" s="69">
        <v>10</v>
      </c>
      <c r="C22" s="31">
        <v>90702308.068663046</v>
      </c>
      <c r="D22" s="32">
        <v>90702308.068663046</v>
      </c>
      <c r="E22" s="32">
        <v>0</v>
      </c>
      <c r="F22" s="32">
        <v>0</v>
      </c>
      <c r="G22" s="32"/>
      <c r="H22" s="32"/>
      <c r="I22" s="32"/>
      <c r="J22" s="33"/>
    </row>
    <row r="23" spans="2:13" x14ac:dyDescent="0.4">
      <c r="B23" s="69">
        <v>10.5</v>
      </c>
      <c r="C23" s="31">
        <v>57431274.958924137</v>
      </c>
      <c r="D23" s="32">
        <v>57431274.958924137</v>
      </c>
      <c r="E23" s="32">
        <v>0</v>
      </c>
      <c r="F23" s="32">
        <v>0</v>
      </c>
      <c r="G23" s="32"/>
      <c r="H23" s="32"/>
      <c r="I23" s="32"/>
      <c r="J23" s="33"/>
    </row>
    <row r="24" spans="2:13" x14ac:dyDescent="0.4">
      <c r="B24" s="69">
        <v>11</v>
      </c>
      <c r="C24" s="31">
        <v>57589786.898074754</v>
      </c>
      <c r="D24" s="32">
        <v>57589786.898074754</v>
      </c>
      <c r="E24" s="32">
        <v>0</v>
      </c>
      <c r="F24" s="32">
        <v>0</v>
      </c>
      <c r="G24" s="32"/>
      <c r="H24" s="32"/>
      <c r="I24" s="32"/>
      <c r="J24" s="33"/>
    </row>
    <row r="25" spans="2:13" x14ac:dyDescent="0.4">
      <c r="B25" s="69">
        <v>11.5</v>
      </c>
      <c r="C25" s="31">
        <v>100871513.31078784</v>
      </c>
      <c r="D25" s="32">
        <v>100871513.31078784</v>
      </c>
      <c r="E25" s="32">
        <v>0</v>
      </c>
      <c r="F25" s="32">
        <v>0</v>
      </c>
      <c r="G25" s="32"/>
      <c r="H25" s="32"/>
      <c r="I25" s="32"/>
      <c r="J25" s="33"/>
    </row>
    <row r="26" spans="2:13" x14ac:dyDescent="0.4">
      <c r="B26" s="69">
        <v>12</v>
      </c>
      <c r="C26" s="31">
        <v>108798185.50505449</v>
      </c>
      <c r="D26" s="32">
        <v>108798185.50505449</v>
      </c>
      <c r="E26" s="32">
        <v>0</v>
      </c>
      <c r="F26" s="32">
        <v>0</v>
      </c>
      <c r="G26" s="32"/>
      <c r="H26" s="32"/>
      <c r="I26" s="32"/>
      <c r="J26" s="33"/>
    </row>
    <row r="27" spans="2:13" x14ac:dyDescent="0.4">
      <c r="B27" s="69">
        <v>12.5</v>
      </c>
      <c r="C27" s="31">
        <v>188210357.75778612</v>
      </c>
      <c r="D27" s="32">
        <v>161323163.79238811</v>
      </c>
      <c r="E27" s="32">
        <v>26887193.965398021</v>
      </c>
      <c r="F27" s="32">
        <v>0</v>
      </c>
      <c r="G27" s="32"/>
      <c r="H27" s="32"/>
      <c r="I27" s="32"/>
      <c r="J27" s="33"/>
    </row>
    <row r="28" spans="2:13" x14ac:dyDescent="0.4">
      <c r="B28" s="69">
        <v>13</v>
      </c>
      <c r="C28" s="31">
        <v>372213468.15855634</v>
      </c>
      <c r="D28" s="32">
        <v>292453439.2674371</v>
      </c>
      <c r="E28" s="32">
        <v>79760028.891119212</v>
      </c>
      <c r="F28" s="32">
        <v>0</v>
      </c>
      <c r="G28" s="32"/>
      <c r="H28" s="32"/>
      <c r="I28" s="32"/>
      <c r="J28" s="33"/>
    </row>
    <row r="29" spans="2:13" x14ac:dyDescent="0.4">
      <c r="B29" s="69">
        <v>13.5</v>
      </c>
      <c r="C29" s="31">
        <v>517311962.99112409</v>
      </c>
      <c r="D29" s="32">
        <v>387983972.24334306</v>
      </c>
      <c r="E29" s="32">
        <v>129327990.74778102</v>
      </c>
      <c r="F29" s="32">
        <v>0</v>
      </c>
      <c r="G29" s="32"/>
      <c r="H29" s="32"/>
      <c r="I29" s="32"/>
      <c r="J29" s="33"/>
    </row>
    <row r="30" spans="2:13" x14ac:dyDescent="0.4">
      <c r="B30" s="69">
        <v>14</v>
      </c>
      <c r="C30" s="31">
        <v>835412216.43739843</v>
      </c>
      <c r="D30" s="32">
        <v>286427045.63567948</v>
      </c>
      <c r="E30" s="32">
        <v>548985170.80171895</v>
      </c>
      <c r="F30" s="32">
        <v>0</v>
      </c>
      <c r="G30" s="32"/>
      <c r="H30" s="32"/>
      <c r="I30" s="32"/>
      <c r="J30" s="33"/>
    </row>
    <row r="31" spans="2:13" x14ac:dyDescent="0.4">
      <c r="B31" s="69">
        <v>14.5</v>
      </c>
      <c r="C31" s="31">
        <v>743481451.86762071</v>
      </c>
      <c r="D31" s="32">
        <v>227174888.0706619</v>
      </c>
      <c r="E31" s="32">
        <v>495654301.24508047</v>
      </c>
      <c r="F31" s="32">
        <v>20652262.551878352</v>
      </c>
      <c r="G31" s="32"/>
      <c r="H31" s="32"/>
      <c r="I31" s="32"/>
      <c r="J31" s="33"/>
    </row>
    <row r="32" spans="2:13" x14ac:dyDescent="0.4">
      <c r="B32" s="69">
        <v>15</v>
      </c>
      <c r="C32" s="31">
        <v>453168289.45989788</v>
      </c>
      <c r="D32" s="32">
        <v>98514845.534760401</v>
      </c>
      <c r="E32" s="32">
        <v>334950474.81818539</v>
      </c>
      <c r="F32" s="32">
        <v>19702969.106952082</v>
      </c>
      <c r="G32" s="32"/>
      <c r="H32" s="32"/>
      <c r="I32" s="32"/>
      <c r="J32" s="33"/>
    </row>
    <row r="33" spans="2:13" x14ac:dyDescent="0.4">
      <c r="B33" s="69">
        <v>15.5</v>
      </c>
      <c r="C33" s="31">
        <v>226797528.36968243</v>
      </c>
      <c r="D33" s="32">
        <v>0</v>
      </c>
      <c r="E33" s="32">
        <v>178198058.00475049</v>
      </c>
      <c r="F33" s="32">
        <v>48599470.364931948</v>
      </c>
      <c r="G33" s="32"/>
      <c r="H33" s="32"/>
      <c r="I33" s="32"/>
      <c r="J33" s="33"/>
    </row>
    <row r="34" spans="2:13" x14ac:dyDescent="0.4">
      <c r="B34" s="69">
        <v>16</v>
      </c>
      <c r="C34" s="31">
        <v>113434809.07322511</v>
      </c>
      <c r="D34" s="32">
        <v>0</v>
      </c>
      <c r="E34" s="32">
        <v>85076106.804918826</v>
      </c>
      <c r="F34" s="32">
        <v>28358702.268306278</v>
      </c>
      <c r="G34" s="32"/>
      <c r="H34" s="32"/>
      <c r="I34" s="32"/>
      <c r="J34" s="33"/>
    </row>
    <row r="35" spans="2:13" x14ac:dyDescent="0.4">
      <c r="B35" s="69">
        <v>16.5</v>
      </c>
      <c r="C35" s="31">
        <v>46068304.611513123</v>
      </c>
      <c r="D35" s="32">
        <v>0</v>
      </c>
      <c r="E35" s="32">
        <v>34551228.458634838</v>
      </c>
      <c r="F35" s="32">
        <v>11517076.152878281</v>
      </c>
      <c r="G35" s="32"/>
      <c r="H35" s="32"/>
      <c r="I35" s="32"/>
      <c r="J35" s="33"/>
    </row>
    <row r="36" spans="2:13" x14ac:dyDescent="0.4">
      <c r="B36" s="69">
        <v>17</v>
      </c>
      <c r="C36" s="31">
        <v>21011171.164937265</v>
      </c>
      <c r="D36" s="32">
        <v>0</v>
      </c>
      <c r="E36" s="32">
        <v>0</v>
      </c>
      <c r="F36" s="32">
        <v>21011171.164937265</v>
      </c>
      <c r="G36" s="32"/>
      <c r="H36" s="32"/>
      <c r="I36" s="32"/>
      <c r="J36" s="33"/>
    </row>
    <row r="37" spans="2:13" x14ac:dyDescent="0.4">
      <c r="B37" s="69">
        <v>17.5</v>
      </c>
      <c r="C37" s="31">
        <v>5679351.0068726307</v>
      </c>
      <c r="D37" s="32">
        <v>0</v>
      </c>
      <c r="E37" s="32">
        <v>0</v>
      </c>
      <c r="F37" s="32">
        <v>5679351.0068726307</v>
      </c>
      <c r="G37" s="32"/>
      <c r="H37" s="32"/>
      <c r="I37" s="32"/>
      <c r="J37" s="33"/>
    </row>
    <row r="38" spans="2:13" x14ac:dyDescent="0.4">
      <c r="B38" s="69">
        <v>18</v>
      </c>
      <c r="C38" s="31"/>
      <c r="D38" s="32"/>
      <c r="E38" s="32"/>
      <c r="F38" s="32"/>
      <c r="G38" s="32"/>
      <c r="H38" s="32"/>
      <c r="I38" s="32"/>
      <c r="J38" s="33"/>
      <c r="L38"/>
      <c r="M38"/>
    </row>
    <row r="39" spans="2:13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/>
      <c r="L39"/>
      <c r="M39"/>
    </row>
    <row r="40" spans="2:13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/>
      <c r="L40"/>
      <c r="M40"/>
    </row>
    <row r="41" spans="2:13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</row>
    <row r="42" spans="2:13" ht="25.2" thickBot="1" x14ac:dyDescent="0.45">
      <c r="B42" s="27"/>
      <c r="C42" s="31"/>
      <c r="D42" s="32"/>
      <c r="E42" s="32"/>
      <c r="F42" s="32"/>
      <c r="G42" s="32"/>
      <c r="H42" s="32"/>
      <c r="I42" s="32"/>
      <c r="J42" s="33"/>
      <c r="L42"/>
      <c r="M42"/>
    </row>
    <row r="43" spans="2:13" x14ac:dyDescent="0.4">
      <c r="B43" s="34" t="s">
        <v>14</v>
      </c>
      <c r="C43" s="35">
        <v>6802289495.3510752</v>
      </c>
      <c r="D43" s="36">
        <v>4733377938.9967308</v>
      </c>
      <c r="E43" s="36">
        <v>1913390553.7375872</v>
      </c>
      <c r="F43" s="36">
        <v>155521002.61675683</v>
      </c>
      <c r="G43" s="36"/>
      <c r="H43" s="36"/>
      <c r="I43" s="36"/>
      <c r="J43" s="37"/>
      <c r="L43"/>
      <c r="M43"/>
    </row>
    <row r="44" spans="2:13" s="8" customFormat="1" x14ac:dyDescent="0.4">
      <c r="B44" s="27" t="s">
        <v>15</v>
      </c>
      <c r="C44" s="38">
        <v>100</v>
      </c>
      <c r="D44" s="39">
        <v>69.58507047122427</v>
      </c>
      <c r="E44" s="39">
        <v>28.128625737632394</v>
      </c>
      <c r="F44" s="39">
        <v>2.2863037911433404</v>
      </c>
      <c r="G44" s="39"/>
      <c r="H44" s="39"/>
      <c r="I44" s="39"/>
      <c r="J44" s="40"/>
      <c r="L44"/>
      <c r="M44"/>
    </row>
    <row r="45" spans="2:13" s="8" customFormat="1" x14ac:dyDescent="0.4">
      <c r="B45" s="27" t="s">
        <v>16</v>
      </c>
      <c r="C45" s="41">
        <v>10.634059042061685</v>
      </c>
      <c r="D45" s="42">
        <v>8.9107582459133283</v>
      </c>
      <c r="E45" s="42">
        <v>14.481788822564448</v>
      </c>
      <c r="F45" s="42">
        <v>15.744778121940469</v>
      </c>
      <c r="G45" s="42"/>
      <c r="H45" s="42"/>
      <c r="I45" s="42"/>
      <c r="J45" s="43"/>
      <c r="L45"/>
      <c r="M45"/>
    </row>
    <row r="46" spans="2:13" s="9" customFormat="1" x14ac:dyDescent="0.4">
      <c r="B46" s="44" t="s">
        <v>17</v>
      </c>
      <c r="C46" s="45">
        <v>12.493991015392234</v>
      </c>
      <c r="D46" s="46">
        <v>6.9744658197973504</v>
      </c>
      <c r="E46" s="46">
        <v>20.490509825460805</v>
      </c>
      <c r="F46" s="46">
        <v>26.929788134073505</v>
      </c>
      <c r="G46" s="46"/>
      <c r="H46" s="46"/>
      <c r="I46" s="46"/>
      <c r="J46" s="47"/>
      <c r="L46"/>
      <c r="M46"/>
    </row>
    <row r="47" spans="2:13" x14ac:dyDescent="0.4">
      <c r="B47" s="48" t="s">
        <v>25</v>
      </c>
      <c r="C47" s="73">
        <v>8.4370501192300672E+17</v>
      </c>
      <c r="D47" s="74">
        <v>6.206434911283369E+17</v>
      </c>
      <c r="E47" s="74">
        <v>2.202328638292199E+17</v>
      </c>
      <c r="F47" s="74">
        <v>2828656965449733</v>
      </c>
      <c r="G47" s="50"/>
      <c r="H47" s="50"/>
      <c r="I47" s="50"/>
      <c r="J47" s="51"/>
      <c r="L47"/>
      <c r="M47"/>
    </row>
    <row r="48" spans="2:13" x14ac:dyDescent="0.4">
      <c r="B48" s="52" t="s">
        <v>26</v>
      </c>
      <c r="C48" s="70">
        <v>0.13503308929113517</v>
      </c>
      <c r="D48" s="71">
        <v>0.16643701577597325</v>
      </c>
      <c r="E48" s="71">
        <v>0.24526605040946806</v>
      </c>
      <c r="F48" s="71">
        <v>0.34198030413787112</v>
      </c>
      <c r="G48" s="71"/>
      <c r="H48" s="53"/>
      <c r="I48" s="53"/>
      <c r="J48" s="54"/>
      <c r="L48"/>
      <c r="M48"/>
    </row>
    <row r="49" spans="2:13" ht="25.2" thickBot="1" x14ac:dyDescent="0.45">
      <c r="B49" s="55" t="s">
        <v>27</v>
      </c>
      <c r="C49" s="66">
        <v>0.13603014056291088</v>
      </c>
      <c r="D49" s="57"/>
      <c r="E49" s="57"/>
      <c r="F49" s="57"/>
      <c r="G49" s="57"/>
      <c r="H49" s="57"/>
      <c r="I49" s="58"/>
      <c r="J49" s="59"/>
      <c r="L49"/>
      <c r="M49"/>
    </row>
    <row r="50" spans="2:13" x14ac:dyDescent="0.4">
      <c r="L50"/>
      <c r="M50"/>
    </row>
    <row r="51" spans="2:13" x14ac:dyDescent="0.4">
      <c r="C51" s="3" t="s">
        <v>19</v>
      </c>
    </row>
    <row r="52" spans="2:13" x14ac:dyDescent="0.4">
      <c r="C52" s="3" t="s">
        <v>11</v>
      </c>
      <c r="E52" s="3">
        <f>E43/1000000</f>
        <v>1913.3905537375872</v>
      </c>
      <c r="F52" s="3">
        <f>F43/1000000</f>
        <v>155.52100261675682</v>
      </c>
      <c r="G52" s="3">
        <f>G43/1000000</f>
        <v>0</v>
      </c>
      <c r="H52" s="3">
        <f>H43/1000000</f>
        <v>0</v>
      </c>
      <c r="I52" s="3">
        <f>I43/1000000</f>
        <v>0</v>
      </c>
    </row>
    <row r="53" spans="2:13" x14ac:dyDescent="0.4">
      <c r="C53" s="3">
        <f>L55</f>
        <v>47</v>
      </c>
    </row>
    <row r="54" spans="2:13" x14ac:dyDescent="0.4">
      <c r="C54" s="10">
        <f>K55</f>
        <v>46.612282542728835</v>
      </c>
      <c r="D54" s="11" t="str">
        <f t="shared" ref="D54:I54" si="0">D6</f>
        <v>O</v>
      </c>
      <c r="E54" s="11" t="str">
        <f t="shared" si="0"/>
        <v>I</v>
      </c>
      <c r="F54" s="11" t="str">
        <f t="shared" si="0"/>
        <v>II</v>
      </c>
      <c r="G54" s="11" t="str">
        <f t="shared" si="0"/>
        <v>III</v>
      </c>
      <c r="H54" s="11" t="str">
        <f t="shared" si="0"/>
        <v>IV</v>
      </c>
      <c r="I54" s="11" t="str">
        <f t="shared" si="0"/>
        <v>V</v>
      </c>
    </row>
    <row r="55" spans="2:13" x14ac:dyDescent="0.4">
      <c r="B55" s="12">
        <v>2013</v>
      </c>
      <c r="C55" s="3" t="str">
        <f>CONCATENATE(C51,C53,C52)</f>
        <v>&lt; 11,5 cm =47%</v>
      </c>
      <c r="D55" s="10">
        <f>SUM(D8:D25)/1000000000</f>
        <v>3.1707023989474066</v>
      </c>
      <c r="E55" s="10">
        <f t="shared" ref="E55:I55" si="1">SUM(E8:E25)/1000000000</f>
        <v>0</v>
      </c>
      <c r="F55" s="10">
        <f t="shared" si="1"/>
        <v>0</v>
      </c>
      <c r="G55" s="10">
        <f t="shared" si="1"/>
        <v>0</v>
      </c>
      <c r="H55" s="10">
        <f t="shared" si="1"/>
        <v>0</v>
      </c>
      <c r="I55" s="10">
        <f t="shared" si="1"/>
        <v>0</v>
      </c>
      <c r="J55" s="10">
        <f>SUM(D55:I55)</f>
        <v>3.1707023989474066</v>
      </c>
      <c r="K55" s="10">
        <f>(J55/$J$57)*100</f>
        <v>46.612282542728835</v>
      </c>
      <c r="L55" s="10">
        <f>ROUND(K55,0)</f>
        <v>47</v>
      </c>
      <c r="M55" s="3">
        <f>ROUND(K55,0)</f>
        <v>47</v>
      </c>
    </row>
    <row r="56" spans="2:13" x14ac:dyDescent="0.4">
      <c r="B56" s="12"/>
      <c r="C56" s="3" t="s">
        <v>18</v>
      </c>
      <c r="D56" s="10">
        <f>SUM(D26:D42)/1000000000</f>
        <v>1.5626755400493244</v>
      </c>
      <c r="E56" s="10">
        <f t="shared" ref="E56:I56" si="2">SUM(E26:E42)/1000000000</f>
        <v>1.9133905537375873</v>
      </c>
      <c r="F56" s="10">
        <f t="shared" si="2"/>
        <v>0.15552100261675683</v>
      </c>
      <c r="G56" s="10">
        <f t="shared" si="2"/>
        <v>0</v>
      </c>
      <c r="H56" s="10">
        <f t="shared" si="2"/>
        <v>0</v>
      </c>
      <c r="I56" s="10">
        <f t="shared" si="2"/>
        <v>0</v>
      </c>
      <c r="J56" s="10">
        <f>SUM(D56:I56)</f>
        <v>3.6315870964036687</v>
      </c>
      <c r="K56" s="10">
        <f>(J56/$J$57)*100</f>
        <v>53.387717457271165</v>
      </c>
    </row>
    <row r="57" spans="2:13" x14ac:dyDescent="0.4">
      <c r="B57" s="12"/>
      <c r="J57" s="10">
        <f>SUM(J55:J56)</f>
        <v>6.8022894953510757</v>
      </c>
      <c r="K57" s="10">
        <f>(J57/$J$57)*100</f>
        <v>100</v>
      </c>
    </row>
    <row r="58" spans="2:13" x14ac:dyDescent="0.4">
      <c r="B58" s="12"/>
    </row>
    <row r="59" spans="2:13" x14ac:dyDescent="0.4">
      <c r="B59" s="12"/>
    </row>
    <row r="60" spans="2:13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3" x14ac:dyDescent="0.4">
      <c r="B61" s="12"/>
      <c r="C61" s="3" t="s">
        <v>20</v>
      </c>
      <c r="D61" s="10"/>
      <c r="E61" s="10"/>
      <c r="F61" s="10"/>
      <c r="G61" s="10"/>
      <c r="H61" s="10"/>
      <c r="I61" s="10"/>
      <c r="J61" s="10"/>
      <c r="K61" s="10"/>
      <c r="L61" s="7"/>
      <c r="M61" s="3">
        <f>ROUND(K61,0)</f>
        <v>0</v>
      </c>
    </row>
    <row r="62" spans="2:13" x14ac:dyDescent="0.4">
      <c r="B62" s="12"/>
      <c r="C62" s="3" t="s">
        <v>18</v>
      </c>
      <c r="D62" s="10"/>
      <c r="E62" s="10"/>
      <c r="F62" s="10"/>
      <c r="G62" s="10"/>
      <c r="H62" s="10"/>
      <c r="I62" s="10"/>
      <c r="J62" s="10"/>
      <c r="K62" s="10"/>
      <c r="L62" s="7"/>
    </row>
    <row r="63" spans="2:13" x14ac:dyDescent="0.4">
      <c r="B63" s="12"/>
      <c r="J63" s="10"/>
      <c r="K63" s="10"/>
      <c r="L63" s="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.08984375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4" ht="48" customHeight="1" x14ac:dyDescent="0.25">
      <c r="B1" s="72" t="s">
        <v>55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31</v>
      </c>
      <c r="C2" s="72"/>
      <c r="D2" s="72"/>
      <c r="E2" s="72"/>
      <c r="F2" s="72"/>
      <c r="G2" s="72"/>
      <c r="H2" s="72"/>
      <c r="I2" s="72"/>
      <c r="J2" s="72"/>
      <c r="K2" s="72"/>
    </row>
    <row r="3" spans="2:24" ht="25.2" thickBot="1" x14ac:dyDescent="0.45">
      <c r="O3"/>
      <c r="P3"/>
      <c r="Q3"/>
      <c r="R3"/>
      <c r="S3"/>
      <c r="T3"/>
      <c r="U3"/>
      <c r="V3"/>
      <c r="W3"/>
      <c r="X3"/>
    </row>
    <row r="4" spans="2:24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</row>
    <row r="7" spans="2:24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18700000</v>
      </c>
      <c r="D8" s="32">
        <v>18700000</v>
      </c>
      <c r="E8" s="32">
        <v>0</v>
      </c>
      <c r="F8" s="32">
        <v>0</v>
      </c>
      <c r="G8" s="32">
        <v>0</v>
      </c>
      <c r="H8" s="32"/>
      <c r="I8" s="32">
        <v>0</v>
      </c>
      <c r="J8" s="30"/>
      <c r="O8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>
        <v>148800000</v>
      </c>
      <c r="D9" s="32">
        <v>148800000</v>
      </c>
      <c r="E9" s="32">
        <v>0</v>
      </c>
      <c r="F9" s="32">
        <v>0</v>
      </c>
      <c r="G9" s="32">
        <v>0</v>
      </c>
      <c r="H9" s="32"/>
      <c r="I9" s="32">
        <v>0</v>
      </c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234100000</v>
      </c>
      <c r="D10" s="32">
        <v>234100000</v>
      </c>
      <c r="E10" s="32">
        <v>0</v>
      </c>
      <c r="F10" s="32">
        <v>0</v>
      </c>
      <c r="G10" s="32">
        <v>0</v>
      </c>
      <c r="H10" s="32"/>
      <c r="I10" s="32">
        <v>0</v>
      </c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214800000</v>
      </c>
      <c r="D11" s="32">
        <v>214800000</v>
      </c>
      <c r="E11" s="32">
        <v>0</v>
      </c>
      <c r="F11" s="32">
        <v>0</v>
      </c>
      <c r="G11" s="32">
        <v>0</v>
      </c>
      <c r="H11" s="32"/>
      <c r="I11" s="32">
        <v>0</v>
      </c>
      <c r="J11" s="33">
        <v>0</v>
      </c>
      <c r="L11" s="7"/>
      <c r="M11" s="6"/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800200000</v>
      </c>
      <c r="D12" s="32">
        <v>800200000</v>
      </c>
      <c r="E12" s="32">
        <v>0</v>
      </c>
      <c r="F12" s="32">
        <v>0</v>
      </c>
      <c r="G12" s="32">
        <v>0</v>
      </c>
      <c r="H12" s="32"/>
      <c r="I12" s="32">
        <v>0</v>
      </c>
      <c r="J12" s="33">
        <v>0</v>
      </c>
      <c r="M12" s="68">
        <f>+C43/1000000</f>
        <v>96192.5</v>
      </c>
      <c r="O12"/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666200000</v>
      </c>
      <c r="D13" s="32">
        <v>666200000</v>
      </c>
      <c r="E13" s="32">
        <v>0</v>
      </c>
      <c r="F13" s="32">
        <v>0</v>
      </c>
      <c r="G13" s="32">
        <v>0</v>
      </c>
      <c r="H13" s="32"/>
      <c r="I13" s="32">
        <v>0</v>
      </c>
      <c r="J13" s="33">
        <v>0</v>
      </c>
      <c r="O13"/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3816200000</v>
      </c>
      <c r="D14" s="32">
        <v>3816200000</v>
      </c>
      <c r="E14" s="32">
        <v>0</v>
      </c>
      <c r="F14" s="32">
        <v>0</v>
      </c>
      <c r="G14" s="32">
        <v>0</v>
      </c>
      <c r="H14" s="32"/>
      <c r="I14" s="32">
        <v>0</v>
      </c>
      <c r="J14" s="33">
        <v>0</v>
      </c>
    </row>
    <row r="15" spans="2:24" x14ac:dyDescent="0.4">
      <c r="B15" s="69">
        <v>6.5</v>
      </c>
      <c r="C15" s="31">
        <v>2005100000</v>
      </c>
      <c r="D15" s="32">
        <v>2005100000</v>
      </c>
      <c r="E15" s="32">
        <v>0</v>
      </c>
      <c r="F15" s="32">
        <v>0</v>
      </c>
      <c r="G15" s="32">
        <v>0</v>
      </c>
      <c r="H15" s="32"/>
      <c r="I15" s="32">
        <v>0</v>
      </c>
      <c r="J15" s="33">
        <v>0</v>
      </c>
    </row>
    <row r="16" spans="2:24" x14ac:dyDescent="0.4">
      <c r="B16" s="69">
        <v>7</v>
      </c>
      <c r="C16" s="31">
        <v>5378200000</v>
      </c>
      <c r="D16" s="32">
        <v>5378200000</v>
      </c>
      <c r="E16" s="32">
        <v>0</v>
      </c>
      <c r="F16" s="32">
        <v>0</v>
      </c>
      <c r="G16" s="32">
        <v>0</v>
      </c>
      <c r="H16" s="32"/>
      <c r="I16" s="32">
        <v>0</v>
      </c>
      <c r="J16" s="33">
        <v>0</v>
      </c>
      <c r="Q16" s="1" t="s">
        <v>13</v>
      </c>
    </row>
    <row r="17" spans="2:13" x14ac:dyDescent="0.4">
      <c r="B17" s="69">
        <v>7.5</v>
      </c>
      <c r="C17" s="31">
        <v>7098900000</v>
      </c>
      <c r="D17" s="32">
        <v>7098900000</v>
      </c>
      <c r="E17" s="32">
        <v>0</v>
      </c>
      <c r="F17" s="32">
        <v>0</v>
      </c>
      <c r="G17" s="32">
        <v>0</v>
      </c>
      <c r="H17" s="32"/>
      <c r="I17" s="32">
        <v>0</v>
      </c>
      <c r="J17" s="33">
        <v>0</v>
      </c>
      <c r="L17" s="7">
        <f>K55</f>
        <v>37.559892923044941</v>
      </c>
      <c r="M17" s="6" t="s">
        <v>11</v>
      </c>
    </row>
    <row r="18" spans="2:13" x14ac:dyDescent="0.4">
      <c r="B18" s="69">
        <v>8</v>
      </c>
      <c r="C18" s="31">
        <v>7598600000</v>
      </c>
      <c r="D18" s="32">
        <v>7598600000</v>
      </c>
      <c r="E18" s="32">
        <v>0</v>
      </c>
      <c r="F18" s="32">
        <v>0</v>
      </c>
      <c r="G18" s="32">
        <v>0</v>
      </c>
      <c r="H18" s="32"/>
      <c r="I18" s="32">
        <v>0</v>
      </c>
      <c r="J18" s="33">
        <v>0</v>
      </c>
      <c r="L18" s="7"/>
      <c r="M18" s="6"/>
    </row>
    <row r="19" spans="2:13" x14ac:dyDescent="0.4">
      <c r="B19" s="69">
        <v>8.5</v>
      </c>
      <c r="C19" s="31">
        <v>4157200000</v>
      </c>
      <c r="D19" s="32">
        <v>4157200000</v>
      </c>
      <c r="E19" s="32">
        <v>0</v>
      </c>
      <c r="F19" s="32">
        <v>0</v>
      </c>
      <c r="G19" s="32">
        <v>0</v>
      </c>
      <c r="H19" s="32"/>
      <c r="I19" s="32">
        <v>0</v>
      </c>
      <c r="J19" s="33">
        <v>0</v>
      </c>
      <c r="L19" s="7">
        <f>C43</f>
        <v>96192500000</v>
      </c>
      <c r="M19" s="6" t="s">
        <v>12</v>
      </c>
    </row>
    <row r="20" spans="2:13" x14ac:dyDescent="0.4">
      <c r="B20" s="69">
        <v>9</v>
      </c>
      <c r="C20" s="31">
        <v>1396500000</v>
      </c>
      <c r="D20" s="32">
        <v>1396500000</v>
      </c>
      <c r="E20" s="32">
        <v>0</v>
      </c>
      <c r="F20" s="32">
        <v>0</v>
      </c>
      <c r="G20" s="32">
        <v>0</v>
      </c>
      <c r="H20" s="32"/>
      <c r="I20" s="32">
        <v>0</v>
      </c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384000000</v>
      </c>
      <c r="D21" s="32">
        <v>384000000</v>
      </c>
      <c r="E21" s="32">
        <v>0</v>
      </c>
      <c r="F21" s="32">
        <v>0</v>
      </c>
      <c r="G21" s="32">
        <v>0</v>
      </c>
      <c r="H21" s="32"/>
      <c r="I21" s="32">
        <v>0</v>
      </c>
      <c r="J21" s="33">
        <v>0</v>
      </c>
    </row>
    <row r="22" spans="2:13" x14ac:dyDescent="0.4">
      <c r="B22" s="69">
        <v>10</v>
      </c>
      <c r="C22" s="31">
        <v>337800000</v>
      </c>
      <c r="D22" s="32">
        <v>337800000</v>
      </c>
      <c r="E22" s="32">
        <v>0</v>
      </c>
      <c r="F22" s="32">
        <v>0</v>
      </c>
      <c r="G22" s="32">
        <v>0</v>
      </c>
      <c r="H22" s="32"/>
      <c r="I22" s="32">
        <v>0</v>
      </c>
      <c r="J22" s="33">
        <v>0</v>
      </c>
    </row>
    <row r="23" spans="2:13" x14ac:dyDescent="0.4">
      <c r="B23" s="69">
        <v>10.5</v>
      </c>
      <c r="C23" s="31">
        <v>97800000</v>
      </c>
      <c r="D23" s="32">
        <v>97800000</v>
      </c>
      <c r="E23" s="32">
        <v>0</v>
      </c>
      <c r="F23" s="32">
        <v>0</v>
      </c>
      <c r="G23" s="32">
        <v>0</v>
      </c>
      <c r="H23" s="32"/>
      <c r="I23" s="32">
        <v>0</v>
      </c>
      <c r="J23" s="33">
        <v>0</v>
      </c>
    </row>
    <row r="24" spans="2:13" x14ac:dyDescent="0.4">
      <c r="B24" s="69">
        <v>11</v>
      </c>
      <c r="C24" s="31">
        <v>301900000</v>
      </c>
      <c r="D24" s="32">
        <v>301900000</v>
      </c>
      <c r="E24" s="32">
        <v>0</v>
      </c>
      <c r="F24" s="32">
        <v>0</v>
      </c>
      <c r="G24" s="32">
        <v>0</v>
      </c>
      <c r="H24" s="32"/>
      <c r="I24" s="32">
        <v>0</v>
      </c>
      <c r="J24" s="33">
        <v>0</v>
      </c>
    </row>
    <row r="25" spans="2:13" x14ac:dyDescent="0.4">
      <c r="B25" s="69">
        <v>11.5</v>
      </c>
      <c r="C25" s="31">
        <v>1474800000</v>
      </c>
      <c r="D25" s="32">
        <v>1376480000</v>
      </c>
      <c r="E25" s="32">
        <v>98320000</v>
      </c>
      <c r="F25" s="32">
        <v>0</v>
      </c>
      <c r="G25" s="32">
        <v>0</v>
      </c>
      <c r="H25" s="32"/>
      <c r="I25" s="32">
        <v>0</v>
      </c>
      <c r="J25" s="33">
        <v>0</v>
      </c>
    </row>
    <row r="26" spans="2:13" x14ac:dyDescent="0.4">
      <c r="B26" s="69">
        <v>12</v>
      </c>
      <c r="C26" s="31">
        <v>2201800000</v>
      </c>
      <c r="D26" s="32">
        <v>1027506666.6666666</v>
      </c>
      <c r="E26" s="32">
        <v>1174293333.3333333</v>
      </c>
      <c r="F26" s="32">
        <v>0</v>
      </c>
      <c r="G26" s="32">
        <v>0</v>
      </c>
      <c r="H26" s="32"/>
      <c r="I26" s="32">
        <v>0</v>
      </c>
      <c r="J26" s="33">
        <v>0</v>
      </c>
    </row>
    <row r="27" spans="2:13" x14ac:dyDescent="0.4">
      <c r="B27" s="69">
        <v>12.5</v>
      </c>
      <c r="C27" s="31">
        <v>2226100000</v>
      </c>
      <c r="D27" s="32">
        <v>0</v>
      </c>
      <c r="E27" s="32">
        <v>2226100000</v>
      </c>
      <c r="F27" s="32">
        <v>0</v>
      </c>
      <c r="G27" s="32">
        <v>0</v>
      </c>
      <c r="H27" s="32"/>
      <c r="I27" s="32">
        <v>0</v>
      </c>
      <c r="J27" s="33">
        <v>0</v>
      </c>
    </row>
    <row r="28" spans="2:13" x14ac:dyDescent="0.4">
      <c r="B28" s="69">
        <v>13</v>
      </c>
      <c r="C28" s="31">
        <v>3827500000</v>
      </c>
      <c r="D28" s="32">
        <v>0</v>
      </c>
      <c r="E28" s="32">
        <v>3827500000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5562500000</v>
      </c>
      <c r="D29" s="32">
        <v>0</v>
      </c>
      <c r="E29" s="32">
        <v>5165178571.4285717</v>
      </c>
      <c r="F29" s="32">
        <v>397321428.57142854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10778300000</v>
      </c>
      <c r="D30" s="32">
        <v>0</v>
      </c>
      <c r="E30" s="32">
        <v>10059746666.666666</v>
      </c>
      <c r="F30" s="32">
        <v>718553333.33333337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10497400000</v>
      </c>
      <c r="D31" s="32">
        <v>0</v>
      </c>
      <c r="E31" s="32">
        <v>6998266666.666666</v>
      </c>
      <c r="F31" s="32">
        <v>3499133333.333333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11453000000</v>
      </c>
      <c r="D32" s="32">
        <v>0</v>
      </c>
      <c r="E32" s="32">
        <v>6871800000</v>
      </c>
      <c r="F32" s="32">
        <v>4581200000</v>
      </c>
      <c r="G32" s="32">
        <v>0</v>
      </c>
      <c r="H32" s="32"/>
      <c r="I32" s="32"/>
      <c r="J32" s="33">
        <v>0</v>
      </c>
    </row>
    <row r="33" spans="2:13" x14ac:dyDescent="0.4">
      <c r="B33" s="69">
        <v>15.5</v>
      </c>
      <c r="C33" s="31">
        <v>7070600000</v>
      </c>
      <c r="D33" s="32">
        <v>0</v>
      </c>
      <c r="E33" s="32">
        <v>2828240000</v>
      </c>
      <c r="F33" s="32">
        <v>4242360000</v>
      </c>
      <c r="G33" s="32">
        <v>0</v>
      </c>
      <c r="H33" s="32"/>
      <c r="I33" s="32"/>
      <c r="J33" s="33">
        <v>0</v>
      </c>
    </row>
    <row r="34" spans="2:13" x14ac:dyDescent="0.4">
      <c r="B34" s="69">
        <v>16</v>
      </c>
      <c r="C34" s="31">
        <v>3773000000</v>
      </c>
      <c r="D34" s="32">
        <v>0</v>
      </c>
      <c r="E34" s="32">
        <v>1617000000</v>
      </c>
      <c r="F34" s="32">
        <v>2156000000</v>
      </c>
      <c r="G34" s="32">
        <v>0</v>
      </c>
      <c r="H34" s="32"/>
      <c r="I34" s="32"/>
      <c r="J34" s="33">
        <v>0</v>
      </c>
    </row>
    <row r="35" spans="2:13" x14ac:dyDescent="0.4">
      <c r="B35" s="69">
        <v>16.5</v>
      </c>
      <c r="C35" s="31">
        <v>1719499999.9999998</v>
      </c>
      <c r="D35" s="32">
        <v>0</v>
      </c>
      <c r="E35" s="32">
        <v>245642857.14285713</v>
      </c>
      <c r="F35" s="32">
        <v>1473857142.8571427</v>
      </c>
      <c r="G35" s="32">
        <v>0</v>
      </c>
      <c r="H35" s="32"/>
      <c r="I35" s="32"/>
      <c r="J35" s="33">
        <v>0</v>
      </c>
    </row>
    <row r="36" spans="2:13" x14ac:dyDescent="0.4">
      <c r="B36" s="69">
        <v>17</v>
      </c>
      <c r="C36" s="31">
        <v>335000000</v>
      </c>
      <c r="D36" s="32">
        <v>0</v>
      </c>
      <c r="E36" s="32">
        <v>0</v>
      </c>
      <c r="F36" s="32">
        <v>167500000</v>
      </c>
      <c r="G36" s="32">
        <v>167500000</v>
      </c>
      <c r="H36" s="32"/>
      <c r="I36" s="32"/>
      <c r="J36" s="33">
        <v>0</v>
      </c>
    </row>
    <row r="37" spans="2:13" x14ac:dyDescent="0.4">
      <c r="B37" s="69">
        <v>17.5</v>
      </c>
      <c r="C37" s="31">
        <v>616900000</v>
      </c>
      <c r="D37" s="32">
        <v>0</v>
      </c>
      <c r="E37" s="32">
        <v>102816666.66666666</v>
      </c>
      <c r="F37" s="32">
        <v>257041666.66666669</v>
      </c>
      <c r="G37" s="32">
        <v>257041666.66666669</v>
      </c>
      <c r="H37" s="32"/>
      <c r="I37" s="32"/>
      <c r="J37" s="33">
        <v>0</v>
      </c>
    </row>
    <row r="38" spans="2:13" x14ac:dyDescent="0.4">
      <c r="B38" s="69">
        <v>18</v>
      </c>
      <c r="C38" s="31">
        <v>1100000</v>
      </c>
      <c r="D38" s="32">
        <v>0</v>
      </c>
      <c r="E38" s="32">
        <v>0</v>
      </c>
      <c r="F38" s="32">
        <v>0</v>
      </c>
      <c r="G38" s="32">
        <v>1100000</v>
      </c>
      <c r="H38" s="32"/>
      <c r="I38" s="32"/>
      <c r="J38" s="33">
        <v>0</v>
      </c>
    </row>
    <row r="39" spans="2:13" x14ac:dyDescent="0.4">
      <c r="B39" s="69">
        <v>18.5</v>
      </c>
      <c r="C39" s="31"/>
      <c r="D39" s="32"/>
      <c r="E39" s="32"/>
      <c r="F39" s="32"/>
      <c r="G39" s="32"/>
      <c r="H39" s="32"/>
      <c r="I39" s="32">
        <v>0</v>
      </c>
      <c r="J39" s="33">
        <v>0</v>
      </c>
      <c r="L39"/>
      <c r="M39"/>
    </row>
    <row r="40" spans="2:13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</row>
    <row r="41" spans="2:13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</row>
    <row r="42" spans="2:13" ht="25.2" thickBot="1" x14ac:dyDescent="0.45">
      <c r="B42" s="27"/>
      <c r="C42" s="31"/>
      <c r="D42" s="32"/>
      <c r="E42" s="32"/>
      <c r="F42" s="32"/>
      <c r="G42" s="32"/>
      <c r="H42" s="32"/>
      <c r="I42" s="32"/>
      <c r="J42" s="33"/>
      <c r="L42"/>
      <c r="M42"/>
    </row>
    <row r="43" spans="2:13" x14ac:dyDescent="0.4">
      <c r="B43" s="34" t="s">
        <v>14</v>
      </c>
      <c r="C43" s="35">
        <v>96192500000</v>
      </c>
      <c r="D43" s="36">
        <v>37058986666.666664</v>
      </c>
      <c r="E43" s="36">
        <v>41214904761.904762</v>
      </c>
      <c r="F43" s="36">
        <v>17492966904.761906</v>
      </c>
      <c r="G43" s="36">
        <v>425641666.66666669</v>
      </c>
      <c r="H43" s="36"/>
      <c r="I43" s="36"/>
      <c r="J43" s="37">
        <v>0</v>
      </c>
      <c r="L43"/>
      <c r="M43"/>
    </row>
    <row r="44" spans="2:13" s="8" customFormat="1" x14ac:dyDescent="0.4">
      <c r="B44" s="27" t="s">
        <v>15</v>
      </c>
      <c r="C44" s="38">
        <v>100</v>
      </c>
      <c r="D44" s="39">
        <v>38.525858738120604</v>
      </c>
      <c r="E44" s="39">
        <v>42.846276749127803</v>
      </c>
      <c r="F44" s="39">
        <v>18.185375060178192</v>
      </c>
      <c r="G44" s="39">
        <v>0.44248945257339889</v>
      </c>
      <c r="H44" s="39"/>
      <c r="I44" s="39"/>
      <c r="J44" s="40">
        <v>0</v>
      </c>
      <c r="L44"/>
      <c r="M44"/>
    </row>
    <row r="45" spans="2:13" s="8" customFormat="1" x14ac:dyDescent="0.4">
      <c r="B45" s="27" t="s">
        <v>16</v>
      </c>
      <c r="C45" s="41">
        <v>11.880751617849624</v>
      </c>
      <c r="D45" s="42">
        <v>7.6956070754228216</v>
      </c>
      <c r="E45" s="42">
        <v>14.157167240700023</v>
      </c>
      <c r="F45" s="42">
        <v>15.251613563442863</v>
      </c>
      <c r="G45" s="42">
        <v>17.304530414863834</v>
      </c>
      <c r="H45" s="42"/>
      <c r="I45" s="42"/>
      <c r="J45" s="43">
        <v>0</v>
      </c>
      <c r="L45"/>
      <c r="M45"/>
    </row>
    <row r="46" spans="2:13" s="9" customFormat="1" x14ac:dyDescent="0.4">
      <c r="B46" s="44" t="s">
        <v>28</v>
      </c>
      <c r="C46" s="45">
        <v>12.567042915722082</v>
      </c>
      <c r="D46" s="46">
        <v>2.320624281665391</v>
      </c>
      <c r="E46" s="46">
        <v>0.93822368894376929</v>
      </c>
      <c r="F46" s="46">
        <v>0.58246951149811632</v>
      </c>
      <c r="G46" s="46">
        <v>6.0818600726310151E-2</v>
      </c>
      <c r="H46" s="46"/>
      <c r="I46" s="46"/>
      <c r="J46" s="47">
        <v>0</v>
      </c>
      <c r="L46"/>
      <c r="M46"/>
    </row>
    <row r="47" spans="2:13" x14ac:dyDescent="0.4">
      <c r="B47" s="48" t="s">
        <v>25</v>
      </c>
      <c r="C47" s="49">
        <v>15.839262750402787</v>
      </c>
      <c r="D47" s="50">
        <v>3.0516265882151217</v>
      </c>
      <c r="E47" s="50">
        <v>21.427097969657751</v>
      </c>
      <c r="F47" s="50">
        <v>27.382780329302872</v>
      </c>
      <c r="G47" s="50">
        <v>41.73588242402127</v>
      </c>
      <c r="H47" s="50"/>
      <c r="I47" s="50"/>
      <c r="J47" s="51">
        <v>0</v>
      </c>
      <c r="L47"/>
      <c r="M47"/>
    </row>
    <row r="48" spans="2:13" x14ac:dyDescent="0.4">
      <c r="B48" s="52" t="s">
        <v>26</v>
      </c>
      <c r="C48" s="70">
        <v>1.1874585888255592E+19</v>
      </c>
      <c r="D48" s="71">
        <v>9.5852124444444448E+16</v>
      </c>
      <c r="E48" s="71">
        <v>5.9256752924548157E+18</v>
      </c>
      <c r="F48" s="71">
        <v>5.8390382590141604E+18</v>
      </c>
      <c r="G48" s="71">
        <v>1.4020212342171716E+16</v>
      </c>
      <c r="H48" s="53"/>
      <c r="I48" s="53"/>
      <c r="J48" s="54">
        <v>0</v>
      </c>
      <c r="L48"/>
      <c r="M48"/>
    </row>
    <row r="49" spans="2:13" ht="25.2" thickBot="1" x14ac:dyDescent="0.45">
      <c r="B49" s="55" t="s">
        <v>27</v>
      </c>
      <c r="C49" s="66">
        <v>3.5823500811930441E-2</v>
      </c>
      <c r="D49" s="57">
        <v>8.354247388439975E-3</v>
      </c>
      <c r="E49" s="57">
        <v>5.9062880582081298E-2</v>
      </c>
      <c r="F49" s="57">
        <v>0.13813609858498785</v>
      </c>
      <c r="G49" s="57">
        <v>0.27818464888085909</v>
      </c>
      <c r="H49" s="57"/>
      <c r="I49" s="58"/>
      <c r="J49" s="59"/>
      <c r="L49"/>
      <c r="M49"/>
    </row>
    <row r="51" spans="2:13" x14ac:dyDescent="0.4">
      <c r="C51" s="3" t="s">
        <v>19</v>
      </c>
      <c r="E51" s="10">
        <f>E48*100/C48</f>
        <v>49.902163732004581</v>
      </c>
    </row>
    <row r="52" spans="2:13" x14ac:dyDescent="0.4">
      <c r="C52" s="3" t="s">
        <v>11</v>
      </c>
      <c r="D52" s="3">
        <f t="shared" ref="D52:I52" si="0">D43/1000000</f>
        <v>37058.986666666664</v>
      </c>
      <c r="E52" s="3">
        <f t="shared" si="0"/>
        <v>41214.904761904763</v>
      </c>
      <c r="F52" s="3">
        <f t="shared" si="0"/>
        <v>17492.966904761906</v>
      </c>
      <c r="G52" s="3">
        <f t="shared" si="0"/>
        <v>425.64166666666671</v>
      </c>
      <c r="H52" s="3">
        <f t="shared" si="0"/>
        <v>0</v>
      </c>
      <c r="I52" s="3">
        <f t="shared" si="0"/>
        <v>0</v>
      </c>
    </row>
    <row r="53" spans="2:13" x14ac:dyDescent="0.4">
      <c r="C53" s="3">
        <f>L55</f>
        <v>38</v>
      </c>
    </row>
    <row r="54" spans="2:13" x14ac:dyDescent="0.4">
      <c r="C54" s="10">
        <f>K55</f>
        <v>37.559892923044941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3" x14ac:dyDescent="0.4">
      <c r="B55" s="12">
        <v>2002</v>
      </c>
      <c r="C55" s="3" t="str">
        <f>CONCATENATE(C51,C53,C52)</f>
        <v>&lt; 11,5 cm =38%</v>
      </c>
      <c r="D55" s="10">
        <f>SUM(D8:D25)/1000000000</f>
        <v>36.031480000000002</v>
      </c>
      <c r="E55" s="10">
        <f t="shared" ref="E55:I55" si="2">SUM(E8:E25)/1000000000</f>
        <v>9.8320000000000005E-2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36.129800000000003</v>
      </c>
      <c r="K55" s="10">
        <f>(J55/$J57)*100</f>
        <v>37.559892923044941</v>
      </c>
      <c r="L55" s="10">
        <f>ROUND(K55,0)</f>
        <v>38</v>
      </c>
    </row>
    <row r="56" spans="2:13" x14ac:dyDescent="0.4">
      <c r="B56" s="12"/>
      <c r="C56" s="3" t="s">
        <v>18</v>
      </c>
      <c r="D56" s="10">
        <f>SUM(D26:D42)/1000000000</f>
        <v>1.0275066666666666</v>
      </c>
      <c r="E56" s="10">
        <f t="shared" ref="E56:I56" si="3">SUM(E26:E42)/1000000000</f>
        <v>41.116584761904761</v>
      </c>
      <c r="F56" s="10">
        <f t="shared" si="3"/>
        <v>17.492966904761907</v>
      </c>
      <c r="G56" s="10">
        <f t="shared" si="3"/>
        <v>0.4256416666666667</v>
      </c>
      <c r="H56" s="10">
        <f t="shared" si="3"/>
        <v>0</v>
      </c>
      <c r="I56" s="10">
        <f t="shared" si="3"/>
        <v>0</v>
      </c>
      <c r="J56" s="10">
        <f>SUM(D56:I56)</f>
        <v>60.0627</v>
      </c>
      <c r="K56" s="10">
        <f>(J56/$J57)*100</f>
        <v>62.440107076955066</v>
      </c>
    </row>
    <row r="57" spans="2:13" x14ac:dyDescent="0.4">
      <c r="B57" s="12"/>
      <c r="J57" s="10">
        <f>SUM(J55:J56)</f>
        <v>96.192499999999995</v>
      </c>
      <c r="K57" s="10">
        <f>SUM(K55:K56)</f>
        <v>100</v>
      </c>
    </row>
    <row r="58" spans="2:13" x14ac:dyDescent="0.4">
      <c r="B58" s="12"/>
    </row>
    <row r="59" spans="2:13" x14ac:dyDescent="0.4">
      <c r="B59" s="12"/>
    </row>
    <row r="60" spans="2:13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3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3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3" x14ac:dyDescent="0.4">
      <c r="B63" s="12"/>
      <c r="J63" s="10"/>
      <c r="K63" s="10"/>
      <c r="L63" s="7"/>
    </row>
  </sheetData>
  <mergeCells count="2">
    <mergeCell ref="B1:J1"/>
    <mergeCell ref="B2:K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CF6D-10F7-41DE-AAB1-D3A2077A01DB}">
  <dimension ref="B1:AD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2.54296875" style="1" bestFit="1" customWidth="1"/>
    <col min="13" max="13" width="15.1796875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30" ht="43.5" customHeight="1" x14ac:dyDescent="0.25">
      <c r="B1" s="72" t="s">
        <v>72</v>
      </c>
      <c r="C1" s="72"/>
      <c r="D1" s="72"/>
      <c r="E1" s="72"/>
      <c r="F1" s="72"/>
      <c r="G1" s="72"/>
      <c r="H1" s="72"/>
      <c r="I1" s="72"/>
      <c r="J1" s="72"/>
    </row>
    <row r="2" spans="2:30" x14ac:dyDescent="0.25">
      <c r="B2" s="72" t="s">
        <v>50</v>
      </c>
      <c r="C2" s="72"/>
      <c r="D2" s="72"/>
      <c r="E2" s="72"/>
      <c r="F2" s="72"/>
      <c r="G2" s="72"/>
      <c r="H2" s="72"/>
      <c r="I2" s="72"/>
      <c r="J2" s="72"/>
      <c r="K2" s="72"/>
    </row>
    <row r="3" spans="2:30" ht="25.2" thickBot="1" x14ac:dyDescent="0.45"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2:30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2:30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30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2:30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2:30" x14ac:dyDescent="0.4">
      <c r="B11" s="69">
        <v>4.5</v>
      </c>
      <c r="C11" s="31">
        <v>9228613.3064634167</v>
      </c>
      <c r="D11" s="32">
        <v>9228613.3064634167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9511.735466551494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2:30" x14ac:dyDescent="0.4">
      <c r="B12" s="69">
        <v>5</v>
      </c>
      <c r="C12" s="31">
        <v>7600640.8784032827</v>
      </c>
      <c r="D12" s="32">
        <v>7600640.8784032827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2:30" x14ac:dyDescent="0.4">
      <c r="B13" s="69">
        <v>5.5</v>
      </c>
      <c r="C13" s="31">
        <v>44637727.692862682</v>
      </c>
      <c r="D13" s="32">
        <v>44637727.692862682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2:30" x14ac:dyDescent="0.4">
      <c r="B14" s="69">
        <v>6</v>
      </c>
      <c r="C14" s="31">
        <v>97784324.453478277</v>
      </c>
      <c r="D14" s="32">
        <v>97784324.453478277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2:30" x14ac:dyDescent="0.4">
      <c r="B15" s="69">
        <v>6.5</v>
      </c>
      <c r="C15" s="31">
        <v>193873618.00026524</v>
      </c>
      <c r="D15" s="32">
        <v>193873618.00026524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</row>
    <row r="16" spans="2:30" x14ac:dyDescent="0.4">
      <c r="B16" s="69">
        <v>7</v>
      </c>
      <c r="C16" s="31">
        <v>294239062.62266839</v>
      </c>
      <c r="D16" s="32">
        <v>294239062.62266839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367369006.10287684</v>
      </c>
      <c r="D17" s="32">
        <v>367369006.10287684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65.59220991516888</v>
      </c>
      <c r="M17" s="6" t="s">
        <v>11</v>
      </c>
    </row>
    <row r="18" spans="2:13" x14ac:dyDescent="0.4">
      <c r="B18" s="69">
        <v>8</v>
      </c>
      <c r="C18" s="31">
        <v>400792898.5623123</v>
      </c>
      <c r="D18" s="32">
        <v>400792898.5623123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422043875.16750175</v>
      </c>
      <c r="D19" s="32">
        <v>422043875.16750175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9511735466.5514946</v>
      </c>
      <c r="M19" s="6" t="s">
        <v>12</v>
      </c>
    </row>
    <row r="20" spans="2:13" x14ac:dyDescent="0.4">
      <c r="B20" s="69">
        <v>9</v>
      </c>
      <c r="C20" s="31">
        <v>374492079.93936253</v>
      </c>
      <c r="D20" s="32">
        <v>374492079.93936253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659125482.35305703</v>
      </c>
      <c r="D21" s="32">
        <v>659125482.35305703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805583847.97418737</v>
      </c>
      <c r="D22" s="32">
        <v>805583847.97418737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822725801.94115674</v>
      </c>
      <c r="D23" s="32">
        <v>822725801.94115674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1063234537.2420709</v>
      </c>
      <c r="D24" s="32">
        <v>1063234537.2420709</v>
      </c>
      <c r="E24" s="32">
        <v>0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676225977.55935788</v>
      </c>
      <c r="D25" s="32">
        <v>638657867.69494915</v>
      </c>
      <c r="E25" s="32">
        <v>37568109.864408776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504400864.50100636</v>
      </c>
      <c r="D26" s="32">
        <v>504400864.50100636</v>
      </c>
      <c r="E26" s="32">
        <v>0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345617378.45735109</v>
      </c>
      <c r="D27" s="32">
        <v>268813516.57793975</v>
      </c>
      <c r="E27" s="32">
        <v>76803861.879411355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345451708.45798135</v>
      </c>
      <c r="D28" s="32">
        <v>172725854.22899067</v>
      </c>
      <c r="E28" s="32">
        <v>172725854.22899067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379267955.50713021</v>
      </c>
      <c r="D29" s="32">
        <v>54181136.501018606</v>
      </c>
      <c r="E29" s="32">
        <v>325086819.00611162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392762302.55444068</v>
      </c>
      <c r="D30" s="32">
        <v>24547643.909652542</v>
      </c>
      <c r="E30" s="32">
        <v>368214658.64478815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362569924.97247845</v>
      </c>
      <c r="D31" s="32">
        <v>0</v>
      </c>
      <c r="E31" s="32">
        <v>336672073.18873</v>
      </c>
      <c r="F31" s="32">
        <v>25897851.783748459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271491716.48571712</v>
      </c>
      <c r="D32" s="32">
        <v>20883978.191209011</v>
      </c>
      <c r="E32" s="32">
        <v>187955803.72088107</v>
      </c>
      <c r="F32" s="32">
        <v>62651934.573627032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258432323.96454358</v>
      </c>
      <c r="D33" s="32">
        <v>21536026.997045297</v>
      </c>
      <c r="E33" s="32">
        <v>236896296.96749827</v>
      </c>
      <c r="F33" s="32">
        <v>0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198186182.62941971</v>
      </c>
      <c r="D34" s="32">
        <v>0</v>
      </c>
      <c r="E34" s="32">
        <v>74319818.486032397</v>
      </c>
      <c r="F34" s="32">
        <v>123866364.14338732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136131833.39137357</v>
      </c>
      <c r="D35" s="32">
        <v>0</v>
      </c>
      <c r="E35" s="32">
        <v>81679100.034824148</v>
      </c>
      <c r="F35" s="32">
        <v>54452733.356549434</v>
      </c>
      <c r="G35" s="32">
        <v>0</v>
      </c>
      <c r="H35" s="32"/>
      <c r="I35" s="32"/>
      <c r="J35" s="33">
        <v>0</v>
      </c>
    </row>
    <row r="36" spans="2:14" x14ac:dyDescent="0.4">
      <c r="B36" s="69">
        <v>17</v>
      </c>
      <c r="C36" s="31">
        <v>57506047.821112514</v>
      </c>
      <c r="D36" s="32">
        <v>0</v>
      </c>
      <c r="E36" s="32">
        <v>0</v>
      </c>
      <c r="F36" s="32">
        <v>57506047.821112514</v>
      </c>
      <c r="G36" s="32">
        <v>0</v>
      </c>
      <c r="H36" s="32"/>
      <c r="I36" s="32"/>
      <c r="J36" s="33">
        <v>0</v>
      </c>
    </row>
    <row r="37" spans="2:14" x14ac:dyDescent="0.4">
      <c r="B37" s="69">
        <v>17.5</v>
      </c>
      <c r="C37" s="31">
        <v>17439764.548960052</v>
      </c>
      <c r="D37" s="32">
        <v>0</v>
      </c>
      <c r="E37" s="32">
        <v>0</v>
      </c>
      <c r="F37" s="32">
        <v>17439764.548960052</v>
      </c>
      <c r="G37" s="32">
        <v>0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3519969.4639569176</v>
      </c>
      <c r="D38" s="32">
        <v>0</v>
      </c>
      <c r="E38" s="32">
        <v>0</v>
      </c>
      <c r="F38" s="32">
        <v>0</v>
      </c>
      <c r="G38" s="32">
        <v>3519969.4639569176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9511735466.5514946</v>
      </c>
      <c r="D43" s="36">
        <v>7268478404.8384781</v>
      </c>
      <c r="E43" s="36">
        <v>1897922396.0216763</v>
      </c>
      <c r="F43" s="36">
        <v>341814696.22738481</v>
      </c>
      <c r="G43" s="36">
        <v>3519969.4639569176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100.00000000000001</v>
      </c>
      <c r="D44" s="39">
        <v>76.415901497665217</v>
      </c>
      <c r="E44" s="39">
        <v>19.953481703689278</v>
      </c>
      <c r="F44" s="39">
        <v>3.5936102031999702</v>
      </c>
      <c r="G44" s="39">
        <v>3.7006595445542724E-2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11.05588803554947</v>
      </c>
      <c r="D45" s="42">
        <v>9.9784161797465156</v>
      </c>
      <c r="E45" s="42">
        <v>14.274025082745005</v>
      </c>
      <c r="F45" s="42">
        <v>16.02748082273013</v>
      </c>
      <c r="G45" s="42">
        <v>18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6.5822788532470247</v>
      </c>
      <c r="D46" s="46">
        <v>3.2377649197276792</v>
      </c>
      <c r="E46" s="46">
        <v>1.1233370601539014</v>
      </c>
      <c r="F46" s="46">
        <v>0.67587107502223009</v>
      </c>
      <c r="G46" s="46">
        <v>0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11.981239442078525</v>
      </c>
      <c r="D47" s="50">
        <v>7.9044232367560863</v>
      </c>
      <c r="E47" s="50">
        <v>23.75695370511276</v>
      </c>
      <c r="F47" s="50">
        <v>34.637192689720216</v>
      </c>
      <c r="G47" s="50">
        <v>50.578792338790663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2.248864824872032E+17</v>
      </c>
      <c r="D48" s="71">
        <v>1.8961419174456902E+17</v>
      </c>
      <c r="E48" s="71">
        <v>2.9879400228433784E+16</v>
      </c>
      <c r="F48" s="71">
        <v>5384597300810268</v>
      </c>
      <c r="G48" s="71">
        <v>8293213390125.5967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4.9856514369184111E-2</v>
      </c>
      <c r="D49" s="57">
        <v>5.9908978577574198E-2</v>
      </c>
      <c r="E49" s="57">
        <v>9.1076742115325765E-2</v>
      </c>
      <c r="F49" s="57">
        <v>0.21467718082330486</v>
      </c>
      <c r="G49" s="57">
        <v>0.81813038819247796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13.286436738203694</v>
      </c>
    </row>
    <row r="52" spans="2:14" x14ac:dyDescent="0.4">
      <c r="C52" s="3" t="s">
        <v>11</v>
      </c>
      <c r="D52" s="3">
        <f t="shared" ref="D52:I52" si="0">D43/1000000</f>
        <v>7268.4784048384781</v>
      </c>
      <c r="E52" s="3">
        <f t="shared" si="0"/>
        <v>1897.9223960216764</v>
      </c>
      <c r="F52" s="3">
        <f t="shared" si="0"/>
        <v>341.81469622738479</v>
      </c>
      <c r="G52" s="3">
        <f t="shared" si="0"/>
        <v>3.5199694639569175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66</v>
      </c>
    </row>
    <row r="54" spans="2:14" x14ac:dyDescent="0.4">
      <c r="C54" s="10">
        <f>K55</f>
        <v>65.59220991516888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2014</v>
      </c>
      <c r="C55" s="3" t="str">
        <f>CONCATENATE(C51,C53,C52)</f>
        <v>&lt; 11,5 cm =66%</v>
      </c>
      <c r="D55" s="10">
        <f>SUM(D8:D25)/1000000000</f>
        <v>6.2013893839316161</v>
      </c>
      <c r="E55" s="10">
        <f t="shared" ref="E55:I55" si="2">SUM(E8:E25)/1000000000</f>
        <v>3.7568109864408776E-2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6.2389574937960246</v>
      </c>
      <c r="K55" s="10">
        <f>(J55/$J57)*100</f>
        <v>65.59220991516888</v>
      </c>
      <c r="L55" s="10">
        <f>ROUND(K55,0)</f>
        <v>66</v>
      </c>
    </row>
    <row r="56" spans="2:14" x14ac:dyDescent="0.4">
      <c r="B56" s="12"/>
      <c r="C56" s="3" t="s">
        <v>18</v>
      </c>
      <c r="D56" s="10">
        <f>SUM(D26:D42)/1000000000</f>
        <v>1.0670890209068622</v>
      </c>
      <c r="E56" s="10">
        <f t="shared" ref="E56:I56" si="3">SUM(E26:E42)/1000000000</f>
        <v>1.8603542861572677</v>
      </c>
      <c r="F56" s="10">
        <f t="shared" si="3"/>
        <v>0.34181469622738481</v>
      </c>
      <c r="G56" s="10">
        <f t="shared" si="3"/>
        <v>3.5199694639569176E-3</v>
      </c>
      <c r="H56" s="10">
        <f t="shared" si="3"/>
        <v>0</v>
      </c>
      <c r="I56" s="10">
        <f t="shared" si="3"/>
        <v>0</v>
      </c>
      <c r="J56" s="10">
        <f>SUM(D56:I56)</f>
        <v>3.2727779727554718</v>
      </c>
      <c r="K56" s="10">
        <f>(J56/$J57)*100</f>
        <v>34.407790084831127</v>
      </c>
    </row>
    <row r="57" spans="2:14" x14ac:dyDescent="0.4">
      <c r="B57" s="12"/>
      <c r="J57" s="10">
        <f>SUM(J55:J56)</f>
        <v>9.5117354665514959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9E9-F32C-4A9C-87B4-3014044EBB79}">
  <dimension ref="B1:Y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2.54296875" style="1" bestFit="1" customWidth="1"/>
    <col min="13" max="13" width="15.1796875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5" ht="43.5" customHeight="1" x14ac:dyDescent="0.25">
      <c r="B1" s="72" t="s">
        <v>73</v>
      </c>
      <c r="C1" s="72"/>
      <c r="D1" s="72"/>
      <c r="E1" s="72"/>
      <c r="F1" s="72"/>
      <c r="G1" s="72"/>
      <c r="H1" s="72"/>
      <c r="I1" s="72"/>
      <c r="J1" s="72"/>
    </row>
    <row r="2" spans="2:25" x14ac:dyDescent="0.25">
      <c r="B2" s="72" t="s">
        <v>51</v>
      </c>
      <c r="C2" s="72"/>
      <c r="D2" s="72"/>
      <c r="E2" s="72"/>
      <c r="F2" s="72"/>
      <c r="G2" s="72"/>
      <c r="H2" s="72"/>
      <c r="I2" s="72"/>
      <c r="J2" s="72"/>
      <c r="K2" s="72"/>
      <c r="O2"/>
      <c r="P2"/>
      <c r="Q2"/>
      <c r="R2"/>
      <c r="S2"/>
      <c r="T2"/>
      <c r="U2"/>
      <c r="V2"/>
      <c r="W2"/>
      <c r="X2"/>
      <c r="Y2"/>
    </row>
    <row r="3" spans="2:25" ht="25.2" thickBot="1" x14ac:dyDescent="0.45">
      <c r="O3"/>
      <c r="P3"/>
      <c r="Q3"/>
      <c r="R3"/>
      <c r="S3"/>
      <c r="T3"/>
      <c r="U3"/>
      <c r="V3"/>
      <c r="W3"/>
      <c r="X3"/>
      <c r="Y3"/>
    </row>
    <row r="4" spans="2:25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</row>
    <row r="5" spans="2:25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</row>
    <row r="6" spans="2:25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</row>
    <row r="7" spans="2:25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</row>
    <row r="8" spans="2:25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  <c r="Y8"/>
    </row>
    <row r="9" spans="2:25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</row>
    <row r="10" spans="2:25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</row>
    <row r="11" spans="2:25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8692.4388682601548</v>
      </c>
      <c r="O11"/>
      <c r="P11"/>
      <c r="Q11"/>
      <c r="R11"/>
      <c r="S11"/>
      <c r="T11"/>
      <c r="U11"/>
      <c r="V11"/>
      <c r="W11"/>
      <c r="X11"/>
      <c r="Y11"/>
    </row>
    <row r="12" spans="2:25" x14ac:dyDescent="0.4">
      <c r="B12" s="69">
        <v>5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</row>
    <row r="13" spans="2:25" x14ac:dyDescent="0.4">
      <c r="B13" s="69">
        <v>5.5</v>
      </c>
      <c r="C13" s="31">
        <v>0</v>
      </c>
      <c r="D13" s="32">
        <v>0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</row>
    <row r="14" spans="2:25" x14ac:dyDescent="0.4">
      <c r="B14" s="69">
        <v>6</v>
      </c>
      <c r="C14" s="31">
        <v>6708522.1968308641</v>
      </c>
      <c r="D14" s="32">
        <v>6708522.1968308641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</row>
    <row r="15" spans="2:25" x14ac:dyDescent="0.4">
      <c r="B15" s="69">
        <v>6.5</v>
      </c>
      <c r="C15" s="31">
        <v>5788877.3572704596</v>
      </c>
      <c r="D15" s="32">
        <v>5788877.3572704596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</row>
    <row r="16" spans="2:25" x14ac:dyDescent="0.4">
      <c r="B16" s="69">
        <v>7</v>
      </c>
      <c r="C16" s="31">
        <v>65652739.775247835</v>
      </c>
      <c r="D16" s="32">
        <v>65652739.775247835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115635179.38282236</v>
      </c>
      <c r="D17" s="32">
        <v>115635179.38282236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14.058702336797968</v>
      </c>
      <c r="M17" s="6" t="s">
        <v>11</v>
      </c>
    </row>
    <row r="18" spans="2:13" x14ac:dyDescent="0.4">
      <c r="B18" s="69">
        <v>8</v>
      </c>
      <c r="C18" s="31">
        <v>134266004.10342228</v>
      </c>
      <c r="D18" s="32">
        <v>134266004.10342228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81230015.883883387</v>
      </c>
      <c r="D19" s="32">
        <v>81230015.883883387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8692438868.2601547</v>
      </c>
      <c r="M19" s="6" t="s">
        <v>12</v>
      </c>
    </row>
    <row r="20" spans="2:13" x14ac:dyDescent="0.4">
      <c r="B20" s="69">
        <v>9</v>
      </c>
      <c r="C20" s="31">
        <v>3178799.6171174403</v>
      </c>
      <c r="D20" s="32">
        <v>3178799.6171174403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30687960.563723736</v>
      </c>
      <c r="D21" s="32">
        <v>30687960.563723736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49138401.631731741</v>
      </c>
      <c r="D22" s="32">
        <v>49138401.631731741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73502941.292228088</v>
      </c>
      <c r="D23" s="32">
        <v>73502941.292228088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219662447.18694472</v>
      </c>
      <c r="D24" s="32">
        <v>219662447.18694472</v>
      </c>
      <c r="E24" s="32">
        <v>0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436592217.30560225</v>
      </c>
      <c r="D25" s="32">
        <v>436592217.30560225</v>
      </c>
      <c r="E25" s="32">
        <v>0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448786460.14886886</v>
      </c>
      <c r="D26" s="32">
        <v>398921297.91010565</v>
      </c>
      <c r="E26" s="32">
        <v>49865162.238763206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571989089.96831059</v>
      </c>
      <c r="D27" s="32">
        <v>285994544.9841553</v>
      </c>
      <c r="E27" s="32">
        <v>285994544.9841553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492123701.81679726</v>
      </c>
      <c r="D28" s="32">
        <v>338335044.99904811</v>
      </c>
      <c r="E28" s="32">
        <v>153788656.81774914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532448070.45419383</v>
      </c>
      <c r="D29" s="32">
        <v>76064010.064884827</v>
      </c>
      <c r="E29" s="32">
        <v>456384060.38930899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718519059.18032753</v>
      </c>
      <c r="D30" s="32">
        <v>37816792.588438287</v>
      </c>
      <c r="E30" s="32">
        <v>680702266.59188926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753083714.10755348</v>
      </c>
      <c r="D31" s="32">
        <v>37654185.705377676</v>
      </c>
      <c r="E31" s="32">
        <v>640121156.99142039</v>
      </c>
      <c r="F31" s="32">
        <v>75308371.410755351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962787562.95398831</v>
      </c>
      <c r="D32" s="32">
        <v>0</v>
      </c>
      <c r="E32" s="32">
        <v>962787562.95398831</v>
      </c>
      <c r="F32" s="32">
        <v>0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1267376656.3797488</v>
      </c>
      <c r="D33" s="32">
        <v>0</v>
      </c>
      <c r="E33" s="32">
        <v>1102066657.7215207</v>
      </c>
      <c r="F33" s="32">
        <v>165309998.6582281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812646296.168414</v>
      </c>
      <c r="D34" s="32">
        <v>0</v>
      </c>
      <c r="E34" s="32">
        <v>568852407.31788981</v>
      </c>
      <c r="F34" s="32">
        <v>243793888.85052419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495292849.19307196</v>
      </c>
      <c r="D35" s="32">
        <v>0</v>
      </c>
      <c r="E35" s="32">
        <v>247646424.59653598</v>
      </c>
      <c r="F35" s="32">
        <v>247646424.59653598</v>
      </c>
      <c r="G35" s="32">
        <v>0</v>
      </c>
      <c r="H35" s="32"/>
      <c r="I35" s="32"/>
      <c r="J35" s="33">
        <v>0</v>
      </c>
    </row>
    <row r="36" spans="2:14" x14ac:dyDescent="0.4">
      <c r="B36" s="69">
        <v>17</v>
      </c>
      <c r="C36" s="31">
        <v>217421954.30598876</v>
      </c>
      <c r="D36" s="32">
        <v>0</v>
      </c>
      <c r="E36" s="32">
        <v>63947633.619408451</v>
      </c>
      <c r="F36" s="32">
        <v>153474320.6865803</v>
      </c>
      <c r="G36" s="32">
        <v>0</v>
      </c>
      <c r="H36" s="32"/>
      <c r="I36" s="32"/>
      <c r="J36" s="33">
        <v>0</v>
      </c>
    </row>
    <row r="37" spans="2:14" x14ac:dyDescent="0.4">
      <c r="B37" s="69">
        <v>17.5</v>
      </c>
      <c r="C37" s="31">
        <v>120308953.93860099</v>
      </c>
      <c r="D37" s="32">
        <v>0</v>
      </c>
      <c r="E37" s="32">
        <v>53470646.194933772</v>
      </c>
      <c r="F37" s="32">
        <v>66838307.743667215</v>
      </c>
      <c r="G37" s="32">
        <v>0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54204011.140855804</v>
      </c>
      <c r="D38" s="32">
        <v>0</v>
      </c>
      <c r="E38" s="32">
        <v>9034001.8568092994</v>
      </c>
      <c r="F38" s="32">
        <v>45170009.284046501</v>
      </c>
      <c r="G38" s="32">
        <v>0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>
        <v>13664124.448045582</v>
      </c>
      <c r="D39" s="32">
        <v>0</v>
      </c>
      <c r="E39" s="32">
        <v>4554708.1493485272</v>
      </c>
      <c r="F39" s="32">
        <v>4554708.1493485272</v>
      </c>
      <c r="G39" s="32">
        <v>4554708.1493485272</v>
      </c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>
        <v>9742257.7585634068</v>
      </c>
      <c r="D40" s="32">
        <v>0</v>
      </c>
      <c r="E40" s="32">
        <v>0</v>
      </c>
      <c r="F40" s="32">
        <v>0</v>
      </c>
      <c r="G40" s="32">
        <v>9742257.7585634068</v>
      </c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8692438868.2601547</v>
      </c>
      <c r="D43" s="36">
        <v>2396829982.5488353</v>
      </c>
      <c r="E43" s="36">
        <v>5279215890.4237213</v>
      </c>
      <c r="F43" s="36">
        <v>1002096029.3796862</v>
      </c>
      <c r="G43" s="36">
        <v>14296965.907911934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99.999999999999986</v>
      </c>
      <c r="D44" s="39">
        <v>27.573734125421296</v>
      </c>
      <c r="E44" s="39">
        <v>60.733425571739325</v>
      </c>
      <c r="F44" s="39">
        <v>11.528364416099276</v>
      </c>
      <c r="G44" s="39">
        <v>0.16447588674009922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14.008221237228506</v>
      </c>
      <c r="D45" s="42">
        <v>11.286712141256018</v>
      </c>
      <c r="E45" s="42">
        <v>14.798923290764343</v>
      </c>
      <c r="F45" s="42">
        <v>16.283070902169083</v>
      </c>
      <c r="G45" s="42">
        <v>18.840710673205567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4.8450391807784587</v>
      </c>
      <c r="D46" s="46">
        <v>3.4220846383794834</v>
      </c>
      <c r="E46" s="46">
        <v>1.2566661769554772</v>
      </c>
      <c r="F46" s="46">
        <v>0.70391789710072861</v>
      </c>
      <c r="G46" s="46">
        <v>5.4271577562536137E-2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20.008323246005087</v>
      </c>
      <c r="D47" s="50">
        <v>9.7918537509498904</v>
      </c>
      <c r="E47" s="50">
        <v>22.415877007433625</v>
      </c>
      <c r="F47" s="50">
        <v>30.494240576704531</v>
      </c>
      <c r="G47" s="50">
        <v>49.191141267029771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5.8500705814425638E+17</v>
      </c>
      <c r="D48" s="71">
        <v>1.3510557744908018E+17</v>
      </c>
      <c r="E48" s="71">
        <v>4.1162236844446701E+17</v>
      </c>
      <c r="F48" s="71">
        <v>3.822676973157616E+16</v>
      </c>
      <c r="G48" s="71">
        <v>52342519133210.031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8.7991132600433702E-2</v>
      </c>
      <c r="D49" s="57">
        <v>0.15335551905017017</v>
      </c>
      <c r="E49" s="57">
        <v>0.12152903825342684</v>
      </c>
      <c r="F49" s="57">
        <v>0.19510772227617848</v>
      </c>
      <c r="G49" s="57">
        <v>0.50603834728203367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70.361949093435626</v>
      </c>
    </row>
    <row r="52" spans="2:14" x14ac:dyDescent="0.4">
      <c r="C52" s="3" t="s">
        <v>11</v>
      </c>
      <c r="D52" s="3">
        <f t="shared" ref="D52:I52" si="0">D43/1000000</f>
        <v>2396.8299825488352</v>
      </c>
      <c r="E52" s="3">
        <f t="shared" si="0"/>
        <v>5279.2158904237212</v>
      </c>
      <c r="F52" s="3">
        <f t="shared" si="0"/>
        <v>1002.0960293796862</v>
      </c>
      <c r="G52" s="3">
        <f t="shared" si="0"/>
        <v>14.296965907911934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14</v>
      </c>
    </row>
    <row r="54" spans="2:14" x14ac:dyDescent="0.4">
      <c r="C54" s="10">
        <f>K55</f>
        <v>14.058702336797968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2014</v>
      </c>
      <c r="C55" s="3" t="str">
        <f>CONCATENATE(C51,C53,C52)</f>
        <v>&lt; 11,5 cm =14%</v>
      </c>
      <c r="D55" s="10">
        <f>SUM(D8:D25)/1000000000</f>
        <v>1.2220441062968252</v>
      </c>
      <c r="E55" s="10">
        <f t="shared" ref="E55:I55" si="2">SUM(E8:E25)/1000000000</f>
        <v>0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1.2220441062968252</v>
      </c>
      <c r="K55" s="10">
        <f>(J55/$J57)*100</f>
        <v>14.058702336797968</v>
      </c>
      <c r="L55" s="10">
        <f>ROUND(K55,0)</f>
        <v>14</v>
      </c>
    </row>
    <row r="56" spans="2:14" x14ac:dyDescent="0.4">
      <c r="B56" s="12"/>
      <c r="C56" s="3" t="s">
        <v>18</v>
      </c>
      <c r="D56" s="10">
        <f>SUM(D26:D42)/1000000000</f>
        <v>1.1747858762520096</v>
      </c>
      <c r="E56" s="10">
        <f t="shared" ref="E56:I56" si="3">SUM(E26:E42)/1000000000</f>
        <v>5.2792158904237212</v>
      </c>
      <c r="F56" s="10">
        <f t="shared" si="3"/>
        <v>1.0020960293796863</v>
      </c>
      <c r="G56" s="10">
        <f t="shared" si="3"/>
        <v>1.4296965907911933E-2</v>
      </c>
      <c r="H56" s="10">
        <f t="shared" si="3"/>
        <v>0</v>
      </c>
      <c r="I56" s="10">
        <f t="shared" si="3"/>
        <v>0</v>
      </c>
      <c r="J56" s="10">
        <f>SUM(D56:I56)</f>
        <v>7.4703947619633286</v>
      </c>
      <c r="K56" s="10">
        <f>(J56/$J57)*100</f>
        <v>85.941297663202022</v>
      </c>
    </row>
    <row r="57" spans="2:14" x14ac:dyDescent="0.4">
      <c r="B57" s="12"/>
      <c r="J57" s="10">
        <f>SUM(J55:J56)</f>
        <v>8.6924388682601545</v>
      </c>
      <c r="K57" s="10">
        <f>SUM(K55:K56)</f>
        <v>99.999999999999986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2.54296875" style="1" bestFit="1" customWidth="1"/>
    <col min="13" max="13" width="15.1796875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4" ht="43.5" customHeight="1" x14ac:dyDescent="0.25">
      <c r="B1" s="72" t="s">
        <v>74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35</v>
      </c>
      <c r="C2" s="72"/>
      <c r="D2" s="72"/>
      <c r="E2" s="72"/>
      <c r="F2" s="72"/>
      <c r="G2" s="72"/>
      <c r="H2" s="72"/>
      <c r="I2" s="72"/>
      <c r="J2" s="72"/>
      <c r="K2" s="72"/>
      <c r="P2"/>
      <c r="Q2"/>
      <c r="R2"/>
      <c r="S2"/>
      <c r="T2"/>
      <c r="U2"/>
      <c r="V2"/>
      <c r="W2"/>
      <c r="X2"/>
    </row>
    <row r="3" spans="2:24" ht="25.2" thickBot="1" x14ac:dyDescent="0.45">
      <c r="P3"/>
      <c r="Q3"/>
      <c r="R3"/>
      <c r="S3"/>
      <c r="T3"/>
      <c r="U3"/>
      <c r="V3"/>
      <c r="W3"/>
      <c r="X3"/>
    </row>
    <row r="4" spans="2:24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P6"/>
      <c r="Q6"/>
      <c r="R6"/>
      <c r="S6"/>
      <c r="T6"/>
      <c r="U6"/>
      <c r="V6"/>
      <c r="W6"/>
      <c r="X6"/>
    </row>
    <row r="7" spans="2:24" x14ac:dyDescent="0.4">
      <c r="B7" s="27"/>
      <c r="C7" s="28"/>
      <c r="D7" s="29"/>
      <c r="E7" s="29"/>
      <c r="F7" s="29"/>
      <c r="G7" s="29"/>
      <c r="H7" s="29"/>
      <c r="I7" s="29"/>
      <c r="J7" s="30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>
        <v>10620740.869682236</v>
      </c>
      <c r="D9" s="32">
        <v>10620740.869682236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8304862.7148978617</v>
      </c>
      <c r="D10" s="32">
        <v>8304862.7148978617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13370217.073442385</v>
      </c>
      <c r="D11" s="32">
        <v>13370217.073442385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5851.2248611104824</v>
      </c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11011645.527541917</v>
      </c>
      <c r="D12" s="32">
        <v>11011645.527541917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32335091.367453564</v>
      </c>
      <c r="D13" s="32">
        <v>32335091.367453564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27546522.990653634</v>
      </c>
      <c r="D14" s="32">
        <v>27546522.990653634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  <c r="P14"/>
      <c r="Q14"/>
      <c r="R14"/>
      <c r="S14"/>
      <c r="T14"/>
      <c r="U14"/>
      <c r="V14"/>
      <c r="W14"/>
      <c r="X14"/>
    </row>
    <row r="15" spans="2:24" x14ac:dyDescent="0.4">
      <c r="B15" s="69">
        <v>6.5</v>
      </c>
      <c r="C15" s="31">
        <v>33964305.649014667</v>
      </c>
      <c r="D15" s="32">
        <v>33964305.649014667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  <c r="P15"/>
      <c r="Q15"/>
      <c r="R15"/>
      <c r="S15"/>
      <c r="T15"/>
      <c r="U15"/>
      <c r="V15"/>
      <c r="W15"/>
      <c r="X15"/>
    </row>
    <row r="16" spans="2:24" x14ac:dyDescent="0.4">
      <c r="B16" s="69">
        <v>7</v>
      </c>
      <c r="C16" s="31">
        <v>71116562.937029719</v>
      </c>
      <c r="D16" s="32">
        <v>71116562.937029719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P16"/>
      <c r="Q16"/>
      <c r="R16"/>
      <c r="S16"/>
      <c r="T16"/>
      <c r="U16"/>
      <c r="V16"/>
      <c r="W16"/>
      <c r="X16"/>
    </row>
    <row r="17" spans="2:24" x14ac:dyDescent="0.4">
      <c r="B17" s="69">
        <v>7.5</v>
      </c>
      <c r="C17" s="31">
        <v>0</v>
      </c>
      <c r="D17" s="32">
        <v>0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33.486305109863643</v>
      </c>
      <c r="M17" s="6" t="s">
        <v>11</v>
      </c>
      <c r="P17"/>
      <c r="Q17"/>
      <c r="R17"/>
      <c r="S17"/>
      <c r="T17"/>
      <c r="U17"/>
      <c r="V17"/>
      <c r="W17"/>
      <c r="X17"/>
    </row>
    <row r="18" spans="2:24" x14ac:dyDescent="0.4">
      <c r="B18" s="69">
        <v>8</v>
      </c>
      <c r="C18" s="31">
        <v>37072949.944159336</v>
      </c>
      <c r="D18" s="32">
        <v>37072949.944159336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  <c r="P18"/>
      <c r="Q18"/>
      <c r="R18"/>
      <c r="S18"/>
      <c r="T18"/>
      <c r="U18"/>
      <c r="V18"/>
      <c r="W18"/>
      <c r="X18"/>
    </row>
    <row r="19" spans="2:24" x14ac:dyDescent="0.4">
      <c r="B19" s="69">
        <v>8.5</v>
      </c>
      <c r="C19" s="31">
        <v>33155738.060172681</v>
      </c>
      <c r="D19" s="32">
        <v>33155738.060172681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5851224861.1104822</v>
      </c>
      <c r="M19" s="6" t="s">
        <v>12</v>
      </c>
    </row>
    <row r="20" spans="2:24" x14ac:dyDescent="0.4">
      <c r="B20" s="69">
        <v>9</v>
      </c>
      <c r="C20" s="31">
        <v>74605897.370389044</v>
      </c>
      <c r="D20" s="32">
        <v>74605897.370389044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24" x14ac:dyDescent="0.4">
      <c r="B21" s="69">
        <v>9.5</v>
      </c>
      <c r="C21" s="31">
        <v>94547170.053670928</v>
      </c>
      <c r="D21" s="32">
        <v>94547170.053670928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24" x14ac:dyDescent="0.4">
      <c r="B22" s="69">
        <v>10</v>
      </c>
      <c r="C22" s="31">
        <v>172046148.27596533</v>
      </c>
      <c r="D22" s="32">
        <v>172046148.27596533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24" x14ac:dyDescent="0.4">
      <c r="B23" s="69">
        <v>10.5</v>
      </c>
      <c r="C23" s="31">
        <v>303284041.94229096</v>
      </c>
      <c r="D23" s="32">
        <v>303284041.94229096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24" x14ac:dyDescent="0.4">
      <c r="B24" s="69">
        <v>11</v>
      </c>
      <c r="C24" s="31">
        <v>494893763.82070243</v>
      </c>
      <c r="D24" s="32">
        <v>494893763.82070243</v>
      </c>
      <c r="E24" s="32">
        <v>0</v>
      </c>
      <c r="F24" s="32">
        <v>0</v>
      </c>
      <c r="G24" s="32">
        <v>0</v>
      </c>
      <c r="H24" s="32"/>
      <c r="I24" s="32"/>
      <c r="J24" s="33">
        <v>0</v>
      </c>
    </row>
    <row r="25" spans="2:24" x14ac:dyDescent="0.4">
      <c r="B25" s="69">
        <v>11.5</v>
      </c>
      <c r="C25" s="31">
        <v>541483351.05858481</v>
      </c>
      <c r="D25" s="32">
        <v>541483351.05858481</v>
      </c>
      <c r="E25" s="32">
        <v>0</v>
      </c>
      <c r="F25" s="32">
        <v>0</v>
      </c>
      <c r="G25" s="32">
        <v>0</v>
      </c>
      <c r="H25" s="32"/>
      <c r="I25" s="32"/>
      <c r="J25" s="33">
        <v>0</v>
      </c>
    </row>
    <row r="26" spans="2:24" x14ac:dyDescent="0.4">
      <c r="B26" s="69">
        <v>12</v>
      </c>
      <c r="C26" s="31">
        <v>544571776.69486749</v>
      </c>
      <c r="D26" s="32">
        <v>466775808.59560066</v>
      </c>
      <c r="E26" s="32">
        <v>77795968.099266782</v>
      </c>
      <c r="F26" s="32">
        <v>0</v>
      </c>
      <c r="G26" s="32">
        <v>0</v>
      </c>
      <c r="H26" s="32"/>
      <c r="I26" s="32"/>
      <c r="J26" s="33">
        <v>0</v>
      </c>
    </row>
    <row r="27" spans="2:24" x14ac:dyDescent="0.4">
      <c r="B27" s="69">
        <v>12.5</v>
      </c>
      <c r="C27" s="31">
        <v>282059065.43340617</v>
      </c>
      <c r="D27" s="32">
        <v>282059065.43340617</v>
      </c>
      <c r="E27" s="32">
        <v>0</v>
      </c>
      <c r="F27" s="32">
        <v>0</v>
      </c>
      <c r="G27" s="32">
        <v>0</v>
      </c>
      <c r="H27" s="32"/>
      <c r="I27" s="32"/>
      <c r="J27" s="33">
        <v>0</v>
      </c>
    </row>
    <row r="28" spans="2:24" x14ac:dyDescent="0.4">
      <c r="B28" s="69">
        <v>13</v>
      </c>
      <c r="C28" s="31">
        <v>92297788.642676473</v>
      </c>
      <c r="D28" s="32">
        <v>46148894.321338236</v>
      </c>
      <c r="E28" s="32">
        <v>46148894.321338236</v>
      </c>
      <c r="F28" s="32">
        <v>0</v>
      </c>
      <c r="G28" s="32">
        <v>0</v>
      </c>
      <c r="H28" s="32"/>
      <c r="I28" s="32"/>
      <c r="J28" s="33">
        <v>0</v>
      </c>
    </row>
    <row r="29" spans="2:24" x14ac:dyDescent="0.4">
      <c r="B29" s="69">
        <v>13.5</v>
      </c>
      <c r="C29" s="31">
        <v>41442782.216464065</v>
      </c>
      <c r="D29" s="32">
        <v>0</v>
      </c>
      <c r="E29" s="32">
        <v>0</v>
      </c>
      <c r="F29" s="32">
        <v>41442782.216464065</v>
      </c>
      <c r="G29" s="32">
        <v>0</v>
      </c>
      <c r="H29" s="32"/>
      <c r="I29" s="32"/>
      <c r="J29" s="33"/>
    </row>
    <row r="30" spans="2:24" x14ac:dyDescent="0.4">
      <c r="B30" s="69">
        <v>14</v>
      </c>
      <c r="C30" s="31">
        <v>84542813.236396149</v>
      </c>
      <c r="D30" s="32">
        <v>0</v>
      </c>
      <c r="E30" s="32">
        <v>84542813.236396149</v>
      </c>
      <c r="F30" s="32">
        <v>0</v>
      </c>
      <c r="G30" s="32">
        <v>0</v>
      </c>
      <c r="H30" s="32"/>
      <c r="I30" s="32"/>
      <c r="J30" s="33"/>
    </row>
    <row r="31" spans="2:24" x14ac:dyDescent="0.4">
      <c r="B31" s="69">
        <v>14.5</v>
      </c>
      <c r="C31" s="31">
        <v>74228733.902792156</v>
      </c>
      <c r="D31" s="32">
        <v>0</v>
      </c>
      <c r="E31" s="32">
        <v>74228733.902792156</v>
      </c>
      <c r="F31" s="32">
        <v>0</v>
      </c>
      <c r="G31" s="32">
        <v>0</v>
      </c>
      <c r="H31" s="32"/>
      <c r="I31" s="32"/>
      <c r="J31" s="33"/>
    </row>
    <row r="32" spans="2:24" x14ac:dyDescent="0.4">
      <c r="B32" s="69">
        <v>15</v>
      </c>
      <c r="C32" s="31">
        <v>182736758.53858471</v>
      </c>
      <c r="D32" s="32">
        <v>0</v>
      </c>
      <c r="E32" s="32">
        <v>121824505.6923898</v>
      </c>
      <c r="F32" s="32">
        <v>60912252.846194901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360086475.49329805</v>
      </c>
      <c r="D33" s="32">
        <v>0</v>
      </c>
      <c r="E33" s="32">
        <v>108025942.64798941</v>
      </c>
      <c r="F33" s="32">
        <v>252060532.84530863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551029032.63095009</v>
      </c>
      <c r="D34" s="32">
        <v>0</v>
      </c>
      <c r="E34" s="32">
        <v>206635887.2366063</v>
      </c>
      <c r="F34" s="32">
        <v>344393145.39434379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769373890.75601435</v>
      </c>
      <c r="D35" s="32">
        <v>0</v>
      </c>
      <c r="E35" s="32">
        <v>209829242.93345848</v>
      </c>
      <c r="F35" s="32">
        <v>524573107.33364618</v>
      </c>
      <c r="G35" s="32">
        <v>34971540.488909751</v>
      </c>
      <c r="H35" s="32"/>
      <c r="I35" s="32"/>
      <c r="J35" s="33">
        <v>0</v>
      </c>
    </row>
    <row r="36" spans="2:14" x14ac:dyDescent="0.4">
      <c r="B36" s="69">
        <v>17</v>
      </c>
      <c r="C36" s="31">
        <v>601831531.70557237</v>
      </c>
      <c r="D36" s="32">
        <v>0</v>
      </c>
      <c r="E36" s="32">
        <v>106205564.41863042</v>
      </c>
      <c r="F36" s="32">
        <v>460224112.48073179</v>
      </c>
      <c r="G36" s="32">
        <v>35401854.806210138</v>
      </c>
      <c r="H36" s="32"/>
      <c r="I36" s="32"/>
      <c r="J36" s="33">
        <v>0</v>
      </c>
    </row>
    <row r="37" spans="2:14" x14ac:dyDescent="0.4">
      <c r="B37" s="69">
        <v>17.5</v>
      </c>
      <c r="C37" s="31">
        <v>243516421.90064555</v>
      </c>
      <c r="D37" s="32">
        <v>0</v>
      </c>
      <c r="E37" s="32">
        <v>30439552.737580694</v>
      </c>
      <c r="F37" s="32">
        <v>121758210.95032278</v>
      </c>
      <c r="G37" s="32">
        <v>91318658.21274209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54529950.437904596</v>
      </c>
      <c r="D38" s="32">
        <v>0</v>
      </c>
      <c r="E38" s="32">
        <v>0</v>
      </c>
      <c r="F38" s="32">
        <v>0</v>
      </c>
      <c r="G38" s="32">
        <v>54529950.437904596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>
        <v>9618829.8652596157</v>
      </c>
      <c r="D39" s="32">
        <v>0</v>
      </c>
      <c r="E39" s="32">
        <v>0</v>
      </c>
      <c r="F39" s="32">
        <v>9618829.8652596157</v>
      </c>
      <c r="G39" s="32">
        <v>0</v>
      </c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5851224861.1104822</v>
      </c>
      <c r="D43" s="36">
        <v>2754342778.0059967</v>
      </c>
      <c r="E43" s="36">
        <v>1065677105.2264484</v>
      </c>
      <c r="F43" s="36">
        <v>1814982973.932272</v>
      </c>
      <c r="G43" s="36">
        <v>216222003.94576657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100.00000000000003</v>
      </c>
      <c r="D44" s="39">
        <v>47.07292649633807</v>
      </c>
      <c r="E44" s="39">
        <v>18.212889275702821</v>
      </c>
      <c r="F44" s="39">
        <v>31.018855316864599</v>
      </c>
      <c r="G44" s="39">
        <v>3.6953289110945327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13.593182189917702</v>
      </c>
      <c r="D45" s="42">
        <v>10.782317519724193</v>
      </c>
      <c r="E45" s="42">
        <v>15.390887500980154</v>
      </c>
      <c r="F45" s="42">
        <v>16.351874145156586</v>
      </c>
      <c r="G45" s="42">
        <v>17.382493491830576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9.3479907978389516</v>
      </c>
      <c r="D46" s="46">
        <v>2.9222463765582019</v>
      </c>
      <c r="E46" s="46">
        <v>2.0136107525242726</v>
      </c>
      <c r="F46" s="46">
        <v>0.59706508177090456</v>
      </c>
      <c r="G46" s="46">
        <v>0.25191213342073759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20.908750878811883</v>
      </c>
      <c r="D47" s="50">
        <v>9.2652888902919806</v>
      </c>
      <c r="E47" s="50">
        <v>27.085470987519393</v>
      </c>
      <c r="F47" s="50">
        <v>32.116523601016219</v>
      </c>
      <c r="G47" s="50">
        <v>38.792737828967141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5.6071162901335078E+17</v>
      </c>
      <c r="D48" s="71">
        <v>3.2557280317235846E+17</v>
      </c>
      <c r="E48" s="71">
        <v>7.359488065506856E+16</v>
      </c>
      <c r="F48" s="71">
        <v>1.5174971539284461E+17</v>
      </c>
      <c r="G48" s="71">
        <v>9794229793079120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0.12797436798356845</v>
      </c>
      <c r="D49" s="57">
        <v>0.20716008100306518</v>
      </c>
      <c r="E49" s="57">
        <v>0.25456469201841903</v>
      </c>
      <c r="F49" s="57">
        <v>0.21463047527657023</v>
      </c>
      <c r="G49" s="57">
        <v>0.45770457827082789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13.125263833847868</v>
      </c>
    </row>
    <row r="52" spans="2:14" x14ac:dyDescent="0.4">
      <c r="C52" s="3" t="s">
        <v>11</v>
      </c>
      <c r="D52" s="3">
        <f t="shared" ref="D52:I52" si="0">D43/1000000</f>
        <v>2754.3427780059965</v>
      </c>
      <c r="E52" s="3">
        <f t="shared" si="0"/>
        <v>1065.6771052264485</v>
      </c>
      <c r="F52" s="3">
        <f t="shared" si="0"/>
        <v>1814.982973932272</v>
      </c>
      <c r="G52" s="3">
        <f t="shared" si="0"/>
        <v>216.22200394576657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33</v>
      </c>
    </row>
    <row r="54" spans="2:14" x14ac:dyDescent="0.4">
      <c r="C54" s="10">
        <f>K55</f>
        <v>33.486305109863643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2015</v>
      </c>
      <c r="C55" s="3" t="str">
        <f>CONCATENATE(C51,C53,C52)</f>
        <v>&lt; 11,5 cm =33%</v>
      </c>
      <c r="D55" s="10">
        <f>SUM(D8:D25)/1000000000</f>
        <v>1.9593590096556515</v>
      </c>
      <c r="E55" s="10">
        <f t="shared" ref="E55:I55" si="2">SUM(E8:E25)/1000000000</f>
        <v>0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1.9593590096556515</v>
      </c>
      <c r="K55" s="10">
        <f>(J55/$J57)*100</f>
        <v>33.486305109863643</v>
      </c>
      <c r="L55" s="10">
        <f>ROUND(K55,0)</f>
        <v>33</v>
      </c>
    </row>
    <row r="56" spans="2:14" x14ac:dyDescent="0.4">
      <c r="B56" s="12"/>
      <c r="C56" s="3" t="s">
        <v>18</v>
      </c>
      <c r="D56" s="10">
        <f>SUM(D26:D42)/1000000000</f>
        <v>0.79498376835034512</v>
      </c>
      <c r="E56" s="10">
        <f t="shared" ref="E56:I56" si="3">SUM(E26:E42)/1000000000</f>
        <v>1.0656771052264484</v>
      </c>
      <c r="F56" s="10">
        <f t="shared" si="3"/>
        <v>1.814982973932272</v>
      </c>
      <c r="G56" s="10">
        <f t="shared" si="3"/>
        <v>0.21622200394576657</v>
      </c>
      <c r="H56" s="10">
        <f t="shared" si="3"/>
        <v>0</v>
      </c>
      <c r="I56" s="10">
        <f t="shared" si="3"/>
        <v>0</v>
      </c>
      <c r="J56" s="10">
        <f>SUM(D56:I56)</f>
        <v>3.8918658514548321</v>
      </c>
      <c r="K56" s="10">
        <f>(J56/$J57)*100</f>
        <v>66.513694890136364</v>
      </c>
    </row>
    <row r="57" spans="2:14" x14ac:dyDescent="0.4">
      <c r="B57" s="12"/>
      <c r="J57" s="10">
        <f>SUM(J55:J56)</f>
        <v>5.8512248611104836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5CBD-3C16-4B96-8853-06D0961C12C4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4" ht="43.5" customHeight="1" x14ac:dyDescent="0.25">
      <c r="B1" s="72" t="s">
        <v>75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76</v>
      </c>
      <c r="C2" s="72"/>
      <c r="D2" s="72"/>
      <c r="E2" s="72"/>
      <c r="F2" s="72"/>
      <c r="G2" s="72"/>
      <c r="H2" s="72"/>
      <c r="I2" s="72"/>
      <c r="J2" s="72"/>
      <c r="K2" s="72"/>
    </row>
    <row r="3" spans="2:24" ht="25.2" thickBot="1" x14ac:dyDescent="0.45">
      <c r="O3"/>
      <c r="P3"/>
      <c r="Q3"/>
      <c r="R3"/>
      <c r="S3"/>
      <c r="T3"/>
      <c r="U3"/>
      <c r="V3"/>
      <c r="W3"/>
      <c r="X3"/>
    </row>
    <row r="4" spans="2:24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</row>
    <row r="7" spans="2:24" ht="31.2" customHeight="1" x14ac:dyDescent="0.4">
      <c r="B7" s="27">
        <v>2.5</v>
      </c>
      <c r="C7" s="28">
        <v>17338825.954924077</v>
      </c>
      <c r="D7" s="29">
        <v>17338825.954924077</v>
      </c>
      <c r="E7" s="29">
        <v>0</v>
      </c>
      <c r="F7" s="29">
        <v>0</v>
      </c>
      <c r="G7" s="29">
        <v>0</v>
      </c>
      <c r="H7" s="29">
        <v>0</v>
      </c>
      <c r="I7" s="29"/>
      <c r="J7" s="30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37178123.308791064</v>
      </c>
      <c r="D8" s="32">
        <v>37178123.308791064</v>
      </c>
      <c r="E8" s="32">
        <v>0</v>
      </c>
      <c r="F8" s="32">
        <v>0</v>
      </c>
      <c r="G8" s="32">
        <v>0</v>
      </c>
      <c r="H8" s="32">
        <v>0</v>
      </c>
      <c r="I8" s="32"/>
      <c r="J8" s="30"/>
      <c r="O8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>
        <v>20990914.902217671</v>
      </c>
      <c r="D9" s="32">
        <v>20990914.902217671</v>
      </c>
      <c r="E9" s="32">
        <v>0</v>
      </c>
      <c r="F9" s="32">
        <v>0</v>
      </c>
      <c r="G9" s="32">
        <v>0</v>
      </c>
      <c r="H9" s="32">
        <v>0</v>
      </c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55281691.163243815</v>
      </c>
      <c r="D10" s="32">
        <v>55281691.163243815</v>
      </c>
      <c r="E10" s="32">
        <v>0</v>
      </c>
      <c r="F10" s="32">
        <v>0</v>
      </c>
      <c r="G10" s="32">
        <v>0</v>
      </c>
      <c r="H10" s="32">
        <v>0</v>
      </c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474816416.92330647</v>
      </c>
      <c r="D11" s="32">
        <v>474816416.92330647</v>
      </c>
      <c r="E11" s="32">
        <v>0</v>
      </c>
      <c r="F11" s="32">
        <v>0</v>
      </c>
      <c r="G11" s="32">
        <v>0</v>
      </c>
      <c r="H11" s="32">
        <v>0</v>
      </c>
      <c r="I11" s="32"/>
      <c r="J11" s="33">
        <v>0</v>
      </c>
      <c r="L11" s="7"/>
      <c r="M11" s="68">
        <f>+C43/1000000</f>
        <v>25427.962044918841</v>
      </c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288361715.69858295</v>
      </c>
      <c r="D12" s="32">
        <v>288361715.69858295</v>
      </c>
      <c r="E12" s="32">
        <v>0</v>
      </c>
      <c r="F12" s="32">
        <v>0</v>
      </c>
      <c r="G12" s="32">
        <v>0</v>
      </c>
      <c r="H12" s="32">
        <v>0</v>
      </c>
      <c r="I12" s="32"/>
      <c r="J12" s="33">
        <v>0</v>
      </c>
      <c r="O12"/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/>
      <c r="J13" s="33">
        <v>0</v>
      </c>
      <c r="O13"/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/>
      <c r="J14" s="33">
        <v>0</v>
      </c>
      <c r="O14"/>
      <c r="P14"/>
      <c r="Q14"/>
      <c r="R14"/>
      <c r="S14"/>
      <c r="T14"/>
      <c r="U14"/>
      <c r="V14"/>
      <c r="W14"/>
      <c r="X14"/>
    </row>
    <row r="15" spans="2:24" x14ac:dyDescent="0.4">
      <c r="B15" s="69">
        <v>6.5</v>
      </c>
      <c r="C15" s="31">
        <v>2916793.6257313481</v>
      </c>
      <c r="D15" s="32">
        <v>2916793.6257313481</v>
      </c>
      <c r="E15" s="32">
        <v>0</v>
      </c>
      <c r="F15" s="32">
        <v>0</v>
      </c>
      <c r="G15" s="32">
        <v>0</v>
      </c>
      <c r="H15" s="32">
        <v>0</v>
      </c>
      <c r="I15" s="32"/>
      <c r="J15" s="33">
        <v>0</v>
      </c>
    </row>
    <row r="16" spans="2:24" x14ac:dyDescent="0.4">
      <c r="B16" s="69">
        <v>7</v>
      </c>
      <c r="C16" s="31">
        <v>239702525.01447085</v>
      </c>
      <c r="D16" s="32">
        <v>239702525.01447085</v>
      </c>
      <c r="E16" s="32">
        <v>0</v>
      </c>
      <c r="F16" s="32">
        <v>0</v>
      </c>
      <c r="G16" s="32">
        <v>0</v>
      </c>
      <c r="H16" s="32">
        <v>0</v>
      </c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789704689.95694232</v>
      </c>
      <c r="D17" s="32">
        <v>789704689.95694232</v>
      </c>
      <c r="E17" s="32">
        <v>0</v>
      </c>
      <c r="F17" s="32">
        <v>0</v>
      </c>
      <c r="G17" s="32">
        <v>0</v>
      </c>
      <c r="H17" s="32">
        <v>0</v>
      </c>
      <c r="I17" s="32"/>
      <c r="J17" s="33">
        <v>0</v>
      </c>
      <c r="L17" s="7">
        <f>K55</f>
        <v>77.468834080057917</v>
      </c>
      <c r="M17" s="6" t="s">
        <v>11</v>
      </c>
    </row>
    <row r="18" spans="2:13" x14ac:dyDescent="0.4">
      <c r="B18" s="69">
        <v>8</v>
      </c>
      <c r="C18" s="31">
        <v>1345825673.2974451</v>
      </c>
      <c r="D18" s="32">
        <v>1345825673.2974451</v>
      </c>
      <c r="E18" s="32">
        <v>0</v>
      </c>
      <c r="F18" s="32">
        <v>0</v>
      </c>
      <c r="G18" s="32">
        <v>0</v>
      </c>
      <c r="H18" s="32">
        <v>0</v>
      </c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1827284536.2798975</v>
      </c>
      <c r="D19" s="32">
        <v>1827284536.2798975</v>
      </c>
      <c r="E19" s="32">
        <v>0</v>
      </c>
      <c r="F19" s="32">
        <v>0</v>
      </c>
      <c r="G19" s="32">
        <v>0</v>
      </c>
      <c r="H19" s="32">
        <v>0</v>
      </c>
      <c r="I19" s="32"/>
      <c r="J19" s="33">
        <v>0</v>
      </c>
      <c r="L19" s="7">
        <f>C43</f>
        <v>25427962044.918842</v>
      </c>
      <c r="M19" s="6" t="s">
        <v>12</v>
      </c>
    </row>
    <row r="20" spans="2:13" x14ac:dyDescent="0.4">
      <c r="B20" s="69">
        <v>9</v>
      </c>
      <c r="C20" s="31">
        <v>2155269427.9112444</v>
      </c>
      <c r="D20" s="32">
        <v>2155269427.9112444</v>
      </c>
      <c r="E20" s="32">
        <v>0</v>
      </c>
      <c r="F20" s="32">
        <v>0</v>
      </c>
      <c r="G20" s="32">
        <v>0</v>
      </c>
      <c r="H20" s="32">
        <v>0</v>
      </c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2914686107.544343</v>
      </c>
      <c r="D21" s="32">
        <v>2914686107.544343</v>
      </c>
      <c r="E21" s="32">
        <v>0</v>
      </c>
      <c r="F21" s="32">
        <v>0</v>
      </c>
      <c r="G21" s="32">
        <v>0</v>
      </c>
      <c r="H21" s="32">
        <v>0</v>
      </c>
      <c r="I21" s="32"/>
      <c r="J21" s="33">
        <v>0</v>
      </c>
    </row>
    <row r="22" spans="2:13" x14ac:dyDescent="0.4">
      <c r="B22" s="69">
        <v>10</v>
      </c>
      <c r="C22" s="31">
        <v>2923339359.6493568</v>
      </c>
      <c r="D22" s="32">
        <v>2923339359.6493568</v>
      </c>
      <c r="E22" s="32">
        <v>0</v>
      </c>
      <c r="F22" s="32">
        <v>0</v>
      </c>
      <c r="G22" s="32">
        <v>0</v>
      </c>
      <c r="H22" s="32">
        <v>0</v>
      </c>
      <c r="I22" s="32"/>
      <c r="J22" s="33">
        <v>0</v>
      </c>
    </row>
    <row r="23" spans="2:13" x14ac:dyDescent="0.4">
      <c r="B23" s="69">
        <v>10.5</v>
      </c>
      <c r="C23" s="31">
        <v>2875924724.9267297</v>
      </c>
      <c r="D23" s="32">
        <v>2875924724.9267297</v>
      </c>
      <c r="E23" s="32">
        <v>0</v>
      </c>
      <c r="F23" s="32">
        <v>0</v>
      </c>
      <c r="G23" s="32">
        <v>0</v>
      </c>
      <c r="H23" s="32">
        <v>0</v>
      </c>
      <c r="I23" s="32"/>
      <c r="J23" s="33">
        <v>0</v>
      </c>
    </row>
    <row r="24" spans="2:13" x14ac:dyDescent="0.4">
      <c r="B24" s="69">
        <v>11</v>
      </c>
      <c r="C24" s="31">
        <v>2410178918.9889703</v>
      </c>
      <c r="D24" s="32">
        <v>2289669973.0395217</v>
      </c>
      <c r="E24" s="32">
        <v>120508945.94944853</v>
      </c>
      <c r="F24" s="32">
        <v>0</v>
      </c>
      <c r="G24" s="32">
        <v>0</v>
      </c>
      <c r="H24" s="32">
        <v>0</v>
      </c>
      <c r="I24" s="32"/>
      <c r="J24" s="33">
        <v>0</v>
      </c>
    </row>
    <row r="25" spans="2:13" x14ac:dyDescent="0.4">
      <c r="B25" s="69">
        <v>11.5</v>
      </c>
      <c r="C25" s="31">
        <v>1323851921.0165541</v>
      </c>
      <c r="D25" s="32">
        <v>1323851921.0165541</v>
      </c>
      <c r="E25" s="32">
        <v>0</v>
      </c>
      <c r="F25" s="32">
        <v>0</v>
      </c>
      <c r="G25" s="32">
        <v>0</v>
      </c>
      <c r="H25" s="32">
        <v>0</v>
      </c>
      <c r="I25" s="32"/>
      <c r="J25" s="33">
        <v>0</v>
      </c>
    </row>
    <row r="26" spans="2:13" x14ac:dyDescent="0.4">
      <c r="B26" s="69">
        <v>12</v>
      </c>
      <c r="C26" s="31">
        <v>1022555389.3900362</v>
      </c>
      <c r="D26" s="32">
        <v>766916542.0425272</v>
      </c>
      <c r="E26" s="32">
        <v>255638847.34750906</v>
      </c>
      <c r="F26" s="32">
        <v>0</v>
      </c>
      <c r="G26" s="32">
        <v>0</v>
      </c>
      <c r="H26" s="32">
        <v>0</v>
      </c>
      <c r="I26" s="32"/>
      <c r="J26" s="33">
        <v>0</v>
      </c>
    </row>
    <row r="27" spans="2:13" x14ac:dyDescent="0.4">
      <c r="B27" s="69">
        <v>12.5</v>
      </c>
      <c r="C27" s="31">
        <v>570345857.018677</v>
      </c>
      <c r="D27" s="32">
        <v>407389897.87048358</v>
      </c>
      <c r="E27" s="32">
        <v>162955959.14819342</v>
      </c>
      <c r="F27" s="32">
        <v>0</v>
      </c>
      <c r="G27" s="32">
        <v>0</v>
      </c>
      <c r="H27" s="32">
        <v>0</v>
      </c>
      <c r="I27" s="32"/>
      <c r="J27" s="33">
        <v>0</v>
      </c>
    </row>
    <row r="28" spans="2:13" x14ac:dyDescent="0.4">
      <c r="B28" s="69">
        <v>13</v>
      </c>
      <c r="C28" s="31">
        <v>602379387.59521127</v>
      </c>
      <c r="D28" s="32">
        <v>86054198.227887318</v>
      </c>
      <c r="E28" s="32">
        <v>430270991.1394366</v>
      </c>
      <c r="F28" s="32">
        <v>86054198.227887318</v>
      </c>
      <c r="G28" s="32">
        <v>0</v>
      </c>
      <c r="H28" s="32">
        <v>0</v>
      </c>
      <c r="I28" s="32"/>
      <c r="J28" s="33">
        <v>0</v>
      </c>
    </row>
    <row r="29" spans="2:13" x14ac:dyDescent="0.4">
      <c r="B29" s="69">
        <v>13.5</v>
      </c>
      <c r="C29" s="31">
        <v>500993575.31546652</v>
      </c>
      <c r="D29" s="32">
        <v>71570510.759352356</v>
      </c>
      <c r="E29" s="32">
        <v>429423064.55611414</v>
      </c>
      <c r="F29" s="32">
        <v>0</v>
      </c>
      <c r="G29" s="32">
        <v>0</v>
      </c>
      <c r="H29" s="32">
        <v>0</v>
      </c>
      <c r="I29" s="32"/>
      <c r="J29" s="33"/>
    </row>
    <row r="30" spans="2:13" x14ac:dyDescent="0.4">
      <c r="B30" s="69">
        <v>14</v>
      </c>
      <c r="C30" s="31">
        <v>545271457.54801953</v>
      </c>
      <c r="D30" s="32">
        <v>272635728.77400976</v>
      </c>
      <c r="E30" s="32">
        <v>272635728.77400976</v>
      </c>
      <c r="F30" s="32">
        <v>0</v>
      </c>
      <c r="G30" s="32">
        <v>0</v>
      </c>
      <c r="H30" s="32">
        <v>0</v>
      </c>
      <c r="I30" s="32"/>
      <c r="J30" s="33"/>
    </row>
    <row r="31" spans="2:13" x14ac:dyDescent="0.4">
      <c r="B31" s="69">
        <v>14.5</v>
      </c>
      <c r="C31" s="31">
        <v>460040839.72989416</v>
      </c>
      <c r="D31" s="32">
        <v>0</v>
      </c>
      <c r="E31" s="32">
        <v>460040839.72989416</v>
      </c>
      <c r="F31" s="32">
        <v>0</v>
      </c>
      <c r="G31" s="32">
        <v>0</v>
      </c>
      <c r="H31" s="32">
        <v>0</v>
      </c>
      <c r="I31" s="32"/>
      <c r="J31" s="33"/>
    </row>
    <row r="32" spans="2:13" x14ac:dyDescent="0.4">
      <c r="B32" s="69">
        <v>15</v>
      </c>
      <c r="C32" s="31">
        <v>455558064.77601635</v>
      </c>
      <c r="D32" s="32">
        <v>37963172.06466803</v>
      </c>
      <c r="E32" s="32">
        <v>417594892.71134835</v>
      </c>
      <c r="F32" s="32">
        <v>0</v>
      </c>
      <c r="G32" s="32">
        <v>0</v>
      </c>
      <c r="H32" s="32">
        <v>0</v>
      </c>
      <c r="I32" s="32"/>
      <c r="J32" s="33">
        <v>0</v>
      </c>
    </row>
    <row r="33" spans="2:14" x14ac:dyDescent="0.4">
      <c r="B33" s="69">
        <v>15.5</v>
      </c>
      <c r="C33" s="31">
        <v>463737463.04165649</v>
      </c>
      <c r="D33" s="32">
        <v>0</v>
      </c>
      <c r="E33" s="32">
        <v>397489254.03570557</v>
      </c>
      <c r="F33" s="32">
        <v>66248209.005950935</v>
      </c>
      <c r="G33" s="32">
        <v>0</v>
      </c>
      <c r="H33" s="32">
        <v>0</v>
      </c>
      <c r="I33" s="32"/>
      <c r="J33" s="33">
        <v>0</v>
      </c>
    </row>
    <row r="34" spans="2:14" x14ac:dyDescent="0.4">
      <c r="B34" s="69">
        <v>16</v>
      </c>
      <c r="C34" s="31">
        <v>466151455.25606686</v>
      </c>
      <c r="D34" s="32">
        <v>0</v>
      </c>
      <c r="E34" s="32">
        <v>372921164.20485348</v>
      </c>
      <c r="F34" s="32">
        <v>93230291.051213369</v>
      </c>
      <c r="G34" s="32">
        <v>0</v>
      </c>
      <c r="H34" s="32">
        <v>0</v>
      </c>
      <c r="I34" s="32"/>
      <c r="J34" s="33">
        <v>0</v>
      </c>
    </row>
    <row r="35" spans="2:14" x14ac:dyDescent="0.4">
      <c r="B35" s="69">
        <v>16.5</v>
      </c>
      <c r="C35" s="31">
        <v>301660659.4924733</v>
      </c>
      <c r="D35" s="32">
        <v>0</v>
      </c>
      <c r="E35" s="32">
        <v>75415164.873118326</v>
      </c>
      <c r="F35" s="32">
        <v>226245494.61935496</v>
      </c>
      <c r="G35" s="32">
        <v>0</v>
      </c>
      <c r="H35" s="32">
        <v>0</v>
      </c>
      <c r="I35" s="32"/>
      <c r="J35" s="33">
        <v>0</v>
      </c>
    </row>
    <row r="36" spans="2:14" x14ac:dyDescent="0.4">
      <c r="B36" s="69">
        <v>17</v>
      </c>
      <c r="C36" s="31">
        <v>105407469.66603132</v>
      </c>
      <c r="D36" s="32">
        <v>0</v>
      </c>
      <c r="E36" s="32">
        <v>0</v>
      </c>
      <c r="F36" s="32">
        <v>105407469.66603132</v>
      </c>
      <c r="G36" s="32">
        <v>0</v>
      </c>
      <c r="H36" s="32">
        <v>0</v>
      </c>
      <c r="I36" s="32"/>
      <c r="J36" s="33">
        <v>0</v>
      </c>
    </row>
    <row r="37" spans="2:14" x14ac:dyDescent="0.4">
      <c r="B37" s="69">
        <v>17.5</v>
      </c>
      <c r="C37" s="31">
        <v>74817840.012215123</v>
      </c>
      <c r="D37" s="32">
        <v>0</v>
      </c>
      <c r="E37" s="32">
        <v>74817840.012215123</v>
      </c>
      <c r="F37" s="32">
        <v>0</v>
      </c>
      <c r="G37" s="32">
        <v>0</v>
      </c>
      <c r="H37" s="32">
        <v>0</v>
      </c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108557173.88894095</v>
      </c>
      <c r="D38" s="32">
        <v>0</v>
      </c>
      <c r="E38" s="32">
        <v>0</v>
      </c>
      <c r="F38" s="32">
        <v>0</v>
      </c>
      <c r="G38" s="32">
        <v>54278586.944470473</v>
      </c>
      <c r="H38" s="32">
        <v>54278586.944470473</v>
      </c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>
        <v>22229603.542300899</v>
      </c>
      <c r="D39" s="32">
        <v>0</v>
      </c>
      <c r="E39" s="32">
        <v>0</v>
      </c>
      <c r="F39" s="32">
        <v>22229603.542300899</v>
      </c>
      <c r="G39" s="32">
        <v>0</v>
      </c>
      <c r="H39" s="32">
        <v>0</v>
      </c>
      <c r="I39" s="32"/>
      <c r="J39" s="33">
        <v>0</v>
      </c>
      <c r="L39"/>
      <c r="M39"/>
      <c r="N39"/>
    </row>
    <row r="40" spans="2:14" x14ac:dyDescent="0.4">
      <c r="B40" s="69">
        <v>19</v>
      </c>
      <c r="C40" s="31">
        <v>21568402.766263776</v>
      </c>
      <c r="D40" s="32">
        <v>0</v>
      </c>
      <c r="E40" s="32">
        <v>0</v>
      </c>
      <c r="F40" s="32">
        <v>0</v>
      </c>
      <c r="G40" s="32">
        <v>21568402.766263776</v>
      </c>
      <c r="H40" s="32">
        <v>0</v>
      </c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>
        <v>4035039.7168212649</v>
      </c>
      <c r="D41" s="32">
        <v>0</v>
      </c>
      <c r="E41" s="32">
        <v>0</v>
      </c>
      <c r="F41" s="32">
        <v>4035039.7168212649</v>
      </c>
      <c r="G41" s="32">
        <v>0</v>
      </c>
      <c r="H41" s="32">
        <v>0</v>
      </c>
      <c r="I41" s="32"/>
      <c r="J41" s="33"/>
      <c r="L41"/>
      <c r="M41"/>
      <c r="N41"/>
    </row>
    <row r="42" spans="2:14" ht="25.2" thickBot="1" x14ac:dyDescent="0.45">
      <c r="B42" s="27"/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25427962044.918842</v>
      </c>
      <c r="D43" s="36">
        <v>21224673469.952229</v>
      </c>
      <c r="E43" s="36">
        <v>3469712692.4818468</v>
      </c>
      <c r="F43" s="36">
        <v>603450305.82956016</v>
      </c>
      <c r="G43" s="36">
        <v>75846989.710734248</v>
      </c>
      <c r="H43" s="36">
        <v>54278586.944470473</v>
      </c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100</v>
      </c>
      <c r="D44" s="39">
        <v>83.469817331245636</v>
      </c>
      <c r="E44" s="39">
        <v>13.645264556996555</v>
      </c>
      <c r="F44" s="39">
        <v>2.373176052267016</v>
      </c>
      <c r="G44" s="39">
        <v>0.29828182682021276</v>
      </c>
      <c r="H44" s="39">
        <v>0.21346023267057976</v>
      </c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10.496743943294492</v>
      </c>
      <c r="D45" s="42">
        <v>9.6887702164481126</v>
      </c>
      <c r="E45" s="42">
        <v>14.195368014490297</v>
      </c>
      <c r="F45" s="42">
        <v>15.994929434426091</v>
      </c>
      <c r="G45" s="42">
        <v>18.284367287990221</v>
      </c>
      <c r="H45" s="42">
        <v>18</v>
      </c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6.2459850874937359</v>
      </c>
      <c r="D46" s="46">
        <v>2.9805578611627741</v>
      </c>
      <c r="E46" s="46">
        <v>2.0709159002596076</v>
      </c>
      <c r="F46" s="46">
        <v>1.8914025132947698</v>
      </c>
      <c r="G46" s="46">
        <v>0.20350253619444378</v>
      </c>
      <c r="H46" s="46">
        <v>0</v>
      </c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8.9513205040718056</v>
      </c>
      <c r="D47" s="50">
        <v>6.3407734715938862</v>
      </c>
      <c r="E47" s="50">
        <v>20.619122733311226</v>
      </c>
      <c r="F47" s="50">
        <v>30.197724024284536</v>
      </c>
      <c r="G47" s="50">
        <v>45.69565761200262</v>
      </c>
      <c r="H47" s="50">
        <v>43.302811039837223</v>
      </c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5.2536665889190691E+19</v>
      </c>
      <c r="D48" s="71">
        <v>5.1562282783602549E+19</v>
      </c>
      <c r="E48" s="71">
        <v>8.5206326979649818E+17</v>
      </c>
      <c r="F48" s="71">
        <v>1.1153215856450272E+17</v>
      </c>
      <c r="G48" s="71">
        <v>7841512226453422</v>
      </c>
      <c r="H48" s="71">
        <v>2946165000688440</v>
      </c>
      <c r="I48" s="71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0.28504911661457133</v>
      </c>
      <c r="D49" s="57">
        <v>0.33831795779161389</v>
      </c>
      <c r="E49" s="57">
        <v>0.26603722396636142</v>
      </c>
      <c r="F49" s="57">
        <v>0.55342470472703087</v>
      </c>
      <c r="G49" s="57">
        <v>1.1675125649566243</v>
      </c>
      <c r="H49" s="57">
        <v>0.99999999999999989</v>
      </c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1.6218449636557701</v>
      </c>
    </row>
    <row r="52" spans="2:14" x14ac:dyDescent="0.4">
      <c r="C52" s="3" t="s">
        <v>11</v>
      </c>
      <c r="D52" s="3">
        <f t="shared" ref="D52:I52" si="0">D43/1000000</f>
        <v>21224.673469952228</v>
      </c>
      <c r="E52" s="3">
        <f t="shared" si="0"/>
        <v>3469.7126924818467</v>
      </c>
      <c r="F52" s="3">
        <f t="shared" si="0"/>
        <v>603.45030582956019</v>
      </c>
      <c r="G52" s="3">
        <f t="shared" si="0"/>
        <v>75.846989710734249</v>
      </c>
      <c r="H52" s="3">
        <f t="shared" si="0"/>
        <v>54.278586944470476</v>
      </c>
      <c r="I52" s="3">
        <f t="shared" si="0"/>
        <v>0</v>
      </c>
    </row>
    <row r="53" spans="2:14" x14ac:dyDescent="0.4">
      <c r="C53" s="3">
        <f>L55</f>
        <v>77</v>
      </c>
    </row>
    <row r="54" spans="2:14" x14ac:dyDescent="0.4">
      <c r="C54" s="10">
        <f>K55</f>
        <v>77.468834080057917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2015</v>
      </c>
      <c r="C55" s="3" t="str">
        <f>CONCATENATE(C51,C53,C52)</f>
        <v>&lt; 11,5 cm =77%</v>
      </c>
      <c r="D55" s="10">
        <f>SUM(D8:D25)/1000000000</f>
        <v>19.56480459425838</v>
      </c>
      <c r="E55" s="10">
        <f t="shared" ref="E55:I55" si="2">SUM(E8:E25)/1000000000</f>
        <v>0.12050894594944853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19.685313540207829</v>
      </c>
      <c r="K55" s="10">
        <f>(J55/$J57)*100</f>
        <v>77.468834080057917</v>
      </c>
      <c r="L55" s="10">
        <f>ROUND(K55,0)</f>
        <v>77</v>
      </c>
    </row>
    <row r="56" spans="2:14" x14ac:dyDescent="0.4">
      <c r="B56" s="12"/>
      <c r="C56" s="3" t="s">
        <v>18</v>
      </c>
      <c r="D56" s="10">
        <f>SUM(D26:D42)/1000000000</f>
        <v>1.6425300497389284</v>
      </c>
      <c r="E56" s="10">
        <f t="shared" ref="E56:I56" si="3">SUM(E26:E42)/1000000000</f>
        <v>3.3492037465323983</v>
      </c>
      <c r="F56" s="10">
        <f t="shared" si="3"/>
        <v>0.60345030582956016</v>
      </c>
      <c r="G56" s="10">
        <f t="shared" si="3"/>
        <v>7.5846989710734253E-2</v>
      </c>
      <c r="H56" s="10">
        <f t="shared" si="3"/>
        <v>5.4278586944470471E-2</v>
      </c>
      <c r="I56" s="10">
        <f t="shared" si="3"/>
        <v>0</v>
      </c>
      <c r="J56" s="10">
        <f>SUM(D56:I56)</f>
        <v>5.7253096787560915</v>
      </c>
      <c r="K56" s="10">
        <f>(J56/$J57)*100</f>
        <v>22.531165919942094</v>
      </c>
    </row>
    <row r="57" spans="2:14" x14ac:dyDescent="0.4">
      <c r="B57" s="12"/>
      <c r="J57" s="10">
        <f>SUM(J55:J56)</f>
        <v>25.41062321896392</v>
      </c>
      <c r="K57" s="10">
        <f>SUM(K55:K56)</f>
        <v>100.00000000000001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0C5B-4204-4B10-B260-88E81C77DA6D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2.54296875" style="1" bestFit="1" customWidth="1"/>
    <col min="13" max="13" width="13.36328125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4" ht="43.5" customHeight="1" x14ac:dyDescent="0.25">
      <c r="B1" s="72" t="s">
        <v>77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78</v>
      </c>
      <c r="C2" s="72"/>
      <c r="D2" s="72"/>
      <c r="E2" s="72"/>
      <c r="F2" s="72"/>
      <c r="G2" s="72"/>
      <c r="H2" s="72"/>
      <c r="I2" s="72"/>
      <c r="J2" s="72"/>
      <c r="K2" s="72"/>
    </row>
    <row r="3" spans="2:24" ht="25.2" thickBot="1" x14ac:dyDescent="0.45">
      <c r="O3"/>
      <c r="P3"/>
      <c r="Q3"/>
      <c r="R3"/>
      <c r="S3"/>
      <c r="T3"/>
      <c r="U3"/>
      <c r="V3"/>
      <c r="W3"/>
      <c r="X3"/>
    </row>
    <row r="4" spans="2:24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</row>
    <row r="7" spans="2:24" x14ac:dyDescent="0.4">
      <c r="B7" s="27">
        <v>2.5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/>
      <c r="J7" s="30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/>
      <c r="J8" s="30"/>
      <c r="O8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/>
      <c r="J11" s="33">
        <v>0</v>
      </c>
      <c r="L11" s="7"/>
      <c r="M11" s="68">
        <f>+C43/1000000</f>
        <v>721.89386205946789</v>
      </c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67929650.399162054</v>
      </c>
      <c r="D12" s="32">
        <v>67929650.399162054</v>
      </c>
      <c r="E12" s="32">
        <v>0</v>
      </c>
      <c r="F12" s="32">
        <v>0</v>
      </c>
      <c r="G12" s="32">
        <v>0</v>
      </c>
      <c r="H12" s="32">
        <v>0</v>
      </c>
      <c r="I12" s="32"/>
      <c r="J12" s="33">
        <v>0</v>
      </c>
      <c r="O12"/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56991909.071491659</v>
      </c>
      <c r="D13" s="32">
        <v>56991909.071491659</v>
      </c>
      <c r="E13" s="32">
        <v>0</v>
      </c>
      <c r="F13" s="32">
        <v>0</v>
      </c>
      <c r="G13" s="32">
        <v>0</v>
      </c>
      <c r="H13" s="32">
        <v>0</v>
      </c>
      <c r="I13" s="32"/>
      <c r="J13" s="33">
        <v>0</v>
      </c>
      <c r="O13"/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12137965.806857718</v>
      </c>
      <c r="D14" s="32">
        <v>12137965.806857718</v>
      </c>
      <c r="E14" s="32">
        <v>0</v>
      </c>
      <c r="F14" s="32">
        <v>0</v>
      </c>
      <c r="G14" s="32">
        <v>0</v>
      </c>
      <c r="H14" s="32">
        <v>0</v>
      </c>
      <c r="I14" s="32"/>
      <c r="J14" s="33">
        <v>0</v>
      </c>
      <c r="O14"/>
      <c r="P14"/>
      <c r="Q14"/>
      <c r="R14"/>
      <c r="S14"/>
      <c r="T14"/>
      <c r="U14"/>
      <c r="V14"/>
      <c r="W14"/>
      <c r="X14"/>
    </row>
    <row r="15" spans="2:24" x14ac:dyDescent="0.4">
      <c r="B15" s="69">
        <v>6.5</v>
      </c>
      <c r="C15" s="31">
        <v>10474019.96461088</v>
      </c>
      <c r="D15" s="32">
        <v>10474019.96461088</v>
      </c>
      <c r="E15" s="32">
        <v>0</v>
      </c>
      <c r="F15" s="32">
        <v>0</v>
      </c>
      <c r="G15" s="32">
        <v>0</v>
      </c>
      <c r="H15" s="32">
        <v>0</v>
      </c>
      <c r="I15" s="32"/>
      <c r="J15" s="33">
        <v>0</v>
      </c>
    </row>
    <row r="16" spans="2:24" x14ac:dyDescent="0.4">
      <c r="B16" s="69">
        <v>7</v>
      </c>
      <c r="C16" s="31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/>
      <c r="J17" s="33">
        <v>0</v>
      </c>
      <c r="L17" s="7">
        <f>K55</f>
        <v>26.276373132960785</v>
      </c>
      <c r="M17" s="6" t="s">
        <v>11</v>
      </c>
    </row>
    <row r="18" spans="2:13" x14ac:dyDescent="0.4">
      <c r="B18" s="69">
        <v>8</v>
      </c>
      <c r="C18" s="31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/>
      <c r="J19" s="33">
        <v>0</v>
      </c>
      <c r="L19" s="7">
        <f>C43</f>
        <v>721893862.05946791</v>
      </c>
      <c r="M19" s="6" t="s">
        <v>12</v>
      </c>
    </row>
    <row r="20" spans="2:13" x14ac:dyDescent="0.4">
      <c r="B20" s="69">
        <v>9</v>
      </c>
      <c r="C20" s="31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/>
      <c r="J21" s="33">
        <v>0</v>
      </c>
    </row>
    <row r="22" spans="2:13" x14ac:dyDescent="0.4">
      <c r="B22" s="69">
        <v>10</v>
      </c>
      <c r="C22" s="31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/>
      <c r="J22" s="33">
        <v>0</v>
      </c>
    </row>
    <row r="23" spans="2:13" x14ac:dyDescent="0.4">
      <c r="B23" s="69">
        <v>10.5</v>
      </c>
      <c r="C23" s="31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/>
      <c r="J23" s="33">
        <v>0</v>
      </c>
    </row>
    <row r="24" spans="2:13" x14ac:dyDescent="0.4">
      <c r="B24" s="69">
        <v>11</v>
      </c>
      <c r="C24" s="31">
        <v>23845203.920794416</v>
      </c>
      <c r="D24" s="32">
        <v>22652943.724754695</v>
      </c>
      <c r="E24" s="32">
        <v>1192260.1960397209</v>
      </c>
      <c r="F24" s="32">
        <v>0</v>
      </c>
      <c r="G24" s="32">
        <v>0</v>
      </c>
      <c r="H24" s="32">
        <v>0</v>
      </c>
      <c r="I24" s="32"/>
      <c r="J24" s="33">
        <v>0</v>
      </c>
    </row>
    <row r="25" spans="2:13" x14ac:dyDescent="0.4">
      <c r="B25" s="69">
        <v>11.5</v>
      </c>
      <c r="C25" s="31">
        <v>18308775.655770335</v>
      </c>
      <c r="D25" s="32">
        <v>18308775.655770335</v>
      </c>
      <c r="E25" s="32">
        <v>0</v>
      </c>
      <c r="F25" s="32">
        <v>0</v>
      </c>
      <c r="G25" s="32">
        <v>0</v>
      </c>
      <c r="H25" s="32">
        <v>0</v>
      </c>
      <c r="I25" s="32"/>
      <c r="J25" s="33">
        <v>0</v>
      </c>
    </row>
    <row r="26" spans="2:13" x14ac:dyDescent="0.4">
      <c r="B26" s="69">
        <v>12</v>
      </c>
      <c r="C26" s="31">
        <v>27085226.616766144</v>
      </c>
      <c r="D26" s="32">
        <v>20313919.962574609</v>
      </c>
      <c r="E26" s="32">
        <v>6771306.6541915359</v>
      </c>
      <c r="F26" s="32">
        <v>0</v>
      </c>
      <c r="G26" s="32">
        <v>0</v>
      </c>
      <c r="H26" s="32">
        <v>0</v>
      </c>
      <c r="I26" s="32"/>
      <c r="J26" s="33">
        <v>0</v>
      </c>
    </row>
    <row r="27" spans="2:13" x14ac:dyDescent="0.4">
      <c r="B27" s="69">
        <v>12.5</v>
      </c>
      <c r="C27" s="31">
        <v>9421216.6111849267</v>
      </c>
      <c r="D27" s="32">
        <v>6729440.4365606625</v>
      </c>
      <c r="E27" s="32">
        <v>2691776.1746242647</v>
      </c>
      <c r="F27" s="32">
        <v>0</v>
      </c>
      <c r="G27" s="32">
        <v>0</v>
      </c>
      <c r="H27" s="32">
        <v>0</v>
      </c>
      <c r="I27" s="32"/>
      <c r="J27" s="33">
        <v>0</v>
      </c>
    </row>
    <row r="28" spans="2:13" x14ac:dyDescent="0.4">
      <c r="B28" s="69">
        <v>13</v>
      </c>
      <c r="C28" s="31">
        <v>8764582.4116304498</v>
      </c>
      <c r="D28" s="32">
        <v>1252083.2016614927</v>
      </c>
      <c r="E28" s="32">
        <v>6260416.0083074644</v>
      </c>
      <c r="F28" s="32">
        <v>1252083.2016614927</v>
      </c>
      <c r="G28" s="32">
        <v>0</v>
      </c>
      <c r="H28" s="32">
        <v>0</v>
      </c>
      <c r="I28" s="32"/>
      <c r="J28" s="33">
        <v>0</v>
      </c>
    </row>
    <row r="29" spans="2:13" x14ac:dyDescent="0.4">
      <c r="B29" s="69">
        <v>13.5</v>
      </c>
      <c r="C29" s="31">
        <v>43605219.228960603</v>
      </c>
      <c r="D29" s="32">
        <v>6229317.032708657</v>
      </c>
      <c r="E29" s="32">
        <v>37375902.196251944</v>
      </c>
      <c r="F29" s="32">
        <v>0</v>
      </c>
      <c r="G29" s="32">
        <v>0</v>
      </c>
      <c r="H29" s="32">
        <v>0</v>
      </c>
      <c r="I29" s="32"/>
      <c r="J29" s="33"/>
    </row>
    <row r="30" spans="2:13" x14ac:dyDescent="0.4">
      <c r="B30" s="69">
        <v>14</v>
      </c>
      <c r="C30" s="31">
        <v>81559603.540344521</v>
      </c>
      <c r="D30" s="32">
        <v>40779801.770172261</v>
      </c>
      <c r="E30" s="32">
        <v>40779801.770172261</v>
      </c>
      <c r="F30" s="32">
        <v>0</v>
      </c>
      <c r="G30" s="32">
        <v>0</v>
      </c>
      <c r="H30" s="32">
        <v>0</v>
      </c>
      <c r="I30" s="32"/>
      <c r="J30" s="33"/>
    </row>
    <row r="31" spans="2:13" x14ac:dyDescent="0.4">
      <c r="B31" s="69">
        <v>14.5</v>
      </c>
      <c r="C31" s="31">
        <v>83622055.993080229</v>
      </c>
      <c r="D31" s="32">
        <v>0</v>
      </c>
      <c r="E31" s="32">
        <v>83622055.993080229</v>
      </c>
      <c r="F31" s="32">
        <v>0</v>
      </c>
      <c r="G31" s="32">
        <v>0</v>
      </c>
      <c r="H31" s="32">
        <v>0</v>
      </c>
      <c r="I31" s="32"/>
      <c r="J31" s="33"/>
    </row>
    <row r="32" spans="2:13" x14ac:dyDescent="0.4">
      <c r="B32" s="69">
        <v>15</v>
      </c>
      <c r="C32" s="31">
        <v>76315222.195561558</v>
      </c>
      <c r="D32" s="32">
        <v>6359601.8496301295</v>
      </c>
      <c r="E32" s="32">
        <v>69955620.345931426</v>
      </c>
      <c r="F32" s="32">
        <v>0</v>
      </c>
      <c r="G32" s="32">
        <v>0</v>
      </c>
      <c r="H32" s="32">
        <v>0</v>
      </c>
      <c r="I32" s="32"/>
      <c r="J32" s="33">
        <v>0</v>
      </c>
    </row>
    <row r="33" spans="2:14" x14ac:dyDescent="0.4">
      <c r="B33" s="69">
        <v>15.5</v>
      </c>
      <c r="C33" s="31">
        <v>82407299.454365164</v>
      </c>
      <c r="D33" s="32">
        <v>0</v>
      </c>
      <c r="E33" s="32">
        <v>70634828.103741571</v>
      </c>
      <c r="F33" s="32">
        <v>11772471.350623596</v>
      </c>
      <c r="G33" s="32">
        <v>0</v>
      </c>
      <c r="H33" s="32">
        <v>0</v>
      </c>
      <c r="I33" s="32"/>
      <c r="J33" s="33">
        <v>0</v>
      </c>
    </row>
    <row r="34" spans="2:14" x14ac:dyDescent="0.4">
      <c r="B34" s="69">
        <v>16</v>
      </c>
      <c r="C34" s="31">
        <v>51817459.960753627</v>
      </c>
      <c r="D34" s="32">
        <v>0</v>
      </c>
      <c r="E34" s="32">
        <v>41453967.968602903</v>
      </c>
      <c r="F34" s="32">
        <v>10363491.992150726</v>
      </c>
      <c r="G34" s="32">
        <v>0</v>
      </c>
      <c r="H34" s="32">
        <v>0</v>
      </c>
      <c r="I34" s="32"/>
      <c r="J34" s="33">
        <v>0</v>
      </c>
    </row>
    <row r="35" spans="2:14" x14ac:dyDescent="0.4">
      <c r="B35" s="69">
        <v>16.5</v>
      </c>
      <c r="C35" s="31">
        <v>39546256.245914705</v>
      </c>
      <c r="D35" s="32">
        <v>0</v>
      </c>
      <c r="E35" s="32">
        <v>9886564.0614786763</v>
      </c>
      <c r="F35" s="32">
        <v>29659692.184436031</v>
      </c>
      <c r="G35" s="32">
        <v>0</v>
      </c>
      <c r="H35" s="32">
        <v>0</v>
      </c>
      <c r="I35" s="32"/>
      <c r="J35" s="33">
        <v>0</v>
      </c>
    </row>
    <row r="36" spans="2:14" x14ac:dyDescent="0.4">
      <c r="B36" s="69">
        <v>17</v>
      </c>
      <c r="C36" s="31">
        <v>21388758.342963737</v>
      </c>
      <c r="D36" s="32">
        <v>0</v>
      </c>
      <c r="E36" s="32">
        <v>0</v>
      </c>
      <c r="F36" s="32">
        <v>21388758.342963737</v>
      </c>
      <c r="G36" s="32">
        <v>0</v>
      </c>
      <c r="H36" s="32">
        <v>0</v>
      </c>
      <c r="I36" s="32"/>
      <c r="J36" s="33">
        <v>0</v>
      </c>
    </row>
    <row r="37" spans="2:14" x14ac:dyDescent="0.4">
      <c r="B37" s="69">
        <v>17.5</v>
      </c>
      <c r="C37" s="31">
        <v>5069161.780487109</v>
      </c>
      <c r="D37" s="32">
        <v>0</v>
      </c>
      <c r="E37" s="32">
        <v>5069161.780487109</v>
      </c>
      <c r="F37" s="32">
        <v>0</v>
      </c>
      <c r="G37" s="32">
        <v>0</v>
      </c>
      <c r="H37" s="32">
        <v>0</v>
      </c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1604274.8587682364</v>
      </c>
      <c r="D38" s="32">
        <v>0</v>
      </c>
      <c r="E38" s="32">
        <v>0</v>
      </c>
      <c r="F38" s="32">
        <v>0</v>
      </c>
      <c r="G38" s="32">
        <v>802137.42938411818</v>
      </c>
      <c r="H38" s="32">
        <v>802137.42938411818</v>
      </c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721893862.05946791</v>
      </c>
      <c r="D43" s="36">
        <v>270159428.8759551</v>
      </c>
      <c r="E43" s="36">
        <v>375693661.25290912</v>
      </c>
      <c r="F43" s="36">
        <v>74436497.071835577</v>
      </c>
      <c r="G43" s="36">
        <v>802137.42938411818</v>
      </c>
      <c r="H43" s="36">
        <v>802137.42938411818</v>
      </c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100.00000000000001</v>
      </c>
      <c r="D44" s="39">
        <v>37.423704934299614</v>
      </c>
      <c r="E44" s="39">
        <v>52.042783710766656</v>
      </c>
      <c r="F44" s="39">
        <v>10.311279951803174</v>
      </c>
      <c r="G44" s="39">
        <v>0.11111570156528634</v>
      </c>
      <c r="H44" s="39">
        <v>0.11111570156528634</v>
      </c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12.676992799692872</v>
      </c>
      <c r="D45" s="42">
        <v>8.6923308447248928</v>
      </c>
      <c r="E45" s="42">
        <v>14.79048413158054</v>
      </c>
      <c r="F45" s="42">
        <v>16.357030760451263</v>
      </c>
      <c r="G45" s="42">
        <v>18</v>
      </c>
      <c r="H45" s="42">
        <v>18</v>
      </c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15.539641500565788</v>
      </c>
      <c r="D46" s="46">
        <v>14.062350235617378</v>
      </c>
      <c r="E46" s="46">
        <v>0.96943930894875685</v>
      </c>
      <c r="F46" s="46">
        <v>0.45041152901136583</v>
      </c>
      <c r="G46" s="46">
        <v>0</v>
      </c>
      <c r="H46" s="46">
        <v>0</v>
      </c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18.754471958777568</v>
      </c>
      <c r="D47" s="50">
        <v>6.8251857354192307</v>
      </c>
      <c r="E47" s="50">
        <v>23.095552206115165</v>
      </c>
      <c r="F47" s="50">
        <v>31.820594041318188</v>
      </c>
      <c r="G47" s="50">
        <v>43.302811039837223</v>
      </c>
      <c r="H47" s="50">
        <v>43.302811039837223</v>
      </c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4.749052561471168E+16</v>
      </c>
      <c r="D48" s="71">
        <v>3.2732026605765916E+16</v>
      </c>
      <c r="E48" s="71">
        <v>1.262848287727903E+16</v>
      </c>
      <c r="F48" s="71">
        <v>2128729282755486</v>
      </c>
      <c r="G48" s="71">
        <v>643424455618.96118</v>
      </c>
      <c r="H48" s="71">
        <v>643424455618.96118</v>
      </c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0.30187707891132948</v>
      </c>
      <c r="D49" s="57">
        <v>0.66967844153490019</v>
      </c>
      <c r="E49" s="57">
        <v>0.2991174310159242</v>
      </c>
      <c r="F49" s="57">
        <v>0.61983242254641335</v>
      </c>
      <c r="G49" s="57">
        <v>1</v>
      </c>
      <c r="H49" s="57">
        <v>1</v>
      </c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26.591583718683797</v>
      </c>
    </row>
    <row r="52" spans="2:14" x14ac:dyDescent="0.4">
      <c r="C52" s="3" t="s">
        <v>11</v>
      </c>
      <c r="D52" s="3">
        <f t="shared" ref="D52:I52" si="0">D43/1000000</f>
        <v>270.15942887595509</v>
      </c>
      <c r="E52" s="3">
        <f t="shared" si="0"/>
        <v>375.69366125290912</v>
      </c>
      <c r="F52" s="3">
        <f t="shared" si="0"/>
        <v>74.436497071835575</v>
      </c>
      <c r="G52" s="3">
        <f t="shared" si="0"/>
        <v>0.80213742938411814</v>
      </c>
      <c r="H52" s="3">
        <f t="shared" si="0"/>
        <v>0.80213742938411814</v>
      </c>
      <c r="I52" s="3">
        <f t="shared" si="0"/>
        <v>0</v>
      </c>
    </row>
    <row r="53" spans="2:14" x14ac:dyDescent="0.4">
      <c r="C53" s="3">
        <f>L55</f>
        <v>26</v>
      </c>
    </row>
    <row r="54" spans="2:14" x14ac:dyDescent="0.4">
      <c r="C54" s="10">
        <f>K55</f>
        <v>26.276373132960785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2015</v>
      </c>
      <c r="C55" s="3" t="str">
        <f>CONCATENATE(C51,C53,C52)</f>
        <v>&lt; 11,5 cm =26%</v>
      </c>
      <c r="D55" s="10">
        <f>SUM(D8:D25)/1000000000</f>
        <v>0.18849526462264732</v>
      </c>
      <c r="E55" s="10">
        <f t="shared" ref="E55:I55" si="2">SUM(E8:E25)/1000000000</f>
        <v>1.1922601960397208E-3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0.18968752481868703</v>
      </c>
      <c r="K55" s="10">
        <f>(J55/$J57)*100</f>
        <v>26.276373132960785</v>
      </c>
      <c r="L55" s="10">
        <f>ROUND(K55,0)</f>
        <v>26</v>
      </c>
    </row>
    <row r="56" spans="2:14" x14ac:dyDescent="0.4">
      <c r="B56" s="12"/>
      <c r="C56" s="3" t="s">
        <v>18</v>
      </c>
      <c r="D56" s="10">
        <f>SUM(D26:D42)/1000000000</f>
        <v>8.1664164253307803E-2</v>
      </c>
      <c r="E56" s="10">
        <f t="shared" ref="E56:I56" si="3">SUM(E26:E42)/1000000000</f>
        <v>0.37450140105686941</v>
      </c>
      <c r="F56" s="10">
        <f t="shared" si="3"/>
        <v>7.4436497071835583E-2</v>
      </c>
      <c r="G56" s="10">
        <f t="shared" si="3"/>
        <v>8.0213742938411818E-4</v>
      </c>
      <c r="H56" s="10">
        <f t="shared" si="3"/>
        <v>8.0213742938411818E-4</v>
      </c>
      <c r="I56" s="10">
        <f t="shared" si="3"/>
        <v>0</v>
      </c>
      <c r="J56" s="10">
        <f>SUM(D56:I56)</f>
        <v>0.53220633724078092</v>
      </c>
      <c r="K56" s="10">
        <f>(J56/$J57)*100</f>
        <v>73.723626867039215</v>
      </c>
    </row>
    <row r="57" spans="2:14" x14ac:dyDescent="0.4">
      <c r="B57" s="12"/>
      <c r="J57" s="10">
        <f>SUM(J55:J56)</f>
        <v>0.72189386205946793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Y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19" width="17.7265625" style="1" bestFit="1" customWidth="1"/>
    <col min="20" max="20" width="18.26953125" style="1" bestFit="1" customWidth="1"/>
    <col min="21" max="22" width="17.6328125" style="1" customWidth="1"/>
    <col min="23" max="16384" width="11.54296875" style="1"/>
  </cols>
  <sheetData>
    <row r="1" spans="2:25" ht="33" customHeight="1" x14ac:dyDescent="0.25">
      <c r="B1" s="72" t="s">
        <v>79</v>
      </c>
      <c r="C1" s="72"/>
      <c r="D1" s="72"/>
      <c r="E1" s="72"/>
      <c r="F1" s="72"/>
      <c r="G1" s="72"/>
      <c r="H1" s="72"/>
      <c r="I1" s="72"/>
      <c r="J1" s="72"/>
    </row>
    <row r="2" spans="2:25" x14ac:dyDescent="0.25">
      <c r="B2" s="72" t="s">
        <v>33</v>
      </c>
      <c r="C2" s="72"/>
      <c r="D2" s="72"/>
      <c r="E2" s="72"/>
      <c r="F2" s="72"/>
      <c r="G2" s="72"/>
      <c r="H2" s="72"/>
      <c r="I2" s="72"/>
      <c r="J2" s="72"/>
      <c r="K2" s="72"/>
    </row>
    <row r="3" spans="2:25" ht="25.2" thickBot="1" x14ac:dyDescent="0.45">
      <c r="O3"/>
      <c r="P3"/>
      <c r="Q3"/>
      <c r="R3"/>
      <c r="S3"/>
      <c r="T3"/>
      <c r="U3"/>
      <c r="V3"/>
      <c r="W3"/>
      <c r="X3"/>
      <c r="Y3"/>
    </row>
    <row r="4" spans="2:25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</row>
    <row r="5" spans="2:25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</row>
    <row r="6" spans="2:25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</row>
    <row r="7" spans="2:25" x14ac:dyDescent="0.4">
      <c r="B7" s="27">
        <v>2</v>
      </c>
      <c r="C7" s="28">
        <v>1159972257.5930319</v>
      </c>
      <c r="D7" s="29">
        <v>1159972257.5930319</v>
      </c>
      <c r="E7" s="29">
        <v>0</v>
      </c>
      <c r="F7" s="29">
        <v>0</v>
      </c>
      <c r="G7" s="29">
        <v>0</v>
      </c>
      <c r="H7" s="29">
        <v>0</v>
      </c>
      <c r="I7" s="29"/>
      <c r="J7" s="30"/>
      <c r="O7"/>
      <c r="P7"/>
      <c r="Q7"/>
      <c r="R7"/>
      <c r="S7"/>
      <c r="T7"/>
      <c r="U7"/>
      <c r="V7"/>
      <c r="W7"/>
      <c r="X7"/>
      <c r="Y7"/>
    </row>
    <row r="8" spans="2:25" x14ac:dyDescent="0.4">
      <c r="B8" s="69">
        <v>2.5</v>
      </c>
      <c r="C8" s="31">
        <v>5713383346.3387003</v>
      </c>
      <c r="D8" s="32">
        <v>5713383346.3387003</v>
      </c>
      <c r="E8" s="32">
        <v>0</v>
      </c>
      <c r="F8" s="32">
        <v>0</v>
      </c>
      <c r="G8" s="32">
        <v>0</v>
      </c>
      <c r="H8" s="32">
        <v>0</v>
      </c>
      <c r="I8" s="32"/>
      <c r="J8" s="30"/>
      <c r="O8"/>
      <c r="P8"/>
      <c r="Q8"/>
      <c r="R8"/>
      <c r="S8"/>
      <c r="T8"/>
      <c r="U8"/>
      <c r="V8"/>
      <c r="W8"/>
      <c r="X8"/>
      <c r="Y8"/>
    </row>
    <row r="9" spans="2:25" x14ac:dyDescent="0.4">
      <c r="B9" s="27">
        <v>3</v>
      </c>
      <c r="C9" s="31">
        <v>3784434099.2623668</v>
      </c>
      <c r="D9" s="32">
        <v>3784434099.2623668</v>
      </c>
      <c r="E9" s="32">
        <v>0</v>
      </c>
      <c r="F9" s="32">
        <v>0</v>
      </c>
      <c r="G9" s="32">
        <v>0</v>
      </c>
      <c r="H9" s="32">
        <v>0</v>
      </c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</row>
    <row r="10" spans="2:25" x14ac:dyDescent="0.4">
      <c r="B10" s="69">
        <v>3.5</v>
      </c>
      <c r="C10" s="31">
        <v>7745809097.0003538</v>
      </c>
      <c r="D10" s="32">
        <v>7745809097.0003538</v>
      </c>
      <c r="E10" s="32">
        <v>0</v>
      </c>
      <c r="F10" s="32">
        <v>0</v>
      </c>
      <c r="G10" s="32">
        <v>0</v>
      </c>
      <c r="H10" s="32">
        <v>0</v>
      </c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</row>
    <row r="11" spans="2:25" x14ac:dyDescent="0.4">
      <c r="B11" s="27">
        <v>4</v>
      </c>
      <c r="C11" s="31">
        <v>5326039119.8716974</v>
      </c>
      <c r="D11" s="32">
        <v>5326039119.8716974</v>
      </c>
      <c r="E11" s="32">
        <v>0</v>
      </c>
      <c r="F11" s="32">
        <v>0</v>
      </c>
      <c r="G11" s="32">
        <v>0</v>
      </c>
      <c r="H11" s="32">
        <v>0</v>
      </c>
      <c r="I11" s="32"/>
      <c r="J11" s="33">
        <v>0</v>
      </c>
      <c r="L11" s="7"/>
      <c r="M11" s="68">
        <f>+C43/1000000</f>
        <v>45233.121707934995</v>
      </c>
      <c r="O11"/>
      <c r="P11"/>
      <c r="Q11"/>
      <c r="R11"/>
      <c r="S11"/>
      <c r="T11"/>
      <c r="U11"/>
      <c r="V11"/>
      <c r="W11"/>
      <c r="X11"/>
      <c r="Y11"/>
    </row>
    <row r="12" spans="2:25" x14ac:dyDescent="0.4">
      <c r="B12" s="69">
        <v>4.5</v>
      </c>
      <c r="C12" s="31">
        <v>3629593952.6345735</v>
      </c>
      <c r="D12" s="32">
        <v>3629593952.6345735</v>
      </c>
      <c r="E12" s="32">
        <v>0</v>
      </c>
      <c r="F12" s="32">
        <v>0</v>
      </c>
      <c r="G12" s="32">
        <v>0</v>
      </c>
      <c r="H12" s="32">
        <v>0</v>
      </c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</row>
    <row r="13" spans="2:25" x14ac:dyDescent="0.4">
      <c r="B13" s="27">
        <v>5</v>
      </c>
      <c r="C13" s="31">
        <v>3548866494.3046217</v>
      </c>
      <c r="D13" s="32">
        <v>3548866494.3046217</v>
      </c>
      <c r="E13" s="32">
        <v>0</v>
      </c>
      <c r="F13" s="32">
        <v>0</v>
      </c>
      <c r="G13" s="32">
        <v>0</v>
      </c>
      <c r="H13" s="32">
        <v>0</v>
      </c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</row>
    <row r="14" spans="2:25" x14ac:dyDescent="0.4">
      <c r="B14" s="69">
        <v>5.5</v>
      </c>
      <c r="C14" s="31">
        <v>1499771506.8536446</v>
      </c>
      <c r="D14" s="32">
        <v>1499771506.8536446</v>
      </c>
      <c r="E14" s="32">
        <v>0</v>
      </c>
      <c r="F14" s="32">
        <v>0</v>
      </c>
      <c r="G14" s="32">
        <v>0</v>
      </c>
      <c r="H14" s="32">
        <v>0</v>
      </c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</row>
    <row r="15" spans="2:25" x14ac:dyDescent="0.4">
      <c r="B15" s="27">
        <v>6</v>
      </c>
      <c r="C15" s="31">
        <v>470563186.80349022</v>
      </c>
      <c r="D15" s="32">
        <v>470563186.80349022</v>
      </c>
      <c r="E15" s="32">
        <v>0</v>
      </c>
      <c r="F15" s="32">
        <v>0</v>
      </c>
      <c r="G15" s="32">
        <v>0</v>
      </c>
      <c r="H15" s="32">
        <v>0</v>
      </c>
      <c r="I15" s="32"/>
      <c r="J15" s="33">
        <v>0</v>
      </c>
    </row>
    <row r="16" spans="2:25" x14ac:dyDescent="0.4">
      <c r="B16" s="69">
        <v>6.5</v>
      </c>
      <c r="C16" s="31">
        <v>525293677.85241699</v>
      </c>
      <c r="D16" s="32">
        <v>525293677.85241699</v>
      </c>
      <c r="E16" s="32">
        <v>0</v>
      </c>
      <c r="F16" s="32">
        <v>0</v>
      </c>
      <c r="G16" s="32">
        <v>0</v>
      </c>
      <c r="H16" s="32">
        <v>0</v>
      </c>
      <c r="I16" s="32"/>
      <c r="J16" s="33">
        <v>0</v>
      </c>
      <c r="Q16" s="1" t="s">
        <v>13</v>
      </c>
    </row>
    <row r="17" spans="2:13" x14ac:dyDescent="0.4">
      <c r="B17" s="27">
        <v>7</v>
      </c>
      <c r="C17" s="31">
        <v>661758796.71278727</v>
      </c>
      <c r="D17" s="32">
        <v>661758796.71278727</v>
      </c>
      <c r="E17" s="32">
        <v>0</v>
      </c>
      <c r="F17" s="32">
        <v>0</v>
      </c>
      <c r="G17" s="32">
        <v>0</v>
      </c>
      <c r="H17" s="32">
        <v>0</v>
      </c>
      <c r="I17" s="32"/>
      <c r="J17" s="33">
        <v>0</v>
      </c>
      <c r="L17" s="7">
        <f>K55</f>
        <v>83.361899511745179</v>
      </c>
      <c r="M17" s="6" t="s">
        <v>11</v>
      </c>
    </row>
    <row r="18" spans="2:13" x14ac:dyDescent="0.4">
      <c r="B18" s="69">
        <v>7.5</v>
      </c>
      <c r="C18" s="31">
        <v>633157431.19589674</v>
      </c>
      <c r="D18" s="32">
        <v>633157431.19589674</v>
      </c>
      <c r="E18" s="32">
        <v>0</v>
      </c>
      <c r="F18" s="32">
        <v>0</v>
      </c>
      <c r="G18" s="32">
        <v>0</v>
      </c>
      <c r="H18" s="32">
        <v>0</v>
      </c>
      <c r="I18" s="32"/>
      <c r="J18" s="33">
        <v>0</v>
      </c>
      <c r="L18" s="7"/>
      <c r="M18" s="6"/>
    </row>
    <row r="19" spans="2:13" x14ac:dyDescent="0.4">
      <c r="B19" s="27">
        <v>8</v>
      </c>
      <c r="C19" s="31">
        <v>754957956.33018804</v>
      </c>
      <c r="D19" s="32">
        <v>754957956.33018804</v>
      </c>
      <c r="E19" s="32">
        <v>0</v>
      </c>
      <c r="F19" s="32">
        <v>0</v>
      </c>
      <c r="G19" s="32">
        <v>0</v>
      </c>
      <c r="H19" s="32">
        <v>0</v>
      </c>
      <c r="I19" s="32"/>
      <c r="J19" s="33">
        <v>0</v>
      </c>
      <c r="L19" s="7">
        <f>C43</f>
        <v>45233121707.934998</v>
      </c>
      <c r="M19" s="6" t="s">
        <v>12</v>
      </c>
    </row>
    <row r="20" spans="2:13" x14ac:dyDescent="0.4">
      <c r="B20" s="69">
        <v>8.5</v>
      </c>
      <c r="C20" s="31">
        <v>675160962.16470122</v>
      </c>
      <c r="D20" s="32">
        <v>675160962.16470122</v>
      </c>
      <c r="E20" s="32">
        <v>0</v>
      </c>
      <c r="F20" s="32">
        <v>0</v>
      </c>
      <c r="G20" s="32">
        <v>0</v>
      </c>
      <c r="H20" s="32">
        <v>0</v>
      </c>
      <c r="I20" s="32"/>
      <c r="J20" s="33">
        <v>0</v>
      </c>
      <c r="L20" s="7">
        <f>L71</f>
        <v>0</v>
      </c>
    </row>
    <row r="21" spans="2:13" x14ac:dyDescent="0.4">
      <c r="B21" s="27">
        <v>9</v>
      </c>
      <c r="C21" s="31">
        <v>695500768.92446613</v>
      </c>
      <c r="D21" s="32">
        <v>695500768.92446613</v>
      </c>
      <c r="E21" s="32">
        <v>0</v>
      </c>
      <c r="F21" s="32">
        <v>0</v>
      </c>
      <c r="G21" s="32">
        <v>0</v>
      </c>
      <c r="H21" s="32">
        <v>0</v>
      </c>
      <c r="I21" s="32"/>
      <c r="J21" s="33">
        <v>0</v>
      </c>
    </row>
    <row r="22" spans="2:13" x14ac:dyDescent="0.4">
      <c r="B22" s="69">
        <v>9.5</v>
      </c>
      <c r="C22" s="31">
        <v>559525270.5291909</v>
      </c>
      <c r="D22" s="32">
        <v>559525270.5291909</v>
      </c>
      <c r="E22" s="32">
        <v>0</v>
      </c>
      <c r="F22" s="32">
        <v>0</v>
      </c>
      <c r="G22" s="32">
        <v>0</v>
      </c>
      <c r="H22" s="32">
        <v>0</v>
      </c>
      <c r="I22" s="32"/>
      <c r="J22" s="33">
        <v>0</v>
      </c>
    </row>
    <row r="23" spans="2:13" x14ac:dyDescent="0.4">
      <c r="B23" s="27">
        <v>10</v>
      </c>
      <c r="C23" s="31">
        <v>367002960.74249899</v>
      </c>
      <c r="D23" s="32">
        <v>367002960.74249899</v>
      </c>
      <c r="E23" s="32">
        <v>0</v>
      </c>
      <c r="F23" s="32">
        <v>0</v>
      </c>
      <c r="G23" s="32">
        <v>0</v>
      </c>
      <c r="H23" s="32">
        <v>0</v>
      </c>
      <c r="I23" s="32"/>
      <c r="J23" s="33">
        <v>0</v>
      </c>
    </row>
    <row r="24" spans="2:13" x14ac:dyDescent="0.4">
      <c r="B24" s="69">
        <v>10.5</v>
      </c>
      <c r="C24" s="31">
        <v>99865210.842407078</v>
      </c>
      <c r="D24" s="32">
        <v>99865210.842407078</v>
      </c>
      <c r="E24" s="32">
        <v>0</v>
      </c>
      <c r="F24" s="32">
        <v>0</v>
      </c>
      <c r="G24" s="32">
        <v>0</v>
      </c>
      <c r="H24" s="32">
        <v>0</v>
      </c>
      <c r="I24" s="32"/>
      <c r="J24" s="33">
        <v>0</v>
      </c>
    </row>
    <row r="25" spans="2:13" x14ac:dyDescent="0.4">
      <c r="B25" s="27">
        <v>11</v>
      </c>
      <c r="C25" s="31">
        <v>49530718.091315962</v>
      </c>
      <c r="D25" s="32">
        <v>49530718.091315962</v>
      </c>
      <c r="E25" s="32">
        <v>0</v>
      </c>
      <c r="F25" s="32">
        <v>0</v>
      </c>
      <c r="G25" s="32">
        <v>0</v>
      </c>
      <c r="H25" s="32">
        <v>0</v>
      </c>
      <c r="I25" s="32"/>
      <c r="J25" s="33">
        <v>0</v>
      </c>
    </row>
    <row r="26" spans="2:13" x14ac:dyDescent="0.4">
      <c r="B26" s="69">
        <v>11.5</v>
      </c>
      <c r="C26" s="31">
        <v>80985391.834065825</v>
      </c>
      <c r="D26" s="32">
        <v>80985391.834065825</v>
      </c>
      <c r="E26" s="32">
        <v>0</v>
      </c>
      <c r="F26" s="32">
        <v>0</v>
      </c>
      <c r="G26" s="32">
        <v>0</v>
      </c>
      <c r="H26" s="32">
        <v>0</v>
      </c>
      <c r="I26" s="32"/>
      <c r="J26" s="33">
        <v>0</v>
      </c>
    </row>
    <row r="27" spans="2:13" x14ac:dyDescent="0.4">
      <c r="B27" s="27">
        <v>12</v>
      </c>
      <c r="C27" s="31">
        <v>101582524.12309098</v>
      </c>
      <c r="D27" s="32">
        <v>101582524.12309098</v>
      </c>
      <c r="E27" s="32">
        <v>0</v>
      </c>
      <c r="F27" s="32">
        <v>0</v>
      </c>
      <c r="G27" s="32">
        <v>0</v>
      </c>
      <c r="H27" s="32">
        <v>0</v>
      </c>
      <c r="I27" s="32"/>
      <c r="J27" s="33">
        <v>0</v>
      </c>
    </row>
    <row r="28" spans="2:13" x14ac:dyDescent="0.4">
      <c r="B28" s="69">
        <v>12.5</v>
      </c>
      <c r="C28" s="31">
        <v>112856174.71194929</v>
      </c>
      <c r="D28" s="32">
        <v>0</v>
      </c>
      <c r="E28" s="32">
        <v>112856174.71194929</v>
      </c>
      <c r="F28" s="32">
        <v>0</v>
      </c>
      <c r="G28" s="32">
        <v>0</v>
      </c>
      <c r="H28" s="32">
        <v>0</v>
      </c>
      <c r="I28" s="32"/>
      <c r="J28" s="33">
        <v>0</v>
      </c>
    </row>
    <row r="29" spans="2:13" x14ac:dyDescent="0.4">
      <c r="B29" s="27">
        <v>13</v>
      </c>
      <c r="C29" s="31">
        <v>228095142.87579095</v>
      </c>
      <c r="D29" s="32">
        <v>76031714.291930318</v>
      </c>
      <c r="E29" s="32">
        <v>152063428.58386064</v>
      </c>
      <c r="F29" s="32">
        <v>0</v>
      </c>
      <c r="G29" s="32">
        <v>0</v>
      </c>
      <c r="H29" s="32">
        <v>0</v>
      </c>
      <c r="I29" s="32"/>
      <c r="J29" s="33">
        <v>0</v>
      </c>
    </row>
    <row r="30" spans="2:13" x14ac:dyDescent="0.4">
      <c r="B30" s="69">
        <v>13.5</v>
      </c>
      <c r="C30" s="31">
        <v>553643967.47887349</v>
      </c>
      <c r="D30" s="32">
        <v>0</v>
      </c>
      <c r="E30" s="32">
        <v>461369972.89906126</v>
      </c>
      <c r="F30" s="32">
        <v>92273994.579812244</v>
      </c>
      <c r="G30" s="32">
        <v>0</v>
      </c>
      <c r="H30" s="32">
        <v>0</v>
      </c>
      <c r="I30" s="32"/>
      <c r="J30" s="33"/>
    </row>
    <row r="31" spans="2:13" x14ac:dyDescent="0.4">
      <c r="B31" s="27">
        <v>14</v>
      </c>
      <c r="C31" s="31">
        <v>750913790.64976656</v>
      </c>
      <c r="D31" s="32">
        <v>0</v>
      </c>
      <c r="E31" s="32">
        <v>667478925.02201474</v>
      </c>
      <c r="F31" s="32">
        <v>83434865.627751842</v>
      </c>
      <c r="G31" s="32">
        <v>0</v>
      </c>
      <c r="H31" s="32">
        <v>0</v>
      </c>
      <c r="I31" s="32"/>
      <c r="J31" s="33"/>
    </row>
    <row r="32" spans="2:13" x14ac:dyDescent="0.4">
      <c r="B32" s="69">
        <v>14.5</v>
      </c>
      <c r="C32" s="31">
        <v>1118505237.8778391</v>
      </c>
      <c r="D32" s="32">
        <v>0</v>
      </c>
      <c r="E32" s="32">
        <v>1118505237.8778391</v>
      </c>
      <c r="F32" s="32">
        <v>0</v>
      </c>
      <c r="G32" s="32">
        <v>0</v>
      </c>
      <c r="H32" s="32">
        <v>0</v>
      </c>
      <c r="I32" s="32"/>
      <c r="J32" s="33"/>
    </row>
    <row r="33" spans="2:13" x14ac:dyDescent="0.4">
      <c r="B33" s="27">
        <v>15</v>
      </c>
      <c r="C33" s="31">
        <v>1074639757.3108194</v>
      </c>
      <c r="D33" s="32">
        <v>0</v>
      </c>
      <c r="E33" s="32">
        <v>671649848.31926215</v>
      </c>
      <c r="F33" s="32">
        <v>335824924.15963107</v>
      </c>
      <c r="G33" s="32">
        <v>67164984.831926212</v>
      </c>
      <c r="H33" s="32">
        <v>0</v>
      </c>
      <c r="I33" s="32"/>
      <c r="J33" s="33">
        <v>0</v>
      </c>
    </row>
    <row r="34" spans="2:13" x14ac:dyDescent="0.4">
      <c r="B34" s="69">
        <v>15.5</v>
      </c>
      <c r="C34" s="31">
        <v>999417569.14631331</v>
      </c>
      <c r="D34" s="32">
        <v>0</v>
      </c>
      <c r="E34" s="32">
        <v>473408322.22720104</v>
      </c>
      <c r="F34" s="32">
        <v>473408322.22720104</v>
      </c>
      <c r="G34" s="32">
        <v>52600924.691911221</v>
      </c>
      <c r="H34" s="32">
        <v>0</v>
      </c>
      <c r="I34" s="32"/>
      <c r="J34" s="33">
        <v>0</v>
      </c>
    </row>
    <row r="35" spans="2:13" x14ac:dyDescent="0.4">
      <c r="B35" s="27">
        <v>16</v>
      </c>
      <c r="C35" s="31">
        <v>814036204.83023465</v>
      </c>
      <c r="D35" s="32">
        <v>0</v>
      </c>
      <c r="E35" s="32">
        <v>191537930.54829052</v>
      </c>
      <c r="F35" s="32">
        <v>622498274.28194416</v>
      </c>
      <c r="G35" s="32">
        <v>0</v>
      </c>
      <c r="H35" s="32">
        <v>0</v>
      </c>
      <c r="I35" s="32"/>
      <c r="J35" s="33">
        <v>0</v>
      </c>
    </row>
    <row r="36" spans="2:13" x14ac:dyDescent="0.4">
      <c r="B36" s="69">
        <v>16.5</v>
      </c>
      <c r="C36" s="31">
        <v>622266681.85879815</v>
      </c>
      <c r="D36" s="32">
        <v>0</v>
      </c>
      <c r="E36" s="32">
        <v>82968890.91450642</v>
      </c>
      <c r="F36" s="32">
        <v>539297790.94429171</v>
      </c>
      <c r="G36" s="32">
        <v>0</v>
      </c>
      <c r="H36" s="32">
        <v>0</v>
      </c>
      <c r="I36" s="32"/>
      <c r="J36" s="33">
        <v>0</v>
      </c>
    </row>
    <row r="37" spans="2:13" x14ac:dyDescent="0.4">
      <c r="B37" s="27">
        <v>17</v>
      </c>
      <c r="C37" s="31">
        <v>431009792.7873438</v>
      </c>
      <c r="D37" s="32">
        <v>0</v>
      </c>
      <c r="E37" s="32">
        <v>107752448.19683595</v>
      </c>
      <c r="F37" s="32">
        <v>323257344.59050786</v>
      </c>
      <c r="G37" s="32">
        <v>0</v>
      </c>
      <c r="H37" s="32">
        <v>0</v>
      </c>
      <c r="I37" s="32"/>
      <c r="J37" s="33">
        <v>0</v>
      </c>
    </row>
    <row r="38" spans="2:13" x14ac:dyDescent="0.4">
      <c r="B38" s="69">
        <v>17.5</v>
      </c>
      <c r="C38" s="31">
        <v>259118074.17728421</v>
      </c>
      <c r="D38" s="32">
        <v>0</v>
      </c>
      <c r="E38" s="32">
        <v>0</v>
      </c>
      <c r="F38" s="32">
        <v>194338555.63296315</v>
      </c>
      <c r="G38" s="32">
        <v>64779518.544321053</v>
      </c>
      <c r="H38" s="32">
        <v>0</v>
      </c>
      <c r="I38" s="32"/>
      <c r="J38" s="33">
        <v>0</v>
      </c>
      <c r="K38"/>
      <c r="L38"/>
      <c r="M38"/>
    </row>
    <row r="39" spans="2:13" x14ac:dyDescent="0.4">
      <c r="B39" s="27">
        <v>18</v>
      </c>
      <c r="C39" s="31">
        <v>129483191.40363324</v>
      </c>
      <c r="D39" s="32">
        <v>0</v>
      </c>
      <c r="E39" s="32">
        <v>25896638.280726649</v>
      </c>
      <c r="F39" s="32">
        <v>51793276.561453298</v>
      </c>
      <c r="G39" s="32">
        <v>25896638.280726649</v>
      </c>
      <c r="H39" s="32">
        <v>25896638.280726649</v>
      </c>
      <c r="I39" s="32"/>
      <c r="J39" s="33">
        <v>0</v>
      </c>
      <c r="K39"/>
      <c r="L39"/>
      <c r="M39"/>
    </row>
    <row r="40" spans="2:13" x14ac:dyDescent="0.4">
      <c r="B40" s="69">
        <v>18.5</v>
      </c>
      <c r="C40" s="31">
        <v>52149622.643865652</v>
      </c>
      <c r="D40" s="32">
        <v>0</v>
      </c>
      <c r="E40" s="32">
        <v>0</v>
      </c>
      <c r="F40" s="32">
        <v>26074811.321932826</v>
      </c>
      <c r="G40" s="32">
        <v>26074811.321932826</v>
      </c>
      <c r="H40" s="32">
        <v>0</v>
      </c>
      <c r="I40" s="32"/>
      <c r="J40" s="33">
        <v>0</v>
      </c>
      <c r="K40"/>
      <c r="L40"/>
      <c r="M40"/>
    </row>
    <row r="41" spans="2:13" x14ac:dyDescent="0.4">
      <c r="B41" s="27">
        <v>19</v>
      </c>
      <c r="C41" s="31">
        <v>4231770.1769533418</v>
      </c>
      <c r="D41" s="32">
        <v>0</v>
      </c>
      <c r="E41" s="32">
        <v>0</v>
      </c>
      <c r="F41" s="32">
        <v>0</v>
      </c>
      <c r="G41" s="32">
        <v>0</v>
      </c>
      <c r="H41" s="32">
        <v>4231770.1769533418</v>
      </c>
      <c r="I41" s="32"/>
      <c r="J41" s="33"/>
      <c r="K41"/>
      <c r="L41"/>
      <c r="M41"/>
    </row>
    <row r="42" spans="2:13" ht="25.2" thickBot="1" x14ac:dyDescent="0.45">
      <c r="B42" s="69">
        <v>19.5</v>
      </c>
      <c r="C42" s="31"/>
      <c r="D42" s="32"/>
      <c r="E42" s="32"/>
      <c r="F42" s="32"/>
      <c r="G42" s="32"/>
      <c r="H42" s="32"/>
      <c r="I42" s="32"/>
      <c r="J42" s="33"/>
      <c r="K42"/>
      <c r="L42"/>
      <c r="M42"/>
    </row>
    <row r="43" spans="2:13" x14ac:dyDescent="0.4">
      <c r="B43" s="34" t="s">
        <v>14</v>
      </c>
      <c r="C43" s="35">
        <v>45233121707.934998</v>
      </c>
      <c r="D43" s="36">
        <v>38158786444.297447</v>
      </c>
      <c r="E43" s="36">
        <v>4065487817.5815477</v>
      </c>
      <c r="F43" s="36">
        <v>2742202159.9274893</v>
      </c>
      <c r="G43" s="36">
        <v>236516877.67081794</v>
      </c>
      <c r="H43" s="36">
        <v>30128408.457679991</v>
      </c>
      <c r="I43" s="36"/>
      <c r="J43" s="37">
        <v>0</v>
      </c>
      <c r="K43"/>
      <c r="L43"/>
      <c r="M43"/>
    </row>
    <row r="44" spans="2:13" s="8" customFormat="1" x14ac:dyDescent="0.4">
      <c r="B44" s="27" t="s">
        <v>15</v>
      </c>
      <c r="C44" s="38">
        <v>99.999999999999972</v>
      </c>
      <c r="D44" s="39">
        <v>84.36027628312786</v>
      </c>
      <c r="E44" s="39">
        <v>8.9878559428905422</v>
      </c>
      <c r="F44" s="39">
        <v>6.0623765426440599</v>
      </c>
      <c r="G44" s="39">
        <v>0.52288426874001737</v>
      </c>
      <c r="H44" s="39">
        <v>6.6606962597486899E-2</v>
      </c>
      <c r="I44" s="39"/>
      <c r="J44" s="40">
        <v>0</v>
      </c>
      <c r="K44"/>
      <c r="L44"/>
      <c r="M44"/>
    </row>
    <row r="45" spans="2:13" s="8" customFormat="1" x14ac:dyDescent="0.4">
      <c r="B45" s="27" t="s">
        <v>16</v>
      </c>
      <c r="C45" s="41">
        <v>6.053195470077136</v>
      </c>
      <c r="D45" s="42">
        <v>4.3521283949937555</v>
      </c>
      <c r="E45" s="42">
        <v>14.591890658038029</v>
      </c>
      <c r="F45" s="42">
        <v>16.030305516192787</v>
      </c>
      <c r="G45" s="42">
        <v>16.5102559136302</v>
      </c>
      <c r="H45" s="42">
        <v>18.140457806886729</v>
      </c>
      <c r="I45" s="42"/>
      <c r="J45" s="43">
        <v>0</v>
      </c>
      <c r="K45"/>
      <c r="L45"/>
      <c r="M45"/>
    </row>
    <row r="46" spans="2:13" s="9" customFormat="1" x14ac:dyDescent="0.4">
      <c r="B46" s="44" t="s">
        <v>28</v>
      </c>
      <c r="C46" s="45">
        <v>22.62220132583538</v>
      </c>
      <c r="D46" s="46">
        <v>3.7299587590099526</v>
      </c>
      <c r="E46" s="46">
        <v>0.93034884263871931</v>
      </c>
      <c r="F46" s="46">
        <v>0.95820603130007009</v>
      </c>
      <c r="G46" s="46">
        <v>1.822463871750748</v>
      </c>
      <c r="H46" s="46">
        <v>0.12072941537847047</v>
      </c>
      <c r="I46" s="46"/>
      <c r="J46" s="47">
        <v>0</v>
      </c>
      <c r="K46"/>
      <c r="L46"/>
      <c r="M46"/>
    </row>
    <row r="47" spans="2:13" x14ac:dyDescent="0.4">
      <c r="B47" s="48" t="s">
        <v>25</v>
      </c>
      <c r="C47" s="49">
        <v>4.3616545942625482</v>
      </c>
      <c r="D47" s="50">
        <v>0.72327851802059973</v>
      </c>
      <c r="E47" s="50">
        <v>22.764014044501547</v>
      </c>
      <c r="F47" s="50">
        <v>31.000979287903053</v>
      </c>
      <c r="G47" s="50">
        <v>34.560576710437061</v>
      </c>
      <c r="H47" s="50">
        <v>46.096063074314792</v>
      </c>
      <c r="I47" s="50"/>
      <c r="J47" s="51">
        <v>0</v>
      </c>
      <c r="K47"/>
      <c r="L47"/>
      <c r="M47"/>
    </row>
    <row r="48" spans="2:13" x14ac:dyDescent="0.4">
      <c r="B48" s="52" t="s">
        <v>26</v>
      </c>
      <c r="C48" s="70">
        <v>5.5847483228476744E+19</v>
      </c>
      <c r="D48" s="71">
        <v>5.4415704221552509E+19</v>
      </c>
      <c r="E48" s="71">
        <v>9.741407079950953E+17</v>
      </c>
      <c r="F48" s="71">
        <v>4.4626262324367968E+17</v>
      </c>
      <c r="G48" s="71">
        <v>1.0691480530904612E+16</v>
      </c>
      <c r="H48" s="71">
        <v>684195154557814</v>
      </c>
      <c r="I48" s="53"/>
      <c r="J48" s="54">
        <v>0</v>
      </c>
      <c r="K48"/>
      <c r="L48"/>
      <c r="M48"/>
    </row>
    <row r="49" spans="2:12" ht="25.2" thickBot="1" x14ac:dyDescent="0.45">
      <c r="B49" s="55" t="s">
        <v>27</v>
      </c>
      <c r="C49" s="66">
        <v>0.16521338983483005</v>
      </c>
      <c r="D49" s="57">
        <v>0.19331589858136947</v>
      </c>
      <c r="E49" s="57">
        <v>0.24277176856981042</v>
      </c>
      <c r="F49" s="57">
        <v>0.24361037955190398</v>
      </c>
      <c r="G49" s="57">
        <v>0.43717647864114889</v>
      </c>
      <c r="H49" s="57">
        <v>0.86818805554924894</v>
      </c>
      <c r="I49" s="58"/>
      <c r="J49" s="59"/>
    </row>
    <row r="51" spans="2:12" x14ac:dyDescent="0.4">
      <c r="C51" s="3" t="s">
        <v>19</v>
      </c>
      <c r="E51" s="10">
        <f>E48*100/C48</f>
        <v>1.744287569790395</v>
      </c>
    </row>
    <row r="52" spans="2:12" x14ac:dyDescent="0.4">
      <c r="C52" s="3" t="s">
        <v>11</v>
      </c>
      <c r="D52" s="3">
        <f t="shared" ref="D52:I52" si="0">D43/1000000</f>
        <v>38158.786444297446</v>
      </c>
      <c r="E52" s="3">
        <f t="shared" si="0"/>
        <v>4065.4878175815479</v>
      </c>
      <c r="F52" s="3">
        <f t="shared" si="0"/>
        <v>2742.2021599274894</v>
      </c>
      <c r="G52" s="3">
        <f t="shared" si="0"/>
        <v>236.51687767081793</v>
      </c>
      <c r="H52" s="3">
        <f t="shared" si="0"/>
        <v>30.128408457679992</v>
      </c>
      <c r="I52" s="3">
        <f t="shared" si="0"/>
        <v>0</v>
      </c>
    </row>
    <row r="53" spans="2:12" x14ac:dyDescent="0.4">
      <c r="C53" s="3">
        <f>L55</f>
        <v>83</v>
      </c>
    </row>
    <row r="54" spans="2:12" x14ac:dyDescent="0.4">
      <c r="C54" s="10">
        <f>K55</f>
        <v>83.361899511745179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2" x14ac:dyDescent="0.4">
      <c r="B55" s="12">
        <v>2016</v>
      </c>
      <c r="C55" s="3" t="str">
        <f>CONCATENATE(C51,C53,C52)</f>
        <v>&lt; 11,5 cm =83%</v>
      </c>
      <c r="D55" s="10">
        <f>SUM(D8:D25)/1000000000</f>
        <v>36.740214556455321</v>
      </c>
      <c r="E55" s="10">
        <f t="shared" ref="E55:I55" si="2">SUM(E8:E25)/1000000000</f>
        <v>0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36.740214556455321</v>
      </c>
      <c r="K55" s="10">
        <f>(J55/$J57)*100</f>
        <v>83.361899511745179</v>
      </c>
      <c r="L55" s="10">
        <f>ROUND(K55,0)</f>
        <v>83</v>
      </c>
    </row>
    <row r="56" spans="2:12" x14ac:dyDescent="0.4">
      <c r="B56" s="12"/>
      <c r="C56" s="3" t="s">
        <v>18</v>
      </c>
      <c r="D56" s="10">
        <f>SUM(D26:D42)/1000000000</f>
        <v>0.25859963024908711</v>
      </c>
      <c r="E56" s="10">
        <f t="shared" ref="E56:I56" si="3">SUM(E26:E42)/1000000000</f>
        <v>4.0654878175815474</v>
      </c>
      <c r="F56" s="10">
        <f t="shared" si="3"/>
        <v>2.7422021599274893</v>
      </c>
      <c r="G56" s="10">
        <f t="shared" si="3"/>
        <v>0.23651687767081794</v>
      </c>
      <c r="H56" s="10">
        <f t="shared" si="3"/>
        <v>3.012840845767999E-2</v>
      </c>
      <c r="I56" s="10">
        <f t="shared" si="3"/>
        <v>0</v>
      </c>
      <c r="J56" s="10">
        <f>SUM(D56:I56)</f>
        <v>7.3329348938866215</v>
      </c>
      <c r="K56" s="10">
        <f>(J56/$J57)*100</f>
        <v>16.638100488254825</v>
      </c>
    </row>
    <row r="57" spans="2:12" x14ac:dyDescent="0.4">
      <c r="B57" s="12"/>
      <c r="J57" s="10">
        <f>SUM(J55:J56)</f>
        <v>44.073149450341944</v>
      </c>
      <c r="K57" s="10">
        <f>SUM(K55:K56)</f>
        <v>100</v>
      </c>
    </row>
    <row r="58" spans="2:12" x14ac:dyDescent="0.4">
      <c r="B58" s="12"/>
    </row>
    <row r="59" spans="2:12" x14ac:dyDescent="0.4">
      <c r="B59" s="12"/>
    </row>
    <row r="60" spans="2:12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2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2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2" x14ac:dyDescent="0.4">
      <c r="B63" s="12"/>
      <c r="J63" s="10"/>
      <c r="K63" s="10"/>
      <c r="L63" s="7"/>
    </row>
  </sheetData>
  <mergeCells count="2">
    <mergeCell ref="B1:J1"/>
    <mergeCell ref="B2:K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23BE-2C65-44CC-8774-B0A1A2181096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19" width="17.7265625" style="1" bestFit="1" customWidth="1"/>
    <col min="20" max="20" width="18.26953125" style="1" bestFit="1" customWidth="1"/>
    <col min="21" max="22" width="17.6328125" style="1" customWidth="1"/>
    <col min="23" max="16384" width="11.54296875" style="1"/>
  </cols>
  <sheetData>
    <row r="1" spans="2:24" ht="33" customHeight="1" x14ac:dyDescent="0.25">
      <c r="B1" s="72" t="s">
        <v>80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34</v>
      </c>
      <c r="C2" s="72"/>
      <c r="D2" s="72"/>
      <c r="E2" s="72"/>
      <c r="F2" s="72"/>
      <c r="G2" s="72"/>
      <c r="H2" s="72"/>
      <c r="I2" s="72"/>
      <c r="J2" s="72"/>
      <c r="K2" s="72"/>
    </row>
    <row r="3" spans="2:24" ht="25.2" thickBot="1" x14ac:dyDescent="0.45">
      <c r="O3"/>
      <c r="P3"/>
      <c r="Q3"/>
      <c r="R3"/>
      <c r="S3"/>
      <c r="T3"/>
      <c r="U3"/>
      <c r="V3"/>
      <c r="W3"/>
      <c r="X3"/>
    </row>
    <row r="4" spans="2:24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</row>
    <row r="7" spans="2:24" x14ac:dyDescent="0.4">
      <c r="B7" s="27">
        <v>2.5</v>
      </c>
      <c r="C7" s="28">
        <v>103655976.76059707</v>
      </c>
      <c r="D7" s="29">
        <v>103655976.76059707</v>
      </c>
      <c r="E7" s="29">
        <v>0</v>
      </c>
      <c r="F7" s="29">
        <v>0</v>
      </c>
      <c r="G7" s="29">
        <v>0</v>
      </c>
      <c r="H7" s="29">
        <v>0</v>
      </c>
      <c r="I7" s="29"/>
      <c r="J7" s="30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112316284.26282978</v>
      </c>
      <c r="D8" s="32">
        <v>112316284.26282978</v>
      </c>
      <c r="E8" s="32">
        <v>0</v>
      </c>
      <c r="F8" s="32">
        <v>0</v>
      </c>
      <c r="G8" s="32">
        <v>0</v>
      </c>
      <c r="H8" s="32">
        <v>0</v>
      </c>
      <c r="I8" s="32"/>
      <c r="J8" s="30"/>
      <c r="O8"/>
      <c r="P8"/>
      <c r="Q8"/>
      <c r="R8"/>
      <c r="S8"/>
      <c r="T8"/>
      <c r="U8"/>
      <c r="V8"/>
      <c r="W8"/>
      <c r="X8"/>
    </row>
    <row r="9" spans="2:24" x14ac:dyDescent="0.4">
      <c r="B9" s="27">
        <v>3.5</v>
      </c>
      <c r="C9" s="31">
        <v>338209155.31607753</v>
      </c>
      <c r="D9" s="32">
        <v>338209155.31607753</v>
      </c>
      <c r="E9" s="32">
        <v>0</v>
      </c>
      <c r="F9" s="32">
        <v>0</v>
      </c>
      <c r="G9" s="32">
        <v>0</v>
      </c>
      <c r="H9" s="32">
        <v>0</v>
      </c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402278258.80778474</v>
      </c>
      <c r="D10" s="32">
        <v>402278258.80778474</v>
      </c>
      <c r="E10" s="32">
        <v>0</v>
      </c>
      <c r="F10" s="32">
        <v>0</v>
      </c>
      <c r="G10" s="32">
        <v>0</v>
      </c>
      <c r="H10" s="32">
        <v>0</v>
      </c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</row>
    <row r="11" spans="2:24" x14ac:dyDescent="0.4">
      <c r="B11" s="27">
        <v>4.5</v>
      </c>
      <c r="C11" s="31">
        <v>674021795.17149711</v>
      </c>
      <c r="D11" s="32">
        <v>674021795.17149711</v>
      </c>
      <c r="E11" s="32">
        <v>0</v>
      </c>
      <c r="F11" s="32">
        <v>0</v>
      </c>
      <c r="G11" s="32">
        <v>0</v>
      </c>
      <c r="H11" s="32">
        <v>0</v>
      </c>
      <c r="I11" s="32"/>
      <c r="J11" s="33">
        <v>0</v>
      </c>
      <c r="L11" s="7"/>
      <c r="M11" s="68">
        <f>+C43/1000000</f>
        <v>70619.696116602194</v>
      </c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765950088.93290818</v>
      </c>
      <c r="D12" s="32">
        <v>765950088.93290818</v>
      </c>
      <c r="E12" s="32">
        <v>0</v>
      </c>
      <c r="F12" s="32">
        <v>0</v>
      </c>
      <c r="G12" s="32">
        <v>0</v>
      </c>
      <c r="H12" s="32">
        <v>0</v>
      </c>
      <c r="I12" s="32"/>
      <c r="J12" s="33">
        <v>0</v>
      </c>
      <c r="O12"/>
      <c r="P12"/>
      <c r="Q12"/>
      <c r="R12"/>
      <c r="S12"/>
      <c r="T12"/>
      <c r="U12"/>
      <c r="V12"/>
      <c r="W12"/>
      <c r="X12"/>
    </row>
    <row r="13" spans="2:24" x14ac:dyDescent="0.4">
      <c r="B13" s="27">
        <v>5.5</v>
      </c>
      <c r="C13" s="31">
        <v>457206134.84768677</v>
      </c>
      <c r="D13" s="32">
        <v>457206134.84768677</v>
      </c>
      <c r="E13" s="32">
        <v>0</v>
      </c>
      <c r="F13" s="32">
        <v>0</v>
      </c>
      <c r="G13" s="32">
        <v>0</v>
      </c>
      <c r="H13" s="32">
        <v>0</v>
      </c>
      <c r="I13" s="32"/>
      <c r="J13" s="33">
        <v>0</v>
      </c>
      <c r="O13"/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1204400330.7584593</v>
      </c>
      <c r="D14" s="32">
        <v>1204400330.7584593</v>
      </c>
      <c r="E14" s="32">
        <v>0</v>
      </c>
      <c r="F14" s="32">
        <v>0</v>
      </c>
      <c r="G14" s="32">
        <v>0</v>
      </c>
      <c r="H14" s="32">
        <v>0</v>
      </c>
      <c r="I14" s="32"/>
      <c r="J14" s="33">
        <v>0</v>
      </c>
    </row>
    <row r="15" spans="2:24" x14ac:dyDescent="0.4">
      <c r="B15" s="27">
        <v>6.5</v>
      </c>
      <c r="C15" s="31">
        <v>3601657192.1055527</v>
      </c>
      <c r="D15" s="32">
        <v>3601657192.1055527</v>
      </c>
      <c r="E15" s="32">
        <v>0</v>
      </c>
      <c r="F15" s="32">
        <v>0</v>
      </c>
      <c r="G15" s="32">
        <v>0</v>
      </c>
      <c r="H15" s="32">
        <v>0</v>
      </c>
      <c r="I15" s="32"/>
      <c r="J15" s="33">
        <v>0</v>
      </c>
    </row>
    <row r="16" spans="2:24" x14ac:dyDescent="0.4">
      <c r="B16" s="69">
        <v>7</v>
      </c>
      <c r="C16" s="31">
        <v>6643975935.4418554</v>
      </c>
      <c r="D16" s="32">
        <v>6643975935.4418554</v>
      </c>
      <c r="E16" s="32">
        <v>0</v>
      </c>
      <c r="F16" s="32">
        <v>0</v>
      </c>
      <c r="G16" s="32">
        <v>0</v>
      </c>
      <c r="H16" s="32">
        <v>0</v>
      </c>
      <c r="I16" s="32"/>
      <c r="J16" s="33">
        <v>0</v>
      </c>
      <c r="Q16" s="1" t="s">
        <v>13</v>
      </c>
    </row>
    <row r="17" spans="2:13" x14ac:dyDescent="0.4">
      <c r="B17" s="27">
        <v>7.5</v>
      </c>
      <c r="C17" s="31">
        <v>8757372152.2585964</v>
      </c>
      <c r="D17" s="32">
        <v>8757372152.2585964</v>
      </c>
      <c r="E17" s="32">
        <v>0</v>
      </c>
      <c r="F17" s="32">
        <v>0</v>
      </c>
      <c r="G17" s="32">
        <v>0</v>
      </c>
      <c r="H17" s="32">
        <v>0</v>
      </c>
      <c r="I17" s="32"/>
      <c r="J17" s="33">
        <v>0</v>
      </c>
      <c r="L17" s="7">
        <f>K55</f>
        <v>83.557214484481207</v>
      </c>
      <c r="M17" s="6" t="s">
        <v>11</v>
      </c>
    </row>
    <row r="18" spans="2:13" x14ac:dyDescent="0.4">
      <c r="B18" s="69">
        <v>8</v>
      </c>
      <c r="C18" s="31">
        <v>6777760906.2892075</v>
      </c>
      <c r="D18" s="32">
        <v>6777760906.2892075</v>
      </c>
      <c r="E18" s="32">
        <v>0</v>
      </c>
      <c r="F18" s="32">
        <v>0</v>
      </c>
      <c r="G18" s="32">
        <v>0</v>
      </c>
      <c r="H18" s="32">
        <v>0</v>
      </c>
      <c r="I18" s="32"/>
      <c r="J18" s="33">
        <v>0</v>
      </c>
      <c r="L18" s="7"/>
      <c r="M18" s="6"/>
    </row>
    <row r="19" spans="2:13" x14ac:dyDescent="0.4">
      <c r="B19" s="27">
        <v>8.5</v>
      </c>
      <c r="C19" s="31">
        <v>4856591289.8915262</v>
      </c>
      <c r="D19" s="32">
        <v>4856591289.8915262</v>
      </c>
      <c r="E19" s="32">
        <v>0</v>
      </c>
      <c r="F19" s="32">
        <v>0</v>
      </c>
      <c r="G19" s="32">
        <v>0</v>
      </c>
      <c r="H19" s="32">
        <v>0</v>
      </c>
      <c r="I19" s="32"/>
      <c r="J19" s="33">
        <v>0</v>
      </c>
      <c r="L19" s="7">
        <f>C43</f>
        <v>70619696116.602188</v>
      </c>
      <c r="M19" s="6" t="s">
        <v>12</v>
      </c>
    </row>
    <row r="20" spans="2:13" x14ac:dyDescent="0.4">
      <c r="B20" s="69">
        <v>9</v>
      </c>
      <c r="C20" s="31">
        <v>5790571647.97682</v>
      </c>
      <c r="D20" s="32">
        <v>5790571647.97682</v>
      </c>
      <c r="E20" s="32">
        <v>0</v>
      </c>
      <c r="F20" s="32">
        <v>0</v>
      </c>
      <c r="G20" s="32">
        <v>0</v>
      </c>
      <c r="H20" s="32">
        <v>0</v>
      </c>
      <c r="I20" s="32"/>
      <c r="J20" s="33">
        <v>0</v>
      </c>
      <c r="L20" s="7">
        <f>L71</f>
        <v>0</v>
      </c>
    </row>
    <row r="21" spans="2:13" x14ac:dyDescent="0.4">
      <c r="B21" s="27">
        <v>9.5</v>
      </c>
      <c r="C21" s="31">
        <v>4360937673.8144588</v>
      </c>
      <c r="D21" s="32">
        <v>4360937673.8144588</v>
      </c>
      <c r="E21" s="32">
        <v>0</v>
      </c>
      <c r="F21" s="32">
        <v>0</v>
      </c>
      <c r="G21" s="32">
        <v>0</v>
      </c>
      <c r="H21" s="32">
        <v>0</v>
      </c>
      <c r="I21" s="32"/>
      <c r="J21" s="33">
        <v>0</v>
      </c>
    </row>
    <row r="22" spans="2:13" x14ac:dyDescent="0.4">
      <c r="B22" s="69">
        <v>10</v>
      </c>
      <c r="C22" s="31">
        <v>4176872573.0039287</v>
      </c>
      <c r="D22" s="32">
        <v>4176872573.0039287</v>
      </c>
      <c r="E22" s="32">
        <v>0</v>
      </c>
      <c r="F22" s="32">
        <v>0</v>
      </c>
      <c r="G22" s="32">
        <v>0</v>
      </c>
      <c r="H22" s="32">
        <v>0</v>
      </c>
      <c r="I22" s="32"/>
      <c r="J22" s="33">
        <v>0</v>
      </c>
    </row>
    <row r="23" spans="2:13" x14ac:dyDescent="0.4">
      <c r="B23" s="27">
        <v>10.5</v>
      </c>
      <c r="C23" s="31">
        <v>3476474996.7311959</v>
      </c>
      <c r="D23" s="32">
        <v>3476474996.7311959</v>
      </c>
      <c r="E23" s="32">
        <v>0</v>
      </c>
      <c r="F23" s="32">
        <v>0</v>
      </c>
      <c r="G23" s="32">
        <v>0</v>
      </c>
      <c r="H23" s="32">
        <v>0</v>
      </c>
      <c r="I23" s="32"/>
      <c r="J23" s="33">
        <v>0</v>
      </c>
    </row>
    <row r="24" spans="2:13" x14ac:dyDescent="0.4">
      <c r="B24" s="69">
        <v>11</v>
      </c>
      <c r="C24" s="31">
        <v>3389476859.7134581</v>
      </c>
      <c r="D24" s="32">
        <v>3389476859.7134581</v>
      </c>
      <c r="E24" s="32">
        <v>0</v>
      </c>
      <c r="F24" s="32">
        <v>0</v>
      </c>
      <c r="G24" s="32">
        <v>0</v>
      </c>
      <c r="H24" s="32">
        <v>0</v>
      </c>
      <c r="I24" s="32"/>
      <c r="J24" s="33">
        <v>0</v>
      </c>
    </row>
    <row r="25" spans="2:13" x14ac:dyDescent="0.4">
      <c r="B25" s="27">
        <v>11.5</v>
      </c>
      <c r="C25" s="31">
        <v>3135165630.2864532</v>
      </c>
      <c r="D25" s="32">
        <v>3135165630.2864532</v>
      </c>
      <c r="E25" s="32">
        <v>0</v>
      </c>
      <c r="F25" s="32">
        <v>0</v>
      </c>
      <c r="G25" s="32">
        <v>0</v>
      </c>
      <c r="H25" s="32">
        <v>0</v>
      </c>
      <c r="I25" s="32"/>
      <c r="J25" s="33">
        <v>0</v>
      </c>
    </row>
    <row r="26" spans="2:13" x14ac:dyDescent="0.4">
      <c r="B26" s="69">
        <v>12</v>
      </c>
      <c r="C26" s="31">
        <v>1895623015.9965465</v>
      </c>
      <c r="D26" s="32">
        <v>1760221371.9967933</v>
      </c>
      <c r="E26" s="32">
        <v>135401643.99975333</v>
      </c>
      <c r="F26" s="32">
        <v>0</v>
      </c>
      <c r="G26" s="32">
        <v>0</v>
      </c>
      <c r="H26" s="32">
        <v>0</v>
      </c>
      <c r="I26" s="32"/>
      <c r="J26" s="33">
        <v>0</v>
      </c>
    </row>
    <row r="27" spans="2:13" x14ac:dyDescent="0.4">
      <c r="B27" s="27">
        <v>12.5</v>
      </c>
      <c r="C27" s="31">
        <v>1535801448.2357476</v>
      </c>
      <c r="D27" s="32">
        <v>1023867632.1571651</v>
      </c>
      <c r="E27" s="32">
        <v>511933816.07858253</v>
      </c>
      <c r="F27" s="32">
        <v>0</v>
      </c>
      <c r="G27" s="32">
        <v>0</v>
      </c>
      <c r="H27" s="32">
        <v>0</v>
      </c>
      <c r="I27" s="32"/>
      <c r="J27" s="33">
        <v>0</v>
      </c>
    </row>
    <row r="28" spans="2:13" x14ac:dyDescent="0.4">
      <c r="B28" s="69">
        <v>13</v>
      </c>
      <c r="C28" s="31">
        <v>994848717.70296311</v>
      </c>
      <c r="D28" s="32">
        <v>773771224.88008249</v>
      </c>
      <c r="E28" s="32">
        <v>221077492.82288069</v>
      </c>
      <c r="F28" s="32">
        <v>0</v>
      </c>
      <c r="G28" s="32">
        <v>0</v>
      </c>
      <c r="H28" s="32">
        <v>0</v>
      </c>
      <c r="I28" s="32"/>
      <c r="J28" s="33">
        <v>0</v>
      </c>
    </row>
    <row r="29" spans="2:13" x14ac:dyDescent="0.4">
      <c r="B29" s="27">
        <v>13.5</v>
      </c>
      <c r="C29" s="31">
        <v>854808223.30766058</v>
      </c>
      <c r="D29" s="32">
        <v>488461841.89009172</v>
      </c>
      <c r="E29" s="32">
        <v>366346381.4175688</v>
      </c>
      <c r="F29" s="32">
        <v>0</v>
      </c>
      <c r="G29" s="32">
        <v>0</v>
      </c>
      <c r="H29" s="32">
        <v>0</v>
      </c>
      <c r="I29" s="32"/>
      <c r="J29" s="33">
        <v>0</v>
      </c>
    </row>
    <row r="30" spans="2:13" x14ac:dyDescent="0.4">
      <c r="B30" s="69">
        <v>14</v>
      </c>
      <c r="C30" s="31">
        <v>849598118.25578606</v>
      </c>
      <c r="D30" s="32">
        <v>121371159.75082657</v>
      </c>
      <c r="E30" s="32">
        <v>728226958.50495946</v>
      </c>
      <c r="F30" s="32">
        <v>0</v>
      </c>
      <c r="G30" s="32">
        <v>0</v>
      </c>
      <c r="H30" s="32">
        <v>0</v>
      </c>
      <c r="I30" s="32"/>
      <c r="J30" s="33"/>
    </row>
    <row r="31" spans="2:13" x14ac:dyDescent="0.4">
      <c r="B31" s="27">
        <v>14.5</v>
      </c>
      <c r="C31" s="31">
        <v>649600594.25652015</v>
      </c>
      <c r="D31" s="32">
        <v>92800084.893788606</v>
      </c>
      <c r="E31" s="32">
        <v>556800509.36273158</v>
      </c>
      <c r="F31" s="32">
        <v>0</v>
      </c>
      <c r="G31" s="32">
        <v>0</v>
      </c>
      <c r="H31" s="32">
        <v>0</v>
      </c>
      <c r="I31" s="32"/>
      <c r="J31" s="33"/>
    </row>
    <row r="32" spans="2:13" x14ac:dyDescent="0.4">
      <c r="B32" s="69">
        <v>15</v>
      </c>
      <c r="C32" s="31">
        <v>470132036.61974132</v>
      </c>
      <c r="D32" s="32">
        <v>0</v>
      </c>
      <c r="E32" s="32">
        <v>470132036.61974132</v>
      </c>
      <c r="F32" s="32">
        <v>0</v>
      </c>
      <c r="G32" s="32">
        <v>0</v>
      </c>
      <c r="H32" s="32">
        <v>0</v>
      </c>
      <c r="I32" s="32"/>
      <c r="J32" s="33"/>
    </row>
    <row r="33" spans="2:13" x14ac:dyDescent="0.4">
      <c r="B33" s="27">
        <v>15.5</v>
      </c>
      <c r="C33" s="31">
        <v>350287076.42703521</v>
      </c>
      <c r="D33" s="32">
        <v>0</v>
      </c>
      <c r="E33" s="32">
        <v>233524717.61802346</v>
      </c>
      <c r="F33" s="32">
        <v>116762358.80901173</v>
      </c>
      <c r="G33" s="32">
        <v>0</v>
      </c>
      <c r="H33" s="32">
        <v>0</v>
      </c>
      <c r="I33" s="32"/>
      <c r="J33" s="33">
        <v>0</v>
      </c>
    </row>
    <row r="34" spans="2:13" x14ac:dyDescent="0.4">
      <c r="B34" s="69">
        <v>16</v>
      </c>
      <c r="C34" s="31">
        <v>608363303.144593</v>
      </c>
      <c r="D34" s="32">
        <v>0</v>
      </c>
      <c r="E34" s="32">
        <v>304181651.5722965</v>
      </c>
      <c r="F34" s="32">
        <v>304181651.5722965</v>
      </c>
      <c r="G34" s="32">
        <v>0</v>
      </c>
      <c r="H34" s="32">
        <v>0</v>
      </c>
      <c r="I34" s="32"/>
      <c r="J34" s="33">
        <v>0</v>
      </c>
    </row>
    <row r="35" spans="2:13" x14ac:dyDescent="0.4">
      <c r="B35" s="27">
        <v>16.5</v>
      </c>
      <c r="C35" s="31">
        <v>656983787.31573689</v>
      </c>
      <c r="D35" s="32">
        <v>0</v>
      </c>
      <c r="E35" s="32">
        <v>164245946.82893422</v>
      </c>
      <c r="F35" s="32">
        <v>328491893.65786844</v>
      </c>
      <c r="G35" s="32">
        <v>164245946.82893422</v>
      </c>
      <c r="H35" s="32"/>
      <c r="I35" s="32"/>
      <c r="J35" s="33">
        <v>0</v>
      </c>
    </row>
    <row r="36" spans="2:13" x14ac:dyDescent="0.4">
      <c r="B36" s="69">
        <v>17</v>
      </c>
      <c r="C36" s="31">
        <v>1108124057.7200451</v>
      </c>
      <c r="D36" s="32">
        <v>0</v>
      </c>
      <c r="E36" s="32">
        <v>277031014.43001127</v>
      </c>
      <c r="F36" s="32">
        <v>831093043.29003382</v>
      </c>
      <c r="G36" s="32">
        <v>0</v>
      </c>
      <c r="H36" s="32"/>
      <c r="I36" s="32"/>
      <c r="J36" s="33">
        <v>0</v>
      </c>
    </row>
    <row r="37" spans="2:13" x14ac:dyDescent="0.4">
      <c r="B37" s="27">
        <v>17.5</v>
      </c>
      <c r="C37" s="31">
        <v>809651666.07038128</v>
      </c>
      <c r="D37" s="32">
        <v>0</v>
      </c>
      <c r="E37" s="32">
        <v>134941944.34506354</v>
      </c>
      <c r="F37" s="32">
        <v>674709721.72531772</v>
      </c>
      <c r="G37" s="32">
        <v>0</v>
      </c>
      <c r="H37" s="32"/>
      <c r="I37" s="32"/>
      <c r="J37" s="33">
        <v>0</v>
      </c>
    </row>
    <row r="38" spans="2:13" x14ac:dyDescent="0.4">
      <c r="B38" s="69">
        <v>18</v>
      </c>
      <c r="C38" s="31">
        <v>604188898.04292262</v>
      </c>
      <c r="D38" s="32">
        <v>0</v>
      </c>
      <c r="E38" s="32">
        <v>302094449.02146131</v>
      </c>
      <c r="F38" s="32">
        <v>302094449.02146131</v>
      </c>
      <c r="G38" s="32">
        <v>0</v>
      </c>
      <c r="H38" s="32"/>
      <c r="I38" s="32"/>
      <c r="J38" s="33">
        <v>0</v>
      </c>
      <c r="K38"/>
      <c r="L38"/>
      <c r="M38"/>
    </row>
    <row r="39" spans="2:13" x14ac:dyDescent="0.4">
      <c r="B39" s="27">
        <v>18.5</v>
      </c>
      <c r="C39" s="31">
        <v>171533675.72136351</v>
      </c>
      <c r="D39" s="32">
        <v>0</v>
      </c>
      <c r="E39" s="32">
        <v>0</v>
      </c>
      <c r="F39" s="32">
        <v>85766837.860681757</v>
      </c>
      <c r="G39" s="32">
        <v>85766837.860681757</v>
      </c>
      <c r="H39" s="32"/>
      <c r="I39" s="32"/>
      <c r="J39" s="33">
        <v>0</v>
      </c>
      <c r="K39"/>
      <c r="L39"/>
      <c r="M39"/>
    </row>
    <row r="40" spans="2:13" x14ac:dyDescent="0.4">
      <c r="B40" s="69">
        <v>19</v>
      </c>
      <c r="C40" s="31">
        <v>33007125.351377595</v>
      </c>
      <c r="D40" s="32">
        <v>0</v>
      </c>
      <c r="E40" s="32">
        <v>0</v>
      </c>
      <c r="F40" s="32">
        <v>0</v>
      </c>
      <c r="G40" s="32">
        <v>33007125.351377595</v>
      </c>
      <c r="H40" s="32"/>
      <c r="I40" s="32"/>
      <c r="J40" s="33">
        <v>0</v>
      </c>
      <c r="K40"/>
      <c r="L40"/>
      <c r="M40"/>
    </row>
    <row r="41" spans="2:13" x14ac:dyDescent="0.4">
      <c r="B41" s="27">
        <v>19.5</v>
      </c>
      <c r="C41" s="31">
        <v>0</v>
      </c>
      <c r="D41" s="32">
        <v>0</v>
      </c>
      <c r="E41" s="32">
        <v>0</v>
      </c>
      <c r="F41" s="32">
        <v>0</v>
      </c>
      <c r="G41" s="32">
        <v>0</v>
      </c>
      <c r="H41" s="32"/>
      <c r="I41" s="32"/>
      <c r="J41" s="33"/>
      <c r="K41"/>
      <c r="L41"/>
      <c r="M41"/>
    </row>
    <row r="42" spans="2:13" ht="25.2" thickBot="1" x14ac:dyDescent="0.45">
      <c r="B42" s="69">
        <v>20</v>
      </c>
      <c r="C42" s="31">
        <v>2249490.0628650542</v>
      </c>
      <c r="D42" s="32">
        <v>0</v>
      </c>
      <c r="E42" s="32">
        <v>0</v>
      </c>
      <c r="F42" s="32">
        <v>2249490.0628650542</v>
      </c>
      <c r="G42" s="32">
        <v>0</v>
      </c>
      <c r="H42" s="32"/>
      <c r="I42" s="32"/>
      <c r="J42" s="33"/>
      <c r="K42"/>
      <c r="L42"/>
      <c r="M42"/>
    </row>
    <row r="43" spans="2:13" x14ac:dyDescent="0.4">
      <c r="B43" s="34" t="s">
        <v>14</v>
      </c>
      <c r="C43" s="35">
        <v>70619696116.602188</v>
      </c>
      <c r="D43" s="36">
        <v>63285388197.939644</v>
      </c>
      <c r="E43" s="36">
        <v>4405938562.6220083</v>
      </c>
      <c r="F43" s="36">
        <v>2645349445.9995365</v>
      </c>
      <c r="G43" s="36">
        <v>283019910.04099357</v>
      </c>
      <c r="H43" s="36"/>
      <c r="I43" s="36"/>
      <c r="J43" s="37">
        <v>0</v>
      </c>
      <c r="K43"/>
      <c r="L43"/>
      <c r="M43"/>
    </row>
    <row r="44" spans="2:13" s="8" customFormat="1" x14ac:dyDescent="0.4">
      <c r="B44" s="27" t="s">
        <v>15</v>
      </c>
      <c r="C44" s="38">
        <v>99.999999999999986</v>
      </c>
      <c r="D44" s="39">
        <v>89.614359276549905</v>
      </c>
      <c r="E44" s="39">
        <v>6.2389656213575853</v>
      </c>
      <c r="F44" s="39">
        <v>3.7459088490436505</v>
      </c>
      <c r="G44" s="39">
        <v>0.40076625304885388</v>
      </c>
      <c r="H44" s="39"/>
      <c r="I44" s="39"/>
      <c r="J44" s="40">
        <v>0</v>
      </c>
      <c r="K44"/>
      <c r="L44"/>
      <c r="M44"/>
    </row>
    <row r="45" spans="2:13" s="8" customFormat="1" x14ac:dyDescent="0.4">
      <c r="B45" s="27" t="s">
        <v>16</v>
      </c>
      <c r="C45" s="41">
        <v>9.413296664219903</v>
      </c>
      <c r="D45" s="42">
        <v>8.6887086844152677</v>
      </c>
      <c r="E45" s="42">
        <v>14.72325350015395</v>
      </c>
      <c r="F45" s="42">
        <v>17.04962554208009</v>
      </c>
      <c r="G45" s="42">
        <v>17.397645289559346</v>
      </c>
      <c r="H45" s="42"/>
      <c r="I45" s="42"/>
      <c r="J45" s="43">
        <v>0</v>
      </c>
      <c r="K45"/>
      <c r="L45"/>
      <c r="M45"/>
    </row>
    <row r="46" spans="2:13" s="9" customFormat="1" x14ac:dyDescent="0.4">
      <c r="B46" s="44" t="s">
        <v>28</v>
      </c>
      <c r="C46" s="45">
        <v>8.4800784679087009</v>
      </c>
      <c r="D46" s="46">
        <v>3.8625713432047921</v>
      </c>
      <c r="E46" s="46">
        <v>2.7370445770950402</v>
      </c>
      <c r="F46" s="46">
        <v>0.50144525241538174</v>
      </c>
      <c r="G46" s="46">
        <v>1.1353044507773924</v>
      </c>
      <c r="H46" s="46"/>
      <c r="I46" s="46"/>
      <c r="J46" s="47">
        <v>0</v>
      </c>
      <c r="K46"/>
      <c r="L46"/>
      <c r="M46"/>
    </row>
    <row r="47" spans="2:13" x14ac:dyDescent="0.4">
      <c r="B47" s="48" t="s">
        <v>25</v>
      </c>
      <c r="C47" s="49">
        <v>6.9476255312651496</v>
      </c>
      <c r="D47" s="50">
        <v>4.8059165120743348</v>
      </c>
      <c r="E47" s="50">
        <v>22.13029135008032</v>
      </c>
      <c r="F47" s="50">
        <v>33.741668451444959</v>
      </c>
      <c r="G47" s="50">
        <v>36.171007479159961</v>
      </c>
      <c r="H47" s="50"/>
      <c r="I47" s="50"/>
      <c r="J47" s="51">
        <v>0</v>
      </c>
      <c r="K47"/>
      <c r="L47"/>
      <c r="M47"/>
    </row>
    <row r="48" spans="2:13" x14ac:dyDescent="0.4">
      <c r="B48" s="52" t="s">
        <v>26</v>
      </c>
      <c r="C48" s="70">
        <v>2.8796186241501323E+19</v>
      </c>
      <c r="D48" s="71">
        <v>2.7856996160121885E+19</v>
      </c>
      <c r="E48" s="71">
        <v>4.9866621220690362E+17</v>
      </c>
      <c r="F48" s="71">
        <v>4.0588265691237702E+17</v>
      </c>
      <c r="G48" s="71">
        <v>3.4641212260159104E+16</v>
      </c>
      <c r="H48" s="53"/>
      <c r="I48" s="53"/>
      <c r="J48" s="54">
        <v>0</v>
      </c>
      <c r="K48"/>
      <c r="L48"/>
      <c r="M48"/>
    </row>
    <row r="49" spans="2:12" ht="25.2" thickBot="1" x14ac:dyDescent="0.45">
      <c r="B49" s="55" t="s">
        <v>27</v>
      </c>
      <c r="C49" s="66">
        <v>7.5987410076167591E-2</v>
      </c>
      <c r="D49" s="57">
        <v>8.3399547388862058E-2</v>
      </c>
      <c r="E49" s="57">
        <v>0.16027527641350686</v>
      </c>
      <c r="F49" s="57">
        <v>0.24083366655555746</v>
      </c>
      <c r="G49" s="57">
        <v>0.657626873756747</v>
      </c>
      <c r="H49" s="57"/>
      <c r="I49" s="58"/>
      <c r="J49" s="59"/>
    </row>
    <row r="51" spans="2:12" x14ac:dyDescent="0.4">
      <c r="C51" s="3" t="s">
        <v>19</v>
      </c>
      <c r="E51" s="10">
        <f>E48*100/C48</f>
        <v>1.7317092201891005</v>
      </c>
    </row>
    <row r="52" spans="2:12" x14ac:dyDescent="0.4">
      <c r="C52" s="3" t="s">
        <v>11</v>
      </c>
      <c r="D52" s="3">
        <f t="shared" ref="D52:I52" si="0">D43/1000000</f>
        <v>63285.388197939646</v>
      </c>
      <c r="E52" s="3">
        <f t="shared" si="0"/>
        <v>4405.9385626220082</v>
      </c>
      <c r="F52" s="3">
        <f t="shared" si="0"/>
        <v>2645.3494459995363</v>
      </c>
      <c r="G52" s="3">
        <f t="shared" si="0"/>
        <v>283.01991004099358</v>
      </c>
      <c r="H52" s="3">
        <f t="shared" si="0"/>
        <v>0</v>
      </c>
      <c r="I52" s="3">
        <f t="shared" si="0"/>
        <v>0</v>
      </c>
    </row>
    <row r="53" spans="2:12" x14ac:dyDescent="0.4">
      <c r="C53" s="3">
        <f>L55</f>
        <v>84</v>
      </c>
    </row>
    <row r="54" spans="2:12" x14ac:dyDescent="0.4">
      <c r="C54" s="10">
        <f>K55</f>
        <v>83.557214484481207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2" x14ac:dyDescent="0.4">
      <c r="B55" s="12">
        <v>2016</v>
      </c>
      <c r="C55" s="3" t="str">
        <f>CONCATENATE(C51,C53,C52)</f>
        <v>&lt; 11,5 cm =84%</v>
      </c>
      <c r="D55" s="10">
        <f>SUM(D8:D25)/1000000000</f>
        <v>58.921238905610295</v>
      </c>
      <c r="E55" s="10">
        <f t="shared" ref="E55:I55" si="2">SUM(E8:E25)/1000000000</f>
        <v>0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58.921238905610295</v>
      </c>
      <c r="K55" s="10">
        <f>(J55/$J57)*100</f>
        <v>83.557214484481207</v>
      </c>
      <c r="L55" s="10">
        <f>ROUND(K55,0)</f>
        <v>84</v>
      </c>
    </row>
    <row r="56" spans="2:12" x14ac:dyDescent="0.4">
      <c r="B56" s="12"/>
      <c r="C56" s="3" t="s">
        <v>18</v>
      </c>
      <c r="D56" s="10">
        <f>SUM(D26:D42)/1000000000</f>
        <v>4.2604933155687483</v>
      </c>
      <c r="E56" s="10">
        <f t="shared" ref="E56:I56" si="3">SUM(E26:E42)/1000000000</f>
        <v>4.4059385626220084</v>
      </c>
      <c r="F56" s="10">
        <f t="shared" si="3"/>
        <v>2.6453494459995364</v>
      </c>
      <c r="G56" s="10">
        <f t="shared" si="3"/>
        <v>0.28301991004099358</v>
      </c>
      <c r="H56" s="10">
        <f t="shared" si="3"/>
        <v>0</v>
      </c>
      <c r="I56" s="10">
        <f t="shared" si="3"/>
        <v>0</v>
      </c>
      <c r="J56" s="10">
        <f>SUM(D56:I56)</f>
        <v>11.594801234231285</v>
      </c>
      <c r="K56" s="10">
        <f>(J56/$J57)*100</f>
        <v>16.442785515518786</v>
      </c>
    </row>
    <row r="57" spans="2:12" x14ac:dyDescent="0.4">
      <c r="B57" s="12"/>
      <c r="J57" s="10">
        <f>SUM(J55:J56)</f>
        <v>70.516040139841579</v>
      </c>
      <c r="K57" s="10">
        <f>SUM(K55:K56)</f>
        <v>100</v>
      </c>
    </row>
    <row r="58" spans="2:12" x14ac:dyDescent="0.4">
      <c r="B58" s="12"/>
    </row>
    <row r="59" spans="2:12" x14ac:dyDescent="0.4">
      <c r="B59" s="12"/>
    </row>
    <row r="60" spans="2:12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2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2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2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1.54296875" style="1"/>
    <col min="12" max="12" width="22.1796875" style="1" bestFit="1" customWidth="1"/>
    <col min="13" max="13" width="15.1796875" style="1" bestFit="1" customWidth="1"/>
    <col min="14" max="17" width="11.54296875" style="1"/>
    <col min="18" max="18" width="13.81640625" style="1" customWidth="1"/>
    <col min="19" max="20" width="17.6328125" style="1" bestFit="1" customWidth="1"/>
    <col min="21" max="22" width="17.6328125" style="1" customWidth="1"/>
    <col min="23" max="16384" width="11.54296875" style="1"/>
  </cols>
  <sheetData>
    <row r="1" spans="2:24" x14ac:dyDescent="0.25">
      <c r="B1" s="72" t="s">
        <v>81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29</v>
      </c>
      <c r="C2" s="72"/>
      <c r="D2" s="72"/>
      <c r="E2" s="72"/>
      <c r="F2" s="72"/>
      <c r="G2" s="72"/>
      <c r="H2" s="72"/>
      <c r="I2" s="72"/>
      <c r="J2" s="72"/>
      <c r="L2"/>
      <c r="M2"/>
    </row>
    <row r="3" spans="2:24" ht="25.2" thickBot="1" x14ac:dyDescent="0.45">
      <c r="L3"/>
      <c r="M3"/>
    </row>
    <row r="4" spans="2:24" s="4" customFormat="1" ht="25.2" x14ac:dyDescent="0.45">
      <c r="B4" s="60"/>
      <c r="C4" s="61"/>
      <c r="D4" s="62"/>
      <c r="E4" s="62"/>
      <c r="F4" s="62"/>
      <c r="G4" s="62"/>
      <c r="H4" s="62"/>
      <c r="I4" s="62"/>
      <c r="J4" s="63"/>
      <c r="L4"/>
      <c r="M4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L5"/>
      <c r="M5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L6"/>
      <c r="M6"/>
      <c r="O6"/>
      <c r="P6"/>
      <c r="Q6"/>
      <c r="R6"/>
      <c r="S6"/>
      <c r="T6"/>
      <c r="U6"/>
      <c r="V6"/>
      <c r="W6"/>
      <c r="X6"/>
    </row>
    <row r="7" spans="2:24" x14ac:dyDescent="0.4">
      <c r="B7" s="27">
        <v>2.5</v>
      </c>
      <c r="C7" s="28">
        <v>32640566.895223968</v>
      </c>
      <c r="D7" s="29">
        <v>32640566.895223968</v>
      </c>
      <c r="E7" s="29">
        <v>0</v>
      </c>
      <c r="F7" s="29">
        <v>0</v>
      </c>
      <c r="G7" s="29">
        <v>0</v>
      </c>
      <c r="H7" s="29"/>
      <c r="I7" s="29"/>
      <c r="J7" s="30"/>
      <c r="L7"/>
      <c r="M7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256623781.11407214</v>
      </c>
      <c r="D8" s="32">
        <v>256623781.11407214</v>
      </c>
      <c r="E8" s="32">
        <v>0</v>
      </c>
      <c r="F8" s="32">
        <v>0</v>
      </c>
      <c r="G8" s="32">
        <v>0</v>
      </c>
      <c r="H8" s="32"/>
      <c r="I8" s="32"/>
      <c r="J8" s="30"/>
      <c r="L8"/>
      <c r="M8"/>
      <c r="O8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>
        <v>368812940.15123177</v>
      </c>
      <c r="D9" s="32">
        <v>368812940.15123177</v>
      </c>
      <c r="E9" s="32">
        <v>0</v>
      </c>
      <c r="F9" s="32">
        <v>0</v>
      </c>
      <c r="G9" s="32">
        <v>0</v>
      </c>
      <c r="H9" s="32"/>
      <c r="I9" s="32"/>
      <c r="J9" s="33"/>
      <c r="L9"/>
      <c r="M9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219727534.69687092</v>
      </c>
      <c r="D10" s="32">
        <v>219727534.69687092</v>
      </c>
      <c r="E10" s="32">
        <v>0</v>
      </c>
      <c r="F10" s="32">
        <v>0</v>
      </c>
      <c r="G10" s="32">
        <v>0</v>
      </c>
      <c r="H10" s="32"/>
      <c r="I10" s="32"/>
      <c r="J10" s="33"/>
      <c r="L10"/>
      <c r="M10"/>
      <c r="O10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198981642.07274571</v>
      </c>
      <c r="D11" s="32">
        <v>198981642.07274571</v>
      </c>
      <c r="E11" s="32">
        <v>0</v>
      </c>
      <c r="F11" s="32">
        <v>0</v>
      </c>
      <c r="G11" s="32">
        <v>0</v>
      </c>
      <c r="H11" s="32"/>
      <c r="I11" s="32"/>
      <c r="J11" s="33"/>
      <c r="L11"/>
      <c r="M11" s="68">
        <f>+C43/1000000</f>
        <v>5965.1272816368773</v>
      </c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100149077.88678913</v>
      </c>
      <c r="D12" s="32">
        <v>100149077.88678913</v>
      </c>
      <c r="E12" s="32">
        <v>0</v>
      </c>
      <c r="F12" s="32">
        <v>0</v>
      </c>
      <c r="G12" s="32">
        <v>0</v>
      </c>
      <c r="H12" s="32"/>
      <c r="I12" s="32"/>
      <c r="J12" s="33"/>
      <c r="L12"/>
      <c r="M12"/>
      <c r="O12"/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22915500.643193342</v>
      </c>
      <c r="D13" s="32">
        <v>22915500.643193342</v>
      </c>
      <c r="E13" s="32">
        <v>0</v>
      </c>
      <c r="F13" s="32">
        <v>0</v>
      </c>
      <c r="G13" s="32">
        <v>0</v>
      </c>
      <c r="H13" s="32"/>
      <c r="I13" s="32"/>
      <c r="J13" s="33"/>
      <c r="O13"/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13014598.869005242</v>
      </c>
      <c r="D14" s="32">
        <v>13014598.869005242</v>
      </c>
      <c r="E14" s="32">
        <v>0</v>
      </c>
      <c r="F14" s="32">
        <v>0</v>
      </c>
      <c r="G14" s="32">
        <v>0</v>
      </c>
      <c r="H14" s="32"/>
      <c r="I14" s="32"/>
      <c r="J14" s="33"/>
    </row>
    <row r="15" spans="2:24" x14ac:dyDescent="0.4">
      <c r="B15" s="69">
        <v>6.5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2"/>
      <c r="I15" s="32"/>
      <c r="J15" s="33"/>
    </row>
    <row r="16" spans="2:24" x14ac:dyDescent="0.4">
      <c r="B16" s="69">
        <v>7</v>
      </c>
      <c r="C16" s="31">
        <v>4898729.1993692573</v>
      </c>
      <c r="D16" s="32">
        <v>4898729.1993692573</v>
      </c>
      <c r="E16" s="32">
        <v>0</v>
      </c>
      <c r="F16" s="32">
        <v>0</v>
      </c>
      <c r="G16" s="32">
        <v>0</v>
      </c>
      <c r="H16" s="32"/>
      <c r="I16" s="32"/>
      <c r="J16" s="33"/>
      <c r="Q16" s="1" t="s">
        <v>13</v>
      </c>
    </row>
    <row r="17" spans="2:13" x14ac:dyDescent="0.4">
      <c r="B17" s="69">
        <v>7.5</v>
      </c>
      <c r="C17" s="31">
        <v>12942310.518711222</v>
      </c>
      <c r="D17" s="32">
        <v>12942310.518711222</v>
      </c>
      <c r="E17" s="32">
        <v>0</v>
      </c>
      <c r="F17" s="32">
        <v>0</v>
      </c>
      <c r="G17" s="32">
        <v>0</v>
      </c>
      <c r="H17" s="32"/>
      <c r="I17" s="32"/>
      <c r="J17" s="33"/>
      <c r="L17" s="7">
        <f>K55</f>
        <v>57.165538861049555</v>
      </c>
      <c r="M17" s="6" t="s">
        <v>11</v>
      </c>
    </row>
    <row r="18" spans="2:13" x14ac:dyDescent="0.4">
      <c r="B18" s="69">
        <v>8</v>
      </c>
      <c r="C18" s="31">
        <v>22983296.915391408</v>
      </c>
      <c r="D18" s="32">
        <v>22983296.915391408</v>
      </c>
      <c r="E18" s="32">
        <v>0</v>
      </c>
      <c r="F18" s="32">
        <v>0</v>
      </c>
      <c r="G18" s="32">
        <v>0</v>
      </c>
      <c r="H18" s="32"/>
      <c r="I18" s="32"/>
      <c r="J18" s="33"/>
      <c r="L18" s="7"/>
      <c r="M18" s="6"/>
    </row>
    <row r="19" spans="2:13" x14ac:dyDescent="0.4">
      <c r="B19" s="69">
        <v>8.5</v>
      </c>
      <c r="C19" s="31">
        <v>23980634.640781727</v>
      </c>
      <c r="D19" s="32">
        <v>23980634.640781727</v>
      </c>
      <c r="E19" s="32">
        <v>0</v>
      </c>
      <c r="F19" s="32">
        <v>0</v>
      </c>
      <c r="G19" s="32">
        <v>0</v>
      </c>
      <c r="H19" s="32"/>
      <c r="I19" s="32"/>
      <c r="J19" s="33"/>
      <c r="L19" s="7">
        <f>C43</f>
        <v>5965127281.6368771</v>
      </c>
      <c r="M19" s="6" t="s">
        <v>12</v>
      </c>
    </row>
    <row r="20" spans="2:13" x14ac:dyDescent="0.4">
      <c r="B20" s="69">
        <v>9</v>
      </c>
      <c r="C20" s="31">
        <v>106215066.43757232</v>
      </c>
      <c r="D20" s="32">
        <v>106215066.43757232</v>
      </c>
      <c r="E20" s="32">
        <v>0</v>
      </c>
      <c r="F20" s="32">
        <v>0</v>
      </c>
      <c r="G20" s="32">
        <v>0</v>
      </c>
      <c r="H20" s="32"/>
      <c r="I20" s="32"/>
      <c r="J20" s="33"/>
      <c r="L20" s="7">
        <f>L71</f>
        <v>0</v>
      </c>
    </row>
    <row r="21" spans="2:13" x14ac:dyDescent="0.4">
      <c r="B21" s="69">
        <v>9.5</v>
      </c>
      <c r="C21" s="31">
        <v>99907894.22232689</v>
      </c>
      <c r="D21" s="32">
        <v>99907894.22232689</v>
      </c>
      <c r="E21" s="32">
        <v>0</v>
      </c>
      <c r="F21" s="32">
        <v>0</v>
      </c>
      <c r="G21" s="32">
        <v>0</v>
      </c>
      <c r="H21" s="32"/>
      <c r="I21" s="32"/>
      <c r="J21" s="33"/>
    </row>
    <row r="22" spans="2:13" x14ac:dyDescent="0.4">
      <c r="B22" s="69">
        <v>10</v>
      </c>
      <c r="C22" s="31">
        <v>421461875.38896137</v>
      </c>
      <c r="D22" s="32">
        <v>421461875.38896137</v>
      </c>
      <c r="E22" s="32">
        <v>0</v>
      </c>
      <c r="F22" s="32">
        <v>0</v>
      </c>
      <c r="G22" s="32">
        <v>0</v>
      </c>
      <c r="H22" s="32"/>
      <c r="I22" s="32"/>
      <c r="J22" s="33"/>
    </row>
    <row r="23" spans="2:13" x14ac:dyDescent="0.4">
      <c r="B23" s="69">
        <v>10.5</v>
      </c>
      <c r="C23" s="31">
        <v>544241634.7162292</v>
      </c>
      <c r="D23" s="32">
        <v>544241634.7162292</v>
      </c>
      <c r="E23" s="32">
        <v>0</v>
      </c>
      <c r="F23" s="32">
        <v>0</v>
      </c>
      <c r="G23" s="32">
        <v>0</v>
      </c>
      <c r="H23" s="32"/>
      <c r="I23" s="32"/>
      <c r="J23" s="33"/>
    </row>
    <row r="24" spans="2:13" x14ac:dyDescent="0.4">
      <c r="B24" s="69">
        <v>11</v>
      </c>
      <c r="C24" s="31">
        <v>624912087.34566593</v>
      </c>
      <c r="D24" s="32">
        <v>624912087.34566593</v>
      </c>
      <c r="E24" s="32">
        <v>0</v>
      </c>
      <c r="F24" s="32">
        <v>0</v>
      </c>
      <c r="G24" s="32">
        <v>0</v>
      </c>
      <c r="H24" s="32"/>
      <c r="I24" s="32"/>
      <c r="J24" s="33"/>
    </row>
    <row r="25" spans="2:13" x14ac:dyDescent="0.4">
      <c r="B25" s="69">
        <v>11.5</v>
      </c>
      <c r="C25" s="31">
        <v>349569393.52332371</v>
      </c>
      <c r="D25" s="32">
        <v>349569393.52332371</v>
      </c>
      <c r="E25" s="32">
        <v>0</v>
      </c>
      <c r="F25" s="32">
        <v>0</v>
      </c>
      <c r="G25" s="32">
        <v>0</v>
      </c>
      <c r="H25" s="32"/>
      <c r="I25" s="32"/>
      <c r="J25" s="33"/>
    </row>
    <row r="26" spans="2:13" x14ac:dyDescent="0.4">
      <c r="B26" s="69">
        <v>12</v>
      </c>
      <c r="C26" s="31">
        <v>188970930.06295171</v>
      </c>
      <c r="D26" s="32">
        <v>151176744.05036137</v>
      </c>
      <c r="E26" s="32">
        <v>37794186.012590341</v>
      </c>
      <c r="F26" s="32">
        <v>0</v>
      </c>
      <c r="G26" s="32">
        <v>0</v>
      </c>
      <c r="H26" s="32"/>
      <c r="I26" s="32"/>
      <c r="J26" s="33"/>
    </row>
    <row r="27" spans="2:13" x14ac:dyDescent="0.4">
      <c r="B27" s="69">
        <v>12.5</v>
      </c>
      <c r="C27" s="31">
        <v>119720903.53808138</v>
      </c>
      <c r="D27" s="32">
        <v>19953483.92301356</v>
      </c>
      <c r="E27" s="32">
        <v>99767419.615067825</v>
      </c>
      <c r="F27" s="32">
        <v>0</v>
      </c>
      <c r="G27" s="32">
        <v>0</v>
      </c>
      <c r="H27" s="32"/>
      <c r="I27" s="32"/>
      <c r="J27" s="33"/>
    </row>
    <row r="28" spans="2:13" x14ac:dyDescent="0.4">
      <c r="B28" s="69">
        <v>13</v>
      </c>
      <c r="C28" s="31">
        <v>178980121.44284287</v>
      </c>
      <c r="D28" s="32">
        <v>0</v>
      </c>
      <c r="E28" s="32">
        <v>178980121.44284287</v>
      </c>
      <c r="F28" s="32">
        <v>0</v>
      </c>
      <c r="G28" s="32">
        <v>0</v>
      </c>
      <c r="H28" s="32"/>
      <c r="I28" s="32"/>
      <c r="J28" s="33"/>
    </row>
    <row r="29" spans="2:13" x14ac:dyDescent="0.4">
      <c r="B29" s="69">
        <v>13.5</v>
      </c>
      <c r="C29" s="31">
        <v>305193670.43076462</v>
      </c>
      <c r="D29" s="32">
        <v>14533031.925274504</v>
      </c>
      <c r="E29" s="32">
        <v>276127606.58021563</v>
      </c>
      <c r="F29" s="32">
        <v>14533031.925274504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236853550.15119079</v>
      </c>
      <c r="D30" s="32">
        <v>16918110.725085054</v>
      </c>
      <c r="E30" s="32">
        <v>219935439.42610574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347558296.09107196</v>
      </c>
      <c r="D31" s="32">
        <v>0</v>
      </c>
      <c r="E31" s="32">
        <v>314457505.98716033</v>
      </c>
      <c r="F31" s="32">
        <v>33100790.103911612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247540386.61844769</v>
      </c>
      <c r="D32" s="32">
        <v>0</v>
      </c>
      <c r="E32" s="32">
        <v>214535001.73598799</v>
      </c>
      <c r="F32" s="32">
        <v>33005384.882459689</v>
      </c>
      <c r="G32" s="32">
        <v>0</v>
      </c>
      <c r="H32" s="32"/>
      <c r="I32" s="32"/>
      <c r="J32" s="33"/>
    </row>
    <row r="33" spans="2:12" x14ac:dyDescent="0.4">
      <c r="B33" s="69">
        <v>15.5</v>
      </c>
      <c r="C33" s="31">
        <v>267450585.01234785</v>
      </c>
      <c r="D33" s="32">
        <v>0</v>
      </c>
      <c r="E33" s="32">
        <v>226304341.16429433</v>
      </c>
      <c r="F33" s="32">
        <v>41146243.848053515</v>
      </c>
      <c r="G33" s="32">
        <v>0</v>
      </c>
      <c r="H33" s="32"/>
      <c r="I33" s="32"/>
      <c r="J33" s="33"/>
    </row>
    <row r="34" spans="2:12" x14ac:dyDescent="0.4">
      <c r="B34" s="69">
        <v>16</v>
      </c>
      <c r="C34" s="31">
        <v>195826375.25840694</v>
      </c>
      <c r="D34" s="32">
        <v>0</v>
      </c>
      <c r="E34" s="32">
        <v>152309402.97876096</v>
      </c>
      <c r="F34" s="32">
        <v>43516972.279645987</v>
      </c>
      <c r="G34" s="32">
        <v>0</v>
      </c>
      <c r="H34" s="32"/>
      <c r="I34" s="32"/>
      <c r="J34" s="33"/>
    </row>
    <row r="35" spans="2:12" x14ac:dyDescent="0.4">
      <c r="B35" s="69">
        <v>16.5</v>
      </c>
      <c r="C35" s="31">
        <v>230226278.64307171</v>
      </c>
      <c r="D35" s="32">
        <v>0</v>
      </c>
      <c r="E35" s="32">
        <v>104648308.47412351</v>
      </c>
      <c r="F35" s="32">
        <v>125577970.16894822</v>
      </c>
      <c r="G35" s="32">
        <v>0</v>
      </c>
      <c r="H35" s="32"/>
      <c r="I35" s="32"/>
      <c r="J35" s="33"/>
    </row>
    <row r="36" spans="2:12" x14ac:dyDescent="0.4">
      <c r="B36" s="69">
        <v>17</v>
      </c>
      <c r="C36" s="31">
        <v>106174238.46569693</v>
      </c>
      <c r="D36" s="32">
        <v>0</v>
      </c>
      <c r="E36" s="32">
        <v>30335496.704484835</v>
      </c>
      <c r="F36" s="32">
        <v>75838741.761212096</v>
      </c>
      <c r="G36" s="32">
        <v>0</v>
      </c>
      <c r="H36" s="32"/>
      <c r="I36" s="32"/>
      <c r="J36" s="33"/>
    </row>
    <row r="37" spans="2:12" x14ac:dyDescent="0.4">
      <c r="B37" s="69">
        <v>17.5</v>
      </c>
      <c r="C37" s="31">
        <v>64475679.544205025</v>
      </c>
      <c r="D37" s="32">
        <v>0</v>
      </c>
      <c r="E37" s="32">
        <v>8059459.9430256281</v>
      </c>
      <c r="F37" s="32">
        <v>40297299.715128139</v>
      </c>
      <c r="G37" s="32">
        <v>16118919.886051256</v>
      </c>
      <c r="H37" s="32"/>
      <c r="I37" s="32"/>
      <c r="J37" s="33"/>
    </row>
    <row r="38" spans="2:12" x14ac:dyDescent="0.4">
      <c r="B38" s="69">
        <v>18</v>
      </c>
      <c r="C38" s="31">
        <v>40068404.709298231</v>
      </c>
      <c r="D38" s="32">
        <v>0</v>
      </c>
      <c r="E38" s="32">
        <v>13356134.90309941</v>
      </c>
      <c r="F38" s="32">
        <v>13356134.90309941</v>
      </c>
      <c r="G38" s="32">
        <v>13356134.90309941</v>
      </c>
      <c r="H38" s="32"/>
      <c r="I38" s="32"/>
      <c r="J38" s="33"/>
    </row>
    <row r="39" spans="2:12" x14ac:dyDescent="0.4">
      <c r="B39" s="69">
        <v>18.5</v>
      </c>
      <c r="C39" s="31">
        <v>8995135.9400100298</v>
      </c>
      <c r="D39" s="32">
        <v>0</v>
      </c>
      <c r="E39" s="32">
        <v>0</v>
      </c>
      <c r="F39" s="32">
        <v>4497567.9700050149</v>
      </c>
      <c r="G39" s="32">
        <v>4497567.9700050149</v>
      </c>
      <c r="H39" s="32"/>
      <c r="I39" s="32"/>
      <c r="J39" s="33"/>
      <c r="L39"/>
    </row>
    <row r="40" spans="2:12" x14ac:dyDescent="0.4">
      <c r="B40" s="69">
        <v>19</v>
      </c>
      <c r="C40" s="31">
        <v>3114160.4910236802</v>
      </c>
      <c r="D40" s="32">
        <v>0</v>
      </c>
      <c r="E40" s="32">
        <v>0</v>
      </c>
      <c r="F40" s="32">
        <v>0</v>
      </c>
      <c r="G40" s="32">
        <v>3114160.4910236802</v>
      </c>
      <c r="H40" s="32"/>
      <c r="I40" s="32"/>
      <c r="J40" s="33"/>
      <c r="L40"/>
    </row>
    <row r="41" spans="2:12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</row>
    <row r="42" spans="2:12" ht="25.2" thickBot="1" x14ac:dyDescent="0.45">
      <c r="B42" s="27"/>
      <c r="C42" s="31"/>
      <c r="D42" s="32"/>
      <c r="E42" s="32"/>
      <c r="F42" s="32"/>
      <c r="G42" s="32"/>
      <c r="H42" s="32"/>
      <c r="I42" s="32"/>
      <c r="J42" s="33"/>
      <c r="L42"/>
    </row>
    <row r="43" spans="2:12" x14ac:dyDescent="0.4">
      <c r="B43" s="34" t="s">
        <v>14</v>
      </c>
      <c r="C43" s="35">
        <v>5965127281.6368771</v>
      </c>
      <c r="D43" s="36">
        <v>3626559935.8611994</v>
      </c>
      <c r="E43" s="36">
        <v>1876610424.9677591</v>
      </c>
      <c r="F43" s="36">
        <v>424870137.55773818</v>
      </c>
      <c r="G43" s="36">
        <v>37086783.250179365</v>
      </c>
      <c r="H43" s="36"/>
      <c r="I43" s="36"/>
      <c r="J43" s="37"/>
      <c r="L43"/>
    </row>
    <row r="44" spans="2:12" s="8" customFormat="1" x14ac:dyDescent="0.4">
      <c r="B44" s="27" t="s">
        <v>15</v>
      </c>
      <c r="C44" s="38">
        <v>99.999999999999986</v>
      </c>
      <c r="D44" s="39">
        <v>60.796019341033123</v>
      </c>
      <c r="E44" s="39">
        <v>31.459687888718491</v>
      </c>
      <c r="F44" s="39">
        <v>7.1225661666208495</v>
      </c>
      <c r="G44" s="39">
        <v>0.62172660362751664</v>
      </c>
      <c r="H44" s="39"/>
      <c r="I44" s="39"/>
      <c r="J44" s="40"/>
      <c r="L44"/>
    </row>
    <row r="45" spans="2:12" s="8" customFormat="1" x14ac:dyDescent="0.4">
      <c r="B45" s="27" t="s">
        <v>16</v>
      </c>
      <c r="C45" s="41">
        <v>10.914448977526686</v>
      </c>
      <c r="D45" s="42">
        <v>8.3730755901101634</v>
      </c>
      <c r="E45" s="42">
        <v>14.483752804996888</v>
      </c>
      <c r="F45" s="42">
        <v>16.229405613052304</v>
      </c>
      <c r="G45" s="42">
        <v>17.927291740326751</v>
      </c>
      <c r="H45" s="42"/>
      <c r="I45" s="42"/>
      <c r="J45" s="43"/>
      <c r="L45"/>
    </row>
    <row r="46" spans="2:12" s="9" customFormat="1" x14ac:dyDescent="0.4">
      <c r="B46" s="44" t="s">
        <v>17</v>
      </c>
      <c r="C46" s="45">
        <v>17.617824420022853</v>
      </c>
      <c r="D46" s="46">
        <v>11.202613202318323</v>
      </c>
      <c r="E46" s="46">
        <v>1.5110098514736399</v>
      </c>
      <c r="F46" s="46">
        <v>1.0960456334526902</v>
      </c>
      <c r="G46" s="46">
        <v>0.21765769415630956</v>
      </c>
      <c r="H46" s="46"/>
      <c r="I46" s="46"/>
      <c r="J46" s="47"/>
      <c r="L46"/>
    </row>
    <row r="47" spans="2:12" x14ac:dyDescent="0.4">
      <c r="B47" s="48" t="s">
        <v>25</v>
      </c>
      <c r="C47" s="49">
        <v>14.654668117232653</v>
      </c>
      <c r="D47" s="50">
        <v>6.2463518587898843</v>
      </c>
      <c r="E47" s="50">
        <v>24.385749052134059</v>
      </c>
      <c r="F47" s="50">
        <v>35.216611113141589</v>
      </c>
      <c r="G47" s="50">
        <v>48.404724780754457</v>
      </c>
      <c r="H47" s="50"/>
      <c r="I47" s="50"/>
      <c r="J47" s="51"/>
      <c r="L47"/>
    </row>
    <row r="48" spans="2:12" x14ac:dyDescent="0.4">
      <c r="B48" s="52" t="s">
        <v>26</v>
      </c>
      <c r="C48" s="70">
        <v>2.590639574350184E+17</v>
      </c>
      <c r="D48" s="71">
        <v>2.1517391811478058E+17</v>
      </c>
      <c r="E48" s="71">
        <v>3.6500494544934368E+16</v>
      </c>
      <c r="F48" s="71">
        <v>7063028416355109</v>
      </c>
      <c r="G48" s="71">
        <v>326516358948340.81</v>
      </c>
      <c r="H48" s="53"/>
      <c r="I48" s="53"/>
      <c r="J48" s="54"/>
      <c r="L48"/>
    </row>
    <row r="49" spans="2:13" ht="25.2" thickBot="1" x14ac:dyDescent="0.45">
      <c r="B49" s="55" t="s">
        <v>27</v>
      </c>
      <c r="C49" s="66">
        <v>8.5326470747501118E-2</v>
      </c>
      <c r="D49" s="57">
        <v>0.12790866159497338</v>
      </c>
      <c r="E49" s="57">
        <v>0.1018064396757113</v>
      </c>
      <c r="F49" s="57">
        <v>0.1978059128416286</v>
      </c>
      <c r="G49" s="57">
        <v>0.48722919818079546</v>
      </c>
      <c r="H49" s="57"/>
      <c r="I49" s="57"/>
      <c r="J49" s="59"/>
      <c r="L49"/>
    </row>
    <row r="51" spans="2:13" x14ac:dyDescent="0.4">
      <c r="C51" s="3" t="s">
        <v>19</v>
      </c>
    </row>
    <row r="52" spans="2:13" x14ac:dyDescent="0.4">
      <c r="C52" s="3" t="s">
        <v>11</v>
      </c>
      <c r="E52" s="3">
        <f>E43/1000000</f>
        <v>1876.6104249677592</v>
      </c>
      <c r="F52" s="3">
        <f>F43/1000000</f>
        <v>424.87013755773819</v>
      </c>
      <c r="G52" s="3">
        <f>G43/1000000</f>
        <v>37.086783250179366</v>
      </c>
      <c r="H52" s="3">
        <f>H43/1000000</f>
        <v>0</v>
      </c>
      <c r="I52" s="3">
        <f>I43/1000000</f>
        <v>0</v>
      </c>
    </row>
    <row r="53" spans="2:13" x14ac:dyDescent="0.4">
      <c r="C53" s="3">
        <f>L55</f>
        <v>57</v>
      </c>
    </row>
    <row r="54" spans="2:13" x14ac:dyDescent="0.4">
      <c r="C54" s="10">
        <f>K55</f>
        <v>57.165538861049555</v>
      </c>
      <c r="D54" s="11" t="str">
        <f t="shared" ref="D54:I54" si="0">D6</f>
        <v>O</v>
      </c>
      <c r="E54" s="11" t="str">
        <f t="shared" si="0"/>
        <v>I</v>
      </c>
      <c r="F54" s="11" t="str">
        <f t="shared" si="0"/>
        <v>II</v>
      </c>
      <c r="G54" s="11" t="str">
        <f t="shared" si="0"/>
        <v>III</v>
      </c>
      <c r="H54" s="11" t="str">
        <f t="shared" si="0"/>
        <v>IV</v>
      </c>
      <c r="I54" s="11" t="str">
        <f t="shared" si="0"/>
        <v>V</v>
      </c>
    </row>
    <row r="55" spans="2:13" x14ac:dyDescent="0.4">
      <c r="B55" s="12">
        <v>2017</v>
      </c>
      <c r="C55" s="3" t="str">
        <f>CONCATENATE(C51,C53,C52)</f>
        <v>&lt; 11,5 cm =57%</v>
      </c>
      <c r="D55" s="10">
        <f>SUM(D8:D25)/1000000000</f>
        <v>3.3913379983422409</v>
      </c>
      <c r="E55" s="10">
        <f t="shared" ref="E55:I55" si="1">SUM(E8:E25)/1000000000</f>
        <v>0</v>
      </c>
      <c r="F55" s="10">
        <f t="shared" si="1"/>
        <v>0</v>
      </c>
      <c r="G55" s="10">
        <f t="shared" si="1"/>
        <v>0</v>
      </c>
      <c r="H55" s="10">
        <f t="shared" si="1"/>
        <v>0</v>
      </c>
      <c r="I55" s="10">
        <f t="shared" si="1"/>
        <v>0</v>
      </c>
      <c r="J55" s="10">
        <f>SUM(D55:I55)</f>
        <v>3.3913379983422409</v>
      </c>
      <c r="K55" s="10">
        <f>(J55/$J$57)*100</f>
        <v>57.165538861049555</v>
      </c>
      <c r="L55" s="10">
        <f>ROUND(K55,0)</f>
        <v>57</v>
      </c>
      <c r="M55" s="3">
        <f>ROUND(K55,0)</f>
        <v>57</v>
      </c>
    </row>
    <row r="56" spans="2:13" x14ac:dyDescent="0.4">
      <c r="B56" s="12"/>
      <c r="C56" s="3" t="s">
        <v>18</v>
      </c>
      <c r="D56" s="10">
        <f>SUM(D26:D42)/1000000000</f>
        <v>0.20258137062373446</v>
      </c>
      <c r="E56" s="10">
        <f t="shared" ref="E56:I56" si="2">SUM(E26:E42)/1000000000</f>
        <v>1.8766104249677591</v>
      </c>
      <c r="F56" s="10">
        <f t="shared" si="2"/>
        <v>0.42487013755773817</v>
      </c>
      <c r="G56" s="10">
        <f t="shared" si="2"/>
        <v>3.7086783250179368E-2</v>
      </c>
      <c r="H56" s="10">
        <f t="shared" si="2"/>
        <v>0</v>
      </c>
      <c r="I56" s="10">
        <f t="shared" si="2"/>
        <v>0</v>
      </c>
      <c r="J56" s="10">
        <f>SUM(D56:I56)</f>
        <v>2.5411487163994111</v>
      </c>
      <c r="K56" s="10">
        <f>(J56/$J$57)*100</f>
        <v>42.834461138950452</v>
      </c>
    </row>
    <row r="57" spans="2:13" x14ac:dyDescent="0.4">
      <c r="B57" s="12"/>
      <c r="J57" s="10">
        <f>SUM(J55:J56)</f>
        <v>5.9324867147416516</v>
      </c>
      <c r="K57" s="10">
        <f>(J57/$J$57)*100</f>
        <v>100</v>
      </c>
    </row>
    <row r="58" spans="2:13" x14ac:dyDescent="0.4">
      <c r="B58" s="12"/>
    </row>
    <row r="59" spans="2:13" x14ac:dyDescent="0.4">
      <c r="B59" s="12"/>
    </row>
    <row r="60" spans="2:13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3" x14ac:dyDescent="0.4">
      <c r="B61" s="12"/>
      <c r="C61" s="3" t="s">
        <v>20</v>
      </c>
      <c r="D61" s="10"/>
      <c r="E61" s="10"/>
      <c r="F61" s="10"/>
      <c r="G61" s="10"/>
      <c r="H61" s="10"/>
      <c r="I61" s="10"/>
      <c r="J61" s="10"/>
      <c r="K61" s="10"/>
      <c r="L61" s="7"/>
      <c r="M61" s="3"/>
    </row>
    <row r="62" spans="2:13" x14ac:dyDescent="0.4">
      <c r="B62" s="12"/>
      <c r="C62" s="3" t="s">
        <v>18</v>
      </c>
      <c r="D62" s="10"/>
      <c r="E62" s="10"/>
      <c r="F62" s="10"/>
      <c r="G62" s="10"/>
      <c r="H62" s="10"/>
      <c r="I62" s="10"/>
      <c r="J62" s="10"/>
      <c r="K62" s="10"/>
      <c r="L62" s="7"/>
    </row>
    <row r="63" spans="2:13" x14ac:dyDescent="0.4">
      <c r="B63" s="12"/>
      <c r="J63" s="10"/>
      <c r="K63" s="10"/>
      <c r="L63" s="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9C3B-DB95-49D1-BD7E-AA44DDAD9989}">
  <dimension ref="B1:Y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30.26953125" style="3" customWidth="1"/>
    <col min="4" max="8" width="23.90625" style="3" customWidth="1"/>
    <col min="9" max="10" width="20.81640625" style="3" customWidth="1"/>
    <col min="11" max="11" width="11.54296875" style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7.6328125" style="1" bestFit="1" customWidth="1"/>
    <col min="21" max="22" width="17.6328125" style="1" customWidth="1"/>
    <col min="23" max="16384" width="11.54296875" style="1"/>
  </cols>
  <sheetData>
    <row r="1" spans="2:25" x14ac:dyDescent="0.25">
      <c r="B1" s="72" t="s">
        <v>82</v>
      </c>
      <c r="C1" s="72"/>
      <c r="D1" s="72"/>
      <c r="E1" s="72"/>
      <c r="F1" s="72"/>
      <c r="G1" s="72"/>
      <c r="H1" s="72"/>
      <c r="I1" s="72"/>
      <c r="J1" s="72"/>
    </row>
    <row r="2" spans="2:25" x14ac:dyDescent="0.25">
      <c r="B2" s="72" t="s">
        <v>24</v>
      </c>
      <c r="C2" s="72"/>
      <c r="D2" s="72"/>
      <c r="E2" s="72"/>
      <c r="F2" s="72"/>
      <c r="G2" s="72"/>
      <c r="H2" s="72"/>
      <c r="I2" s="72"/>
      <c r="J2" s="72"/>
      <c r="L2"/>
      <c r="M2"/>
    </row>
    <row r="3" spans="2:25" ht="25.2" thickBot="1" x14ac:dyDescent="0.45">
      <c r="L3"/>
      <c r="M3"/>
    </row>
    <row r="4" spans="2:25" s="4" customFormat="1" ht="25.2" x14ac:dyDescent="0.45">
      <c r="B4" s="60"/>
      <c r="C4" s="61"/>
      <c r="D4" s="62"/>
      <c r="E4" s="62"/>
      <c r="F4" s="62"/>
      <c r="G4" s="62"/>
      <c r="H4" s="62"/>
      <c r="I4" s="62"/>
      <c r="J4" s="63"/>
      <c r="L4"/>
      <c r="M4"/>
      <c r="O4"/>
      <c r="P4"/>
      <c r="Q4"/>
      <c r="R4"/>
      <c r="S4"/>
      <c r="T4"/>
      <c r="U4"/>
      <c r="V4"/>
      <c r="W4"/>
      <c r="X4"/>
      <c r="Y4"/>
    </row>
    <row r="5" spans="2:25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L5"/>
      <c r="M5"/>
      <c r="O5"/>
      <c r="P5"/>
      <c r="Q5"/>
      <c r="R5"/>
      <c r="S5"/>
      <c r="T5"/>
      <c r="U5"/>
      <c r="V5"/>
      <c r="W5"/>
      <c r="X5"/>
      <c r="Y5"/>
    </row>
    <row r="6" spans="2:25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L6"/>
      <c r="M6"/>
      <c r="O6"/>
      <c r="P6"/>
      <c r="Q6"/>
      <c r="R6"/>
      <c r="S6"/>
      <c r="T6"/>
      <c r="U6"/>
      <c r="V6"/>
      <c r="W6"/>
      <c r="X6"/>
      <c r="Y6"/>
    </row>
    <row r="7" spans="2:25" x14ac:dyDescent="0.4">
      <c r="B7" s="27"/>
      <c r="C7" s="28"/>
      <c r="D7" s="29"/>
      <c r="E7" s="29"/>
      <c r="F7" s="29"/>
      <c r="G7" s="29"/>
      <c r="H7" s="29"/>
      <c r="I7" s="29"/>
      <c r="J7" s="30"/>
      <c r="L7"/>
      <c r="M7"/>
      <c r="O7"/>
      <c r="P7"/>
      <c r="Q7"/>
      <c r="R7"/>
      <c r="S7"/>
      <c r="T7"/>
      <c r="U7"/>
      <c r="V7"/>
      <c r="W7"/>
      <c r="X7"/>
      <c r="Y7"/>
    </row>
    <row r="8" spans="2:25" x14ac:dyDescent="0.4">
      <c r="B8" s="69">
        <v>3</v>
      </c>
      <c r="C8" s="31"/>
      <c r="D8" s="32"/>
      <c r="E8" s="32"/>
      <c r="F8" s="32"/>
      <c r="G8" s="32"/>
      <c r="H8" s="32"/>
      <c r="I8" s="32"/>
      <c r="J8" s="30"/>
      <c r="L8"/>
      <c r="M8"/>
      <c r="O8"/>
      <c r="P8"/>
      <c r="Q8"/>
      <c r="R8"/>
      <c r="S8"/>
      <c r="T8"/>
      <c r="U8"/>
      <c r="V8"/>
      <c r="W8"/>
      <c r="X8"/>
      <c r="Y8"/>
    </row>
    <row r="9" spans="2:25" x14ac:dyDescent="0.4">
      <c r="B9" s="69">
        <v>3.5</v>
      </c>
      <c r="C9" s="31"/>
      <c r="D9" s="32"/>
      <c r="E9" s="32"/>
      <c r="F9" s="32"/>
      <c r="G9" s="32"/>
      <c r="H9" s="32"/>
      <c r="I9" s="32"/>
      <c r="J9" s="33"/>
      <c r="L9"/>
      <c r="M9"/>
      <c r="O9"/>
      <c r="P9"/>
      <c r="Q9"/>
      <c r="R9"/>
      <c r="S9"/>
      <c r="T9"/>
      <c r="U9"/>
      <c r="V9"/>
      <c r="W9"/>
      <c r="X9"/>
      <c r="Y9"/>
    </row>
    <row r="10" spans="2:25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/>
      <c r="L10"/>
      <c r="M10"/>
      <c r="O10"/>
      <c r="P10"/>
      <c r="Q10"/>
      <c r="R10"/>
      <c r="S10"/>
      <c r="T10"/>
      <c r="U10"/>
      <c r="V10"/>
      <c r="W10"/>
      <c r="X10"/>
      <c r="Y10"/>
    </row>
    <row r="11" spans="2:25" x14ac:dyDescent="0.4">
      <c r="B11" s="69">
        <v>4.5</v>
      </c>
      <c r="C11" s="31">
        <v>39812041.427294701</v>
      </c>
      <c r="D11" s="32">
        <v>39812041.427294701</v>
      </c>
      <c r="E11" s="32">
        <v>0</v>
      </c>
      <c r="F11" s="32">
        <v>0</v>
      </c>
      <c r="G11" s="32">
        <v>0</v>
      </c>
      <c r="H11" s="32"/>
      <c r="I11" s="32"/>
      <c r="J11" s="33"/>
      <c r="L11"/>
      <c r="M11" s="68">
        <f>+C43/1000000</f>
        <v>51773.646650959956</v>
      </c>
      <c r="O11"/>
      <c r="P11"/>
      <c r="Q11"/>
      <c r="R11"/>
      <c r="S11"/>
      <c r="T11"/>
      <c r="U11"/>
      <c r="V11"/>
      <c r="W11"/>
      <c r="X11"/>
      <c r="Y11"/>
    </row>
    <row r="12" spans="2:25" x14ac:dyDescent="0.4">
      <c r="B12" s="69">
        <v>5</v>
      </c>
      <c r="C12" s="31">
        <v>81972507.536168039</v>
      </c>
      <c r="D12" s="32">
        <v>81972507.536168039</v>
      </c>
      <c r="E12" s="32">
        <v>0</v>
      </c>
      <c r="F12" s="32">
        <v>0</v>
      </c>
      <c r="G12" s="32">
        <v>0</v>
      </c>
      <c r="H12" s="32"/>
      <c r="I12" s="32"/>
      <c r="J12" s="33"/>
      <c r="L12"/>
      <c r="M12"/>
      <c r="O12"/>
      <c r="P12"/>
      <c r="Q12"/>
      <c r="R12"/>
      <c r="S12"/>
      <c r="T12"/>
      <c r="U12"/>
      <c r="V12"/>
      <c r="W12"/>
      <c r="X12"/>
      <c r="Y12"/>
    </row>
    <row r="13" spans="2:25" x14ac:dyDescent="0.4">
      <c r="B13" s="69">
        <v>5.5</v>
      </c>
      <c r="C13" s="31">
        <v>45930091.132550173</v>
      </c>
      <c r="D13" s="32">
        <v>45930091.132550173</v>
      </c>
      <c r="E13" s="32">
        <v>0</v>
      </c>
      <c r="F13" s="32">
        <v>0</v>
      </c>
      <c r="G13" s="32">
        <v>0</v>
      </c>
      <c r="H13" s="32"/>
      <c r="I13" s="32"/>
      <c r="J13" s="33"/>
      <c r="O13"/>
      <c r="P13"/>
      <c r="Q13"/>
      <c r="R13"/>
      <c r="S13"/>
      <c r="T13"/>
      <c r="U13"/>
      <c r="V13"/>
      <c r="W13"/>
      <c r="X13"/>
      <c r="Y13"/>
    </row>
    <row r="14" spans="2:25" x14ac:dyDescent="0.4">
      <c r="B14" s="69">
        <v>6</v>
      </c>
      <c r="C14" s="31">
        <v>146432050.5721468</v>
      </c>
      <c r="D14" s="32">
        <v>146432050.5721468</v>
      </c>
      <c r="E14" s="32">
        <v>0</v>
      </c>
      <c r="F14" s="32">
        <v>0</v>
      </c>
      <c r="G14" s="32">
        <v>0</v>
      </c>
      <c r="H14" s="32"/>
      <c r="I14" s="32"/>
      <c r="J14" s="33"/>
      <c r="O14"/>
      <c r="P14"/>
      <c r="Q14"/>
      <c r="R14"/>
      <c r="S14"/>
      <c r="T14"/>
      <c r="U14"/>
      <c r="V14"/>
      <c r="W14"/>
      <c r="X14"/>
      <c r="Y14"/>
    </row>
    <row r="15" spans="2:25" x14ac:dyDescent="0.4">
      <c r="B15" s="69">
        <v>6.5</v>
      </c>
      <c r="C15" s="31">
        <v>369141975.78003085</v>
      </c>
      <c r="D15" s="32">
        <v>369141975.78003085</v>
      </c>
      <c r="E15" s="32">
        <v>0</v>
      </c>
      <c r="F15" s="32">
        <v>0</v>
      </c>
      <c r="G15" s="32">
        <v>0</v>
      </c>
      <c r="H15" s="32"/>
      <c r="I15" s="32"/>
      <c r="J15" s="33"/>
    </row>
    <row r="16" spans="2:25" x14ac:dyDescent="0.4">
      <c r="B16" s="69">
        <v>7</v>
      </c>
      <c r="C16" s="31">
        <v>2280723422.5671005</v>
      </c>
      <c r="D16" s="32">
        <v>2280723422.5671005</v>
      </c>
      <c r="E16" s="32">
        <v>0</v>
      </c>
      <c r="F16" s="32">
        <v>0</v>
      </c>
      <c r="G16" s="32">
        <v>0</v>
      </c>
      <c r="H16" s="32"/>
      <c r="I16" s="32"/>
      <c r="J16" s="33"/>
      <c r="Q16" s="1" t="s">
        <v>13</v>
      </c>
    </row>
    <row r="17" spans="2:13" x14ac:dyDescent="0.4">
      <c r="B17" s="69">
        <v>7.5</v>
      </c>
      <c r="C17" s="31">
        <v>4004053550.9439521</v>
      </c>
      <c r="D17" s="32">
        <v>4004053550.9439521</v>
      </c>
      <c r="E17" s="32">
        <v>0</v>
      </c>
      <c r="F17" s="32">
        <v>0</v>
      </c>
      <c r="G17" s="32">
        <v>0</v>
      </c>
      <c r="H17" s="32"/>
      <c r="I17" s="32"/>
      <c r="J17" s="33"/>
      <c r="L17" s="7">
        <f>K55</f>
        <v>75.434080787732739</v>
      </c>
      <c r="M17" s="6" t="s">
        <v>11</v>
      </c>
    </row>
    <row r="18" spans="2:13" x14ac:dyDescent="0.4">
      <c r="B18" s="69">
        <v>8</v>
      </c>
      <c r="C18" s="31">
        <v>5763598248.3254957</v>
      </c>
      <c r="D18" s="32">
        <v>5763598248.3254957</v>
      </c>
      <c r="E18" s="32">
        <v>0</v>
      </c>
      <c r="F18" s="32">
        <v>0</v>
      </c>
      <c r="G18" s="32">
        <v>0</v>
      </c>
      <c r="H18" s="32"/>
      <c r="I18" s="32"/>
      <c r="J18" s="33"/>
      <c r="L18" s="7"/>
      <c r="M18" s="6"/>
    </row>
    <row r="19" spans="2:13" x14ac:dyDescent="0.4">
      <c r="B19" s="69">
        <v>8.5</v>
      </c>
      <c r="C19" s="31">
        <v>4770733201.9065638</v>
      </c>
      <c r="D19" s="32">
        <v>4770733201.9065638</v>
      </c>
      <c r="E19" s="32">
        <v>0</v>
      </c>
      <c r="F19" s="32">
        <v>0</v>
      </c>
      <c r="G19" s="32">
        <v>0</v>
      </c>
      <c r="H19" s="32"/>
      <c r="I19" s="32"/>
      <c r="J19" s="33"/>
      <c r="L19" s="7">
        <f>C43</f>
        <v>51773646650.959953</v>
      </c>
      <c r="M19" s="6" t="s">
        <v>12</v>
      </c>
    </row>
    <row r="20" spans="2:13" x14ac:dyDescent="0.4">
      <c r="B20" s="69">
        <v>9</v>
      </c>
      <c r="C20" s="31">
        <v>4413029224.9708433</v>
      </c>
      <c r="D20" s="32">
        <v>4413029224.9708433</v>
      </c>
      <c r="E20" s="32">
        <v>0</v>
      </c>
      <c r="F20" s="32">
        <v>0</v>
      </c>
      <c r="G20" s="32">
        <v>0</v>
      </c>
      <c r="H20" s="32"/>
      <c r="I20" s="32"/>
      <c r="J20" s="33"/>
      <c r="L20" s="7">
        <f>L71</f>
        <v>0</v>
      </c>
    </row>
    <row r="21" spans="2:13" x14ac:dyDescent="0.4">
      <c r="B21" s="69">
        <v>9.5</v>
      </c>
      <c r="C21" s="31">
        <v>3680123691.6458731</v>
      </c>
      <c r="D21" s="32">
        <v>3680123691.6458731</v>
      </c>
      <c r="E21" s="32">
        <v>0</v>
      </c>
      <c r="F21" s="32">
        <v>0</v>
      </c>
      <c r="G21" s="32">
        <v>0</v>
      </c>
      <c r="H21" s="32"/>
      <c r="I21" s="32"/>
      <c r="J21" s="33"/>
    </row>
    <row r="22" spans="2:13" x14ac:dyDescent="0.4">
      <c r="B22" s="69">
        <v>10</v>
      </c>
      <c r="C22" s="31">
        <v>4590742222.3776579</v>
      </c>
      <c r="D22" s="32">
        <v>4590742222.3776579</v>
      </c>
      <c r="E22" s="32">
        <v>0</v>
      </c>
      <c r="F22" s="32">
        <v>0</v>
      </c>
      <c r="G22" s="32">
        <v>0</v>
      </c>
      <c r="H22" s="32"/>
      <c r="I22" s="32"/>
      <c r="J22" s="33"/>
    </row>
    <row r="23" spans="2:13" x14ac:dyDescent="0.4">
      <c r="B23" s="69">
        <v>10.5</v>
      </c>
      <c r="C23" s="31">
        <v>4071732987.7750115</v>
      </c>
      <c r="D23" s="32">
        <v>4071732987.7750115</v>
      </c>
      <c r="E23" s="32">
        <v>0</v>
      </c>
      <c r="F23" s="32">
        <v>0</v>
      </c>
      <c r="G23" s="32">
        <v>0</v>
      </c>
      <c r="H23" s="32"/>
      <c r="I23" s="32"/>
      <c r="J23" s="33"/>
    </row>
    <row r="24" spans="2:13" x14ac:dyDescent="0.4">
      <c r="B24" s="69">
        <v>11</v>
      </c>
      <c r="C24" s="31">
        <v>2865074832.8877153</v>
      </c>
      <c r="D24" s="32">
        <v>2728642697.9883003</v>
      </c>
      <c r="E24" s="32">
        <v>136432134.89941502</v>
      </c>
      <c r="F24" s="32">
        <v>0</v>
      </c>
      <c r="G24" s="32">
        <v>0</v>
      </c>
      <c r="H24" s="32"/>
      <c r="I24" s="32"/>
      <c r="J24" s="33"/>
    </row>
    <row r="25" spans="2:13" x14ac:dyDescent="0.4">
      <c r="B25" s="69">
        <v>11.5</v>
      </c>
      <c r="C25" s="31">
        <v>1931874391.5919926</v>
      </c>
      <c r="D25" s="32">
        <v>1931874391.5919926</v>
      </c>
      <c r="E25" s="32">
        <v>0</v>
      </c>
      <c r="F25" s="32">
        <v>0</v>
      </c>
      <c r="G25" s="32">
        <v>0</v>
      </c>
      <c r="H25" s="32"/>
      <c r="I25" s="32"/>
      <c r="J25" s="33"/>
    </row>
    <row r="26" spans="2:13" x14ac:dyDescent="0.4">
      <c r="B26" s="69">
        <v>12</v>
      </c>
      <c r="C26" s="31">
        <v>959905914.54701018</v>
      </c>
      <c r="D26" s="32">
        <v>959905914.54701018</v>
      </c>
      <c r="E26" s="32">
        <v>0</v>
      </c>
      <c r="F26" s="32">
        <v>0</v>
      </c>
      <c r="G26" s="32">
        <v>0</v>
      </c>
      <c r="H26" s="32"/>
      <c r="I26" s="32"/>
      <c r="J26" s="33"/>
    </row>
    <row r="27" spans="2:13" x14ac:dyDescent="0.4">
      <c r="B27" s="69">
        <v>12.5</v>
      </c>
      <c r="C27" s="31">
        <v>389979545.08101529</v>
      </c>
      <c r="D27" s="32">
        <v>292484658.81076145</v>
      </c>
      <c r="E27" s="32">
        <v>97494886.270253822</v>
      </c>
      <c r="F27" s="32">
        <v>0</v>
      </c>
      <c r="G27" s="32">
        <v>0</v>
      </c>
      <c r="H27" s="32"/>
      <c r="I27" s="32"/>
      <c r="J27" s="33"/>
    </row>
    <row r="28" spans="2:13" x14ac:dyDescent="0.4">
      <c r="B28" s="69">
        <v>13</v>
      </c>
      <c r="C28" s="31">
        <v>236603871.69142902</v>
      </c>
      <c r="D28" s="32">
        <v>118301935.84571451</v>
      </c>
      <c r="E28" s="32">
        <v>118301935.84571451</v>
      </c>
      <c r="F28" s="32">
        <v>0</v>
      </c>
      <c r="G28" s="32">
        <v>0</v>
      </c>
      <c r="H28" s="32"/>
      <c r="I28" s="32"/>
      <c r="J28" s="33"/>
    </row>
    <row r="29" spans="2:13" x14ac:dyDescent="0.4">
      <c r="B29" s="69">
        <v>13.5</v>
      </c>
      <c r="C29" s="31">
        <v>672439477.92448878</v>
      </c>
      <c r="D29" s="32">
        <v>504329608.44336659</v>
      </c>
      <c r="E29" s="32">
        <v>168109869.4811222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1407349571.2195671</v>
      </c>
      <c r="D30" s="32">
        <v>351837392.80489177</v>
      </c>
      <c r="E30" s="32">
        <v>1055512178.4146752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2367555543.7401633</v>
      </c>
      <c r="D31" s="32">
        <v>473511108.74803269</v>
      </c>
      <c r="E31" s="32">
        <v>1420533326.2440979</v>
      </c>
      <c r="F31" s="32">
        <v>473511108.74803269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3021692657.7991953</v>
      </c>
      <c r="D32" s="32">
        <v>0</v>
      </c>
      <c r="E32" s="32">
        <v>2590022278.113596</v>
      </c>
      <c r="F32" s="32">
        <v>431670379.68559933</v>
      </c>
      <c r="G32" s="32">
        <v>0</v>
      </c>
      <c r="H32" s="32"/>
      <c r="I32" s="32"/>
      <c r="J32" s="33"/>
    </row>
    <row r="33" spans="2:12" x14ac:dyDescent="0.4">
      <c r="B33" s="69">
        <v>15.5</v>
      </c>
      <c r="C33" s="31">
        <v>1805858273.4865003</v>
      </c>
      <c r="D33" s="32">
        <v>0</v>
      </c>
      <c r="E33" s="32">
        <v>1547878520.1312859</v>
      </c>
      <c r="F33" s="32">
        <v>257979753.3552143</v>
      </c>
      <c r="G33" s="32">
        <v>0</v>
      </c>
      <c r="H33" s="32"/>
      <c r="I33" s="32"/>
      <c r="J33" s="33"/>
    </row>
    <row r="34" spans="2:12" x14ac:dyDescent="0.4">
      <c r="B34" s="69">
        <v>16</v>
      </c>
      <c r="C34" s="31">
        <v>921112708.21390676</v>
      </c>
      <c r="D34" s="32">
        <v>0</v>
      </c>
      <c r="E34" s="32">
        <v>230278177.05347669</v>
      </c>
      <c r="F34" s="32">
        <v>690834531.16043007</v>
      </c>
      <c r="G34" s="32">
        <v>0</v>
      </c>
      <c r="H34" s="32"/>
      <c r="I34" s="32"/>
      <c r="J34" s="33"/>
    </row>
    <row r="35" spans="2:12" x14ac:dyDescent="0.4">
      <c r="B35" s="69">
        <v>16.5</v>
      </c>
      <c r="C35" s="31">
        <v>485842789.48421443</v>
      </c>
      <c r="D35" s="32">
        <v>0</v>
      </c>
      <c r="E35" s="32">
        <v>97168557.896842882</v>
      </c>
      <c r="F35" s="32">
        <v>388674231.58737153</v>
      </c>
      <c r="G35" s="32">
        <v>0</v>
      </c>
      <c r="H35" s="32"/>
      <c r="I35" s="32"/>
      <c r="J35" s="33"/>
    </row>
    <row r="36" spans="2:12" x14ac:dyDescent="0.4">
      <c r="B36" s="69">
        <v>17</v>
      </c>
      <c r="C36" s="31">
        <v>255279242.52053604</v>
      </c>
      <c r="D36" s="32">
        <v>0</v>
      </c>
      <c r="E36" s="32">
        <v>51055848.504107207</v>
      </c>
      <c r="F36" s="32">
        <v>204223394.01642883</v>
      </c>
      <c r="G36" s="32">
        <v>0</v>
      </c>
      <c r="H36" s="32"/>
      <c r="I36" s="32"/>
      <c r="J36" s="33"/>
    </row>
    <row r="37" spans="2:12" x14ac:dyDescent="0.4">
      <c r="B37" s="69">
        <v>17.5</v>
      </c>
      <c r="C37" s="31">
        <v>78644568.278611913</v>
      </c>
      <c r="D37" s="32">
        <v>0</v>
      </c>
      <c r="E37" s="32">
        <v>0</v>
      </c>
      <c r="F37" s="32">
        <v>78644568.278611913</v>
      </c>
      <c r="G37" s="32">
        <v>0</v>
      </c>
      <c r="H37" s="32"/>
      <c r="I37" s="32"/>
      <c r="J37" s="33"/>
    </row>
    <row r="38" spans="2:12" x14ac:dyDescent="0.4">
      <c r="B38" s="69">
        <v>18</v>
      </c>
      <c r="C38" s="31">
        <v>95712958.598225415</v>
      </c>
      <c r="D38" s="32">
        <v>0</v>
      </c>
      <c r="E38" s="32">
        <v>0</v>
      </c>
      <c r="F38" s="32">
        <v>95712958.598225415</v>
      </c>
      <c r="G38" s="32">
        <v>0</v>
      </c>
      <c r="H38" s="32"/>
      <c r="I38" s="32"/>
      <c r="J38" s="33"/>
    </row>
    <row r="39" spans="2:12" x14ac:dyDescent="0.4">
      <c r="B39" s="69">
        <v>18.5</v>
      </c>
      <c r="C39" s="31">
        <v>15776166.682779526</v>
      </c>
      <c r="D39" s="32">
        <v>0</v>
      </c>
      <c r="E39" s="32">
        <v>0</v>
      </c>
      <c r="F39" s="32">
        <v>15776166.682779526</v>
      </c>
      <c r="G39" s="32">
        <v>0</v>
      </c>
      <c r="H39" s="32"/>
      <c r="I39" s="32"/>
      <c r="J39" s="33"/>
      <c r="L39"/>
    </row>
    <row r="40" spans="2:12" x14ac:dyDescent="0.4">
      <c r="B40" s="69">
        <v>19</v>
      </c>
      <c r="C40" s="31">
        <v>3129148.7029111134</v>
      </c>
      <c r="D40" s="32">
        <v>0</v>
      </c>
      <c r="E40" s="32">
        <v>0</v>
      </c>
      <c r="F40" s="32">
        <v>3129148.7029111134</v>
      </c>
      <c r="G40" s="32">
        <v>0</v>
      </c>
      <c r="H40" s="32"/>
      <c r="I40" s="32"/>
      <c r="J40" s="33"/>
      <c r="L40"/>
    </row>
    <row r="41" spans="2:12" x14ac:dyDescent="0.4">
      <c r="B41" s="69">
        <v>19.5</v>
      </c>
      <c r="C41" s="31">
        <v>1789771.54898066</v>
      </c>
      <c r="D41" s="32">
        <v>0</v>
      </c>
      <c r="E41" s="32">
        <v>0</v>
      </c>
      <c r="F41" s="32">
        <v>0</v>
      </c>
      <c r="G41" s="32">
        <v>1789771.54898066</v>
      </c>
      <c r="H41" s="32"/>
      <c r="I41" s="32"/>
      <c r="J41" s="33"/>
      <c r="L41"/>
    </row>
    <row r="42" spans="2:12" ht="25.2" thickBot="1" x14ac:dyDescent="0.45">
      <c r="B42" s="27"/>
      <c r="C42" s="31"/>
      <c r="D42" s="32"/>
      <c r="E42" s="32"/>
      <c r="F42" s="32"/>
      <c r="G42" s="32"/>
      <c r="H42" s="32"/>
      <c r="I42" s="32"/>
      <c r="J42" s="33"/>
      <c r="L42"/>
    </row>
    <row r="43" spans="2:12" x14ac:dyDescent="0.4">
      <c r="B43" s="34" t="s">
        <v>14</v>
      </c>
      <c r="C43" s="35">
        <v>51773646650.959953</v>
      </c>
      <c r="D43" s="36">
        <v>41618912925.740761</v>
      </c>
      <c r="E43" s="36">
        <v>7512787712.8545876</v>
      </c>
      <c r="F43" s="36">
        <v>2640156240.8156047</v>
      </c>
      <c r="G43" s="36">
        <v>1789771.54898066</v>
      </c>
      <c r="H43" s="36"/>
      <c r="I43" s="36"/>
      <c r="J43" s="37"/>
      <c r="L43"/>
    </row>
    <row r="44" spans="2:12" s="8" customFormat="1" x14ac:dyDescent="0.4">
      <c r="B44" s="27" t="s">
        <v>15</v>
      </c>
      <c r="C44" s="38">
        <v>99.999999999999972</v>
      </c>
      <c r="D44" s="39">
        <v>80.386288426467431</v>
      </c>
      <c r="E44" s="39">
        <v>14.510833597453948</v>
      </c>
      <c r="F44" s="39">
        <v>5.0994210599354268</v>
      </c>
      <c r="G44" s="39">
        <v>3.4569161431619484E-3</v>
      </c>
      <c r="H44" s="39"/>
      <c r="I44" s="39"/>
      <c r="J44" s="40"/>
      <c r="L44"/>
    </row>
    <row r="45" spans="2:12" s="8" customFormat="1" x14ac:dyDescent="0.4">
      <c r="B45" s="27" t="s">
        <v>16</v>
      </c>
      <c r="C45" s="41">
        <v>10.436233985152652</v>
      </c>
      <c r="D45" s="42">
        <v>9.3144852772498332</v>
      </c>
      <c r="E45" s="42">
        <v>14.761482505530605</v>
      </c>
      <c r="F45" s="42">
        <v>15.80525933681627</v>
      </c>
      <c r="G45" s="42">
        <v>19.5</v>
      </c>
      <c r="H45" s="42"/>
      <c r="I45" s="42"/>
      <c r="J45" s="43"/>
      <c r="L45"/>
    </row>
    <row r="46" spans="2:12" s="9" customFormat="1" x14ac:dyDescent="0.4">
      <c r="B46" s="44" t="s">
        <v>17</v>
      </c>
      <c r="C46" s="45">
        <v>7.5264737875959549</v>
      </c>
      <c r="D46" s="46">
        <v>2.7003532612596421</v>
      </c>
      <c r="E46" s="46">
        <v>0.75432068183484813</v>
      </c>
      <c r="F46" s="46">
        <v>0.92774724130399799</v>
      </c>
      <c r="G46" s="46">
        <v>6.6605906337365604E-14</v>
      </c>
      <c r="H46" s="46"/>
      <c r="I46" s="46"/>
      <c r="J46" s="47"/>
      <c r="L46"/>
    </row>
    <row r="47" spans="2:12" x14ac:dyDescent="0.4">
      <c r="B47" s="48" t="s">
        <v>25</v>
      </c>
      <c r="C47" s="49">
        <v>9.3461861928035805</v>
      </c>
      <c r="D47" s="50">
        <v>5.8139790429086249</v>
      </c>
      <c r="E47" s="50">
        <v>22.961213220986924</v>
      </c>
      <c r="F47" s="50">
        <v>28.55751739765908</v>
      </c>
      <c r="G47" s="50">
        <v>54.990063262704801</v>
      </c>
      <c r="H47" s="50"/>
      <c r="I47" s="50"/>
      <c r="J47" s="51"/>
      <c r="L47"/>
    </row>
    <row r="48" spans="2:12" x14ac:dyDescent="0.4">
      <c r="B48" s="52" t="s">
        <v>26</v>
      </c>
      <c r="C48" s="70">
        <v>4.8191478687938167E+19</v>
      </c>
      <c r="D48" s="71">
        <v>4.4710266350401683E+19</v>
      </c>
      <c r="E48" s="71">
        <v>2.8013773326686904E+18</v>
      </c>
      <c r="F48" s="71">
        <v>6.7983338881729728E+17</v>
      </c>
      <c r="G48" s="71">
        <v>1616050514502.4441</v>
      </c>
      <c r="H48" s="53"/>
      <c r="I48" s="53"/>
      <c r="J48" s="54"/>
      <c r="L48"/>
    </row>
    <row r="49" spans="2:13" ht="25.2" thickBot="1" x14ac:dyDescent="0.45">
      <c r="B49" s="55" t="s">
        <v>27</v>
      </c>
      <c r="C49" s="66">
        <v>0.1340838188825085</v>
      </c>
      <c r="D49" s="57">
        <v>0.16066189907770351</v>
      </c>
      <c r="E49" s="57">
        <v>0.22278435426275553</v>
      </c>
      <c r="F49" s="57">
        <v>0.31229973564430324</v>
      </c>
      <c r="G49" s="57">
        <v>0.71028045766471193</v>
      </c>
      <c r="H49" s="57"/>
      <c r="I49" s="57"/>
      <c r="J49" s="59"/>
      <c r="L49"/>
    </row>
    <row r="51" spans="2:13" x14ac:dyDescent="0.4">
      <c r="C51" s="3" t="s">
        <v>19</v>
      </c>
    </row>
    <row r="52" spans="2:13" x14ac:dyDescent="0.4">
      <c r="C52" s="3" t="s">
        <v>11</v>
      </c>
      <c r="E52" s="3">
        <f>E43/1000000</f>
        <v>7512.7877128545879</v>
      </c>
      <c r="F52" s="3">
        <f>F43/1000000</f>
        <v>2640.1562408156046</v>
      </c>
      <c r="G52" s="3">
        <f>G43/1000000</f>
        <v>1.78977154898066</v>
      </c>
      <c r="H52" s="3">
        <f>H43/1000000</f>
        <v>0</v>
      </c>
      <c r="I52" s="3">
        <f>I43/1000000</f>
        <v>0</v>
      </c>
    </row>
    <row r="53" spans="2:13" x14ac:dyDescent="0.4">
      <c r="C53" s="3">
        <f>L55</f>
        <v>75</v>
      </c>
    </row>
    <row r="54" spans="2:13" x14ac:dyDescent="0.4">
      <c r="C54" s="10">
        <f>K55</f>
        <v>75.434080787732739</v>
      </c>
      <c r="D54" s="11" t="str">
        <f t="shared" ref="D54:I54" si="0">D6</f>
        <v>O</v>
      </c>
      <c r="E54" s="11" t="str">
        <f t="shared" si="0"/>
        <v>I</v>
      </c>
      <c r="F54" s="11" t="str">
        <f t="shared" si="0"/>
        <v>II</v>
      </c>
      <c r="G54" s="11" t="str">
        <f t="shared" si="0"/>
        <v>III</v>
      </c>
      <c r="H54" s="11" t="str">
        <f t="shared" si="0"/>
        <v>IV</v>
      </c>
      <c r="I54" s="11" t="str">
        <f t="shared" si="0"/>
        <v>V</v>
      </c>
    </row>
    <row r="55" spans="2:13" x14ac:dyDescent="0.4">
      <c r="B55" s="12">
        <v>2017</v>
      </c>
      <c r="C55" s="3" t="str">
        <f>CONCATENATE(C51,C53,C52)</f>
        <v>&lt; 11,5 cm =75%</v>
      </c>
      <c r="D55" s="10">
        <f>SUM(D8:D25)/1000000000</f>
        <v>38.918542306540985</v>
      </c>
      <c r="E55" s="10">
        <f t="shared" ref="E55:I55" si="1">SUM(E8:E25)/1000000000</f>
        <v>0.13643213489941503</v>
      </c>
      <c r="F55" s="10">
        <f t="shared" si="1"/>
        <v>0</v>
      </c>
      <c r="G55" s="10">
        <f t="shared" si="1"/>
        <v>0</v>
      </c>
      <c r="H55" s="10">
        <f t="shared" si="1"/>
        <v>0</v>
      </c>
      <c r="I55" s="10">
        <f t="shared" si="1"/>
        <v>0</v>
      </c>
      <c r="J55" s="10">
        <f>SUM(D55:I55)</f>
        <v>39.0549744414404</v>
      </c>
      <c r="K55" s="10">
        <f>(J55/$J$57)*100</f>
        <v>75.434080787732739</v>
      </c>
      <c r="L55" s="10">
        <f>ROUND(K55,0)</f>
        <v>75</v>
      </c>
      <c r="M55" s="3">
        <f>ROUND(K55,0)</f>
        <v>75</v>
      </c>
    </row>
    <row r="56" spans="2:13" x14ac:dyDescent="0.4">
      <c r="B56" s="12"/>
      <c r="C56" s="3" t="s">
        <v>18</v>
      </c>
      <c r="D56" s="10">
        <f>SUM(D26:D42)/1000000000</f>
        <v>2.7003706191997772</v>
      </c>
      <c r="E56" s="10">
        <f t="shared" ref="E56:I56" si="2">SUM(E26:E42)/1000000000</f>
        <v>7.3763555779551719</v>
      </c>
      <c r="F56" s="10">
        <f t="shared" si="2"/>
        <v>2.6401562408156045</v>
      </c>
      <c r="G56" s="10">
        <f t="shared" si="2"/>
        <v>1.7897715489806601E-3</v>
      </c>
      <c r="H56" s="10">
        <f t="shared" si="2"/>
        <v>0</v>
      </c>
      <c r="I56" s="10">
        <f t="shared" si="2"/>
        <v>0</v>
      </c>
      <c r="J56" s="10">
        <f>SUM(D56:I56)</f>
        <v>12.718672209519534</v>
      </c>
      <c r="K56" s="10">
        <f>(J56/$J$57)*100</f>
        <v>24.565919212267264</v>
      </c>
    </row>
    <row r="57" spans="2:13" x14ac:dyDescent="0.4">
      <c r="B57" s="12"/>
      <c r="J57" s="10">
        <f>SUM(J55:J56)</f>
        <v>51.773646650959932</v>
      </c>
      <c r="K57" s="10">
        <f>(J57/$J$57)*100</f>
        <v>100</v>
      </c>
    </row>
    <row r="58" spans="2:13" x14ac:dyDescent="0.4">
      <c r="B58" s="12"/>
    </row>
    <row r="59" spans="2:13" x14ac:dyDescent="0.4">
      <c r="B59" s="12"/>
    </row>
    <row r="60" spans="2:13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3" x14ac:dyDescent="0.4">
      <c r="B61" s="12"/>
      <c r="C61" s="3" t="s">
        <v>20</v>
      </c>
      <c r="D61" s="10"/>
      <c r="E61" s="10"/>
      <c r="F61" s="10"/>
      <c r="G61" s="10"/>
      <c r="H61" s="10"/>
      <c r="I61" s="10"/>
      <c r="J61" s="10"/>
      <c r="K61" s="10"/>
      <c r="L61" s="7"/>
      <c r="M61" s="3"/>
    </row>
    <row r="62" spans="2:13" x14ac:dyDescent="0.4">
      <c r="B62" s="12"/>
      <c r="C62" s="3" t="s">
        <v>18</v>
      </c>
      <c r="D62" s="10"/>
      <c r="E62" s="10"/>
      <c r="F62" s="10"/>
      <c r="G62" s="10"/>
      <c r="H62" s="10"/>
      <c r="I62" s="10"/>
      <c r="J62" s="10"/>
      <c r="K62" s="10"/>
      <c r="L62" s="7"/>
    </row>
    <row r="63" spans="2:13" x14ac:dyDescent="0.4">
      <c r="B63" s="12"/>
      <c r="J63" s="10"/>
      <c r="K63" s="10"/>
      <c r="L63" s="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6410-16CD-442F-89B8-F11961AACF03}">
  <dimension ref="B1:Z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6" ht="43.5" customHeight="1" x14ac:dyDescent="0.25">
      <c r="B1" s="72" t="s">
        <v>83</v>
      </c>
      <c r="C1" s="72"/>
      <c r="D1" s="72"/>
      <c r="E1" s="72"/>
      <c r="F1" s="72"/>
      <c r="G1" s="72"/>
      <c r="H1" s="72"/>
      <c r="I1" s="72"/>
      <c r="J1" s="72"/>
    </row>
    <row r="2" spans="2:26" x14ac:dyDescent="0.25">
      <c r="B2" s="72" t="s">
        <v>45</v>
      </c>
      <c r="C2" s="72"/>
      <c r="D2" s="72"/>
      <c r="E2" s="72"/>
      <c r="F2" s="72"/>
      <c r="G2" s="72"/>
      <c r="H2" s="72"/>
      <c r="I2" s="72"/>
      <c r="J2" s="72"/>
      <c r="K2" s="72"/>
    </row>
    <row r="3" spans="2:26" ht="25.2" thickBot="1" x14ac:dyDescent="0.45"/>
    <row r="4" spans="2:26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  <c r="Z4"/>
    </row>
    <row r="5" spans="2:26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  <c r="Z5"/>
    </row>
    <row r="6" spans="2:26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  <c r="Z6"/>
    </row>
    <row r="7" spans="2:26" ht="31.2" customHeight="1" x14ac:dyDescent="0.4">
      <c r="B7" s="27">
        <v>2.5</v>
      </c>
      <c r="C7" s="28">
        <v>50120805.394356631</v>
      </c>
      <c r="D7" s="29">
        <v>50120805.394356631</v>
      </c>
      <c r="E7" s="29">
        <v>0</v>
      </c>
      <c r="F7" s="29">
        <v>0</v>
      </c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  <c r="Z7"/>
    </row>
    <row r="8" spans="2:26" x14ac:dyDescent="0.4">
      <c r="B8" s="69">
        <v>3</v>
      </c>
      <c r="C8" s="31">
        <v>836518478.8601532</v>
      </c>
      <c r="D8" s="32">
        <v>836518478.8601532</v>
      </c>
      <c r="E8" s="32">
        <v>0</v>
      </c>
      <c r="F8" s="32">
        <v>0</v>
      </c>
      <c r="G8" s="32"/>
      <c r="H8" s="32"/>
      <c r="I8" s="32"/>
      <c r="J8" s="30"/>
      <c r="O8"/>
      <c r="P8"/>
      <c r="Q8"/>
      <c r="R8"/>
      <c r="S8"/>
      <c r="T8"/>
      <c r="U8"/>
      <c r="V8"/>
      <c r="W8"/>
      <c r="X8"/>
      <c r="Y8"/>
      <c r="Z8"/>
    </row>
    <row r="9" spans="2:26" x14ac:dyDescent="0.4">
      <c r="B9" s="69">
        <v>3.5</v>
      </c>
      <c r="C9" s="31">
        <v>1189786438.2970202</v>
      </c>
      <c r="D9" s="32">
        <v>1189786438.2970202</v>
      </c>
      <c r="E9" s="32">
        <v>0</v>
      </c>
      <c r="F9" s="32">
        <v>0</v>
      </c>
      <c r="G9" s="32"/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  <c r="Z9"/>
    </row>
    <row r="10" spans="2:26" x14ac:dyDescent="0.4">
      <c r="B10" s="69">
        <v>4</v>
      </c>
      <c r="C10" s="31">
        <v>1377197229.9050643</v>
      </c>
      <c r="D10" s="32">
        <v>1377197229.9050643</v>
      </c>
      <c r="E10" s="32">
        <v>0</v>
      </c>
      <c r="F10" s="32">
        <v>0</v>
      </c>
      <c r="G10" s="32"/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  <c r="Z10"/>
    </row>
    <row r="11" spans="2:26" x14ac:dyDescent="0.4">
      <c r="B11" s="69">
        <v>4.5</v>
      </c>
      <c r="C11" s="31">
        <v>1291402885.1665707</v>
      </c>
      <c r="D11" s="32">
        <v>1291402885.1665707</v>
      </c>
      <c r="E11" s="32">
        <v>0</v>
      </c>
      <c r="F11" s="32">
        <v>0</v>
      </c>
      <c r="G11" s="32"/>
      <c r="H11" s="32"/>
      <c r="I11" s="32"/>
      <c r="J11" s="33">
        <v>0</v>
      </c>
      <c r="L11" s="7"/>
      <c r="M11" s="68">
        <f>+C43/1000000</f>
        <v>27366.019995594477</v>
      </c>
      <c r="O11"/>
      <c r="P11"/>
      <c r="Q11"/>
      <c r="R11"/>
      <c r="S11"/>
      <c r="T11"/>
      <c r="U11"/>
      <c r="V11"/>
      <c r="W11"/>
      <c r="X11"/>
      <c r="Y11"/>
      <c r="Z11"/>
    </row>
    <row r="12" spans="2:26" x14ac:dyDescent="0.4">
      <c r="B12" s="69">
        <v>5</v>
      </c>
      <c r="C12" s="31">
        <v>513515923.09178191</v>
      </c>
      <c r="D12" s="32">
        <v>513515923.09178191</v>
      </c>
      <c r="E12" s="32">
        <v>0</v>
      </c>
      <c r="F12" s="32">
        <v>0</v>
      </c>
      <c r="G12" s="32"/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  <c r="Z12"/>
    </row>
    <row r="13" spans="2:26" x14ac:dyDescent="0.4">
      <c r="B13" s="69">
        <v>5.5</v>
      </c>
      <c r="C13" s="31">
        <v>183985987.2317237</v>
      </c>
      <c r="D13" s="32">
        <v>183985987.2317237</v>
      </c>
      <c r="E13" s="32">
        <v>0</v>
      </c>
      <c r="F13" s="32">
        <v>0</v>
      </c>
      <c r="G13" s="32"/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  <c r="Z13"/>
    </row>
    <row r="14" spans="2:26" x14ac:dyDescent="0.4">
      <c r="B14" s="69">
        <v>6</v>
      </c>
      <c r="C14" s="31">
        <v>157478941.60537967</v>
      </c>
      <c r="D14" s="32">
        <v>157478941.60537967</v>
      </c>
      <c r="E14" s="32">
        <v>0</v>
      </c>
      <c r="F14" s="32">
        <v>0</v>
      </c>
      <c r="G14" s="32"/>
      <c r="H14" s="32"/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  <c r="Z14"/>
    </row>
    <row r="15" spans="2:26" x14ac:dyDescent="0.4">
      <c r="B15" s="69">
        <v>6.5</v>
      </c>
      <c r="C15" s="31">
        <v>345247688.857274</v>
      </c>
      <c r="D15" s="32">
        <v>345247688.857274</v>
      </c>
      <c r="E15" s="32">
        <v>0</v>
      </c>
      <c r="F15" s="32">
        <v>0</v>
      </c>
      <c r="G15" s="32"/>
      <c r="H15" s="32"/>
      <c r="I15" s="32"/>
      <c r="J15" s="33">
        <v>0</v>
      </c>
      <c r="O15"/>
      <c r="P15"/>
      <c r="Q15"/>
      <c r="R15"/>
      <c r="S15"/>
      <c r="T15"/>
      <c r="U15"/>
      <c r="V15"/>
      <c r="W15"/>
      <c r="X15"/>
      <c r="Y15"/>
      <c r="Z15"/>
    </row>
    <row r="16" spans="2:26" x14ac:dyDescent="0.4">
      <c r="B16" s="69">
        <v>7</v>
      </c>
      <c r="C16" s="31">
        <v>425823752.67967498</v>
      </c>
      <c r="D16" s="32">
        <v>425823752.67967498</v>
      </c>
      <c r="E16" s="32">
        <v>0</v>
      </c>
      <c r="F16" s="32">
        <v>0</v>
      </c>
      <c r="G16" s="32"/>
      <c r="H16" s="32"/>
      <c r="I16" s="32"/>
      <c r="J16" s="33">
        <v>0</v>
      </c>
      <c r="O16"/>
      <c r="P16"/>
      <c r="Q16"/>
      <c r="R16"/>
      <c r="S16"/>
      <c r="T16"/>
      <c r="U16"/>
      <c r="V16"/>
      <c r="W16"/>
      <c r="X16"/>
      <c r="Y16"/>
      <c r="Z16"/>
    </row>
    <row r="17" spans="2:13" x14ac:dyDescent="0.4">
      <c r="B17" s="69">
        <v>7.5</v>
      </c>
      <c r="C17" s="31">
        <v>534489827.17723221</v>
      </c>
      <c r="D17" s="32">
        <v>534489827.17723221</v>
      </c>
      <c r="E17" s="32">
        <v>0</v>
      </c>
      <c r="F17" s="32">
        <v>0</v>
      </c>
      <c r="G17" s="32"/>
      <c r="H17" s="32"/>
      <c r="I17" s="32"/>
      <c r="J17" s="33">
        <v>0</v>
      </c>
      <c r="L17" s="7">
        <f>K55</f>
        <v>44.033747542944084</v>
      </c>
      <c r="M17" s="6" t="s">
        <v>11</v>
      </c>
    </row>
    <row r="18" spans="2:13" x14ac:dyDescent="0.4">
      <c r="B18" s="69">
        <v>8</v>
      </c>
      <c r="C18" s="31">
        <v>563298530.50647092</v>
      </c>
      <c r="D18" s="32">
        <v>563298530.50647092</v>
      </c>
      <c r="E18" s="32">
        <v>0</v>
      </c>
      <c r="F18" s="32">
        <v>0</v>
      </c>
      <c r="G18" s="32"/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676233548.48150432</v>
      </c>
      <c r="D19" s="32">
        <v>676233548.48150432</v>
      </c>
      <c r="E19" s="32">
        <v>0</v>
      </c>
      <c r="F19" s="32">
        <v>0</v>
      </c>
      <c r="G19" s="32"/>
      <c r="H19" s="32"/>
      <c r="I19" s="32"/>
      <c r="J19" s="33">
        <v>0</v>
      </c>
      <c r="L19" s="7">
        <f>C43</f>
        <v>27366019995.594479</v>
      </c>
      <c r="M19" s="6" t="s">
        <v>12</v>
      </c>
    </row>
    <row r="20" spans="2:13" x14ac:dyDescent="0.4">
      <c r="B20" s="69">
        <v>9</v>
      </c>
      <c r="C20" s="31">
        <v>886306454.92173576</v>
      </c>
      <c r="D20" s="32">
        <v>886306454.92173576</v>
      </c>
      <c r="E20" s="32">
        <v>0</v>
      </c>
      <c r="F20" s="32">
        <v>0</v>
      </c>
      <c r="G20" s="32"/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777442616.74089944</v>
      </c>
      <c r="D21" s="32">
        <v>777442616.74089944</v>
      </c>
      <c r="E21" s="32">
        <v>0</v>
      </c>
      <c r="F21" s="32">
        <v>0</v>
      </c>
      <c r="G21" s="32"/>
      <c r="H21" s="32"/>
      <c r="I21" s="32"/>
      <c r="J21" s="33">
        <v>0</v>
      </c>
    </row>
    <row r="22" spans="2:13" x14ac:dyDescent="0.4">
      <c r="B22" s="69">
        <v>10</v>
      </c>
      <c r="C22" s="31">
        <v>650635036.89127672</v>
      </c>
      <c r="D22" s="32">
        <v>650635036.89127672</v>
      </c>
      <c r="E22" s="32">
        <v>0</v>
      </c>
      <c r="F22" s="32">
        <v>0</v>
      </c>
      <c r="G22" s="32"/>
      <c r="H22" s="32"/>
      <c r="I22" s="32"/>
      <c r="J22" s="33">
        <v>0</v>
      </c>
    </row>
    <row r="23" spans="2:13" x14ac:dyDescent="0.4">
      <c r="B23" s="69">
        <v>10.5</v>
      </c>
      <c r="C23" s="31">
        <v>502913110.84326822</v>
      </c>
      <c r="D23" s="32">
        <v>502913110.84326822</v>
      </c>
      <c r="E23" s="32">
        <v>0</v>
      </c>
      <c r="F23" s="32">
        <v>0</v>
      </c>
      <c r="G23" s="32"/>
      <c r="H23" s="32"/>
      <c r="I23" s="32"/>
      <c r="J23" s="33">
        <v>0</v>
      </c>
    </row>
    <row r="24" spans="2:13" x14ac:dyDescent="0.4">
      <c r="B24" s="69">
        <v>11</v>
      </c>
      <c r="C24" s="31">
        <v>485178068.22702241</v>
      </c>
      <c r="D24" s="32">
        <v>485178068.22702241</v>
      </c>
      <c r="E24" s="32">
        <v>0</v>
      </c>
      <c r="F24" s="32">
        <v>0</v>
      </c>
      <c r="G24" s="32"/>
      <c r="H24" s="32"/>
      <c r="I24" s="32"/>
      <c r="J24" s="33">
        <v>0</v>
      </c>
    </row>
    <row r="25" spans="2:13" x14ac:dyDescent="0.4">
      <c r="B25" s="69">
        <v>11.5</v>
      </c>
      <c r="C25" s="31">
        <v>630759569.01378322</v>
      </c>
      <c r="D25" s="32">
        <v>630759569.01378322</v>
      </c>
      <c r="E25" s="32">
        <v>0</v>
      </c>
      <c r="F25" s="32">
        <v>0</v>
      </c>
      <c r="G25" s="32"/>
      <c r="H25" s="32"/>
      <c r="I25" s="32"/>
      <c r="J25" s="33">
        <v>0</v>
      </c>
    </row>
    <row r="26" spans="2:13" x14ac:dyDescent="0.4">
      <c r="B26" s="69">
        <v>12</v>
      </c>
      <c r="C26" s="31">
        <v>1194625742.3849905</v>
      </c>
      <c r="D26" s="32">
        <v>955700593.90799236</v>
      </c>
      <c r="E26" s="32">
        <v>238925148.47699809</v>
      </c>
      <c r="F26" s="32">
        <v>0</v>
      </c>
      <c r="G26" s="32"/>
      <c r="H26" s="32"/>
      <c r="I26" s="32"/>
      <c r="J26" s="33">
        <v>0</v>
      </c>
    </row>
    <row r="27" spans="2:13" x14ac:dyDescent="0.4">
      <c r="B27" s="69">
        <v>12.5</v>
      </c>
      <c r="C27" s="31">
        <v>1804810192.519506</v>
      </c>
      <c r="D27" s="32">
        <v>451202548.12987649</v>
      </c>
      <c r="E27" s="32">
        <v>1353607644.3896294</v>
      </c>
      <c r="F27" s="32">
        <v>0</v>
      </c>
      <c r="G27" s="32"/>
      <c r="H27" s="32"/>
      <c r="I27" s="32"/>
      <c r="J27" s="33">
        <v>0</v>
      </c>
    </row>
    <row r="28" spans="2:13" x14ac:dyDescent="0.4">
      <c r="B28" s="69">
        <v>13</v>
      </c>
      <c r="C28" s="31">
        <v>2368581036.6216335</v>
      </c>
      <c r="D28" s="32">
        <v>364397082.55717438</v>
      </c>
      <c r="E28" s="32">
        <v>2004183954.0644591</v>
      </c>
      <c r="F28" s="32">
        <v>0</v>
      </c>
      <c r="G28" s="32"/>
      <c r="H28" s="32"/>
      <c r="I28" s="32"/>
      <c r="J28" s="33">
        <v>0</v>
      </c>
    </row>
    <row r="29" spans="2:13" x14ac:dyDescent="0.4">
      <c r="B29" s="69">
        <v>13.5</v>
      </c>
      <c r="C29" s="31">
        <v>2736281088.1774168</v>
      </c>
      <c r="D29" s="32">
        <v>482873133.20777947</v>
      </c>
      <c r="E29" s="32">
        <v>2253407954.9696374</v>
      </c>
      <c r="F29" s="32">
        <v>0</v>
      </c>
      <c r="G29" s="32"/>
      <c r="H29" s="32"/>
      <c r="I29" s="32"/>
      <c r="J29" s="33"/>
    </row>
    <row r="30" spans="2:13" x14ac:dyDescent="0.4">
      <c r="B30" s="69">
        <v>14</v>
      </c>
      <c r="C30" s="31">
        <v>2310123860.1362791</v>
      </c>
      <c r="D30" s="32">
        <v>0</v>
      </c>
      <c r="E30" s="32">
        <v>2310123860.1362791</v>
      </c>
      <c r="F30" s="32">
        <v>0</v>
      </c>
      <c r="G30" s="32"/>
      <c r="H30" s="32"/>
      <c r="I30" s="32"/>
      <c r="J30" s="33"/>
    </row>
    <row r="31" spans="2:13" x14ac:dyDescent="0.4">
      <c r="B31" s="69">
        <v>14.5</v>
      </c>
      <c r="C31" s="31">
        <v>1669774922.5825987</v>
      </c>
      <c r="D31" s="32">
        <v>0</v>
      </c>
      <c r="E31" s="32">
        <v>1669774922.5825987</v>
      </c>
      <c r="F31" s="32">
        <v>0</v>
      </c>
      <c r="G31" s="32"/>
      <c r="H31" s="32"/>
      <c r="I31" s="32"/>
      <c r="J31" s="33"/>
    </row>
    <row r="32" spans="2:13" x14ac:dyDescent="0.4">
      <c r="B32" s="69">
        <v>15</v>
      </c>
      <c r="C32" s="31">
        <v>1142002066.6968529</v>
      </c>
      <c r="D32" s="32">
        <v>0</v>
      </c>
      <c r="E32" s="32">
        <v>1142002066.6968529</v>
      </c>
      <c r="F32" s="32">
        <v>0</v>
      </c>
      <c r="G32" s="32"/>
      <c r="H32" s="32"/>
      <c r="I32" s="32"/>
      <c r="J32" s="33">
        <v>0</v>
      </c>
    </row>
    <row r="33" spans="2:14" x14ac:dyDescent="0.4">
      <c r="B33" s="69">
        <v>15.5</v>
      </c>
      <c r="C33" s="31">
        <v>896926813.6558187</v>
      </c>
      <c r="D33" s="32">
        <v>0</v>
      </c>
      <c r="E33" s="32">
        <v>652310409.93150449</v>
      </c>
      <c r="F33" s="32">
        <v>244616403.72431418</v>
      </c>
      <c r="G33" s="32"/>
      <c r="H33" s="32"/>
      <c r="I33" s="32"/>
      <c r="J33" s="33">
        <v>0</v>
      </c>
    </row>
    <row r="34" spans="2:14" x14ac:dyDescent="0.4">
      <c r="B34" s="69">
        <v>16</v>
      </c>
      <c r="C34" s="31">
        <v>642720067.30901515</v>
      </c>
      <c r="D34" s="32">
        <v>0</v>
      </c>
      <c r="E34" s="32">
        <v>562380058.89538825</v>
      </c>
      <c r="F34" s="32">
        <v>80340008.413626894</v>
      </c>
      <c r="G34" s="32"/>
      <c r="H34" s="32"/>
      <c r="I34" s="32"/>
      <c r="J34" s="33">
        <v>0</v>
      </c>
    </row>
    <row r="35" spans="2:14" x14ac:dyDescent="0.4">
      <c r="B35" s="69">
        <v>16.5</v>
      </c>
      <c r="C35" s="31">
        <v>292531002.25947279</v>
      </c>
      <c r="D35" s="32">
        <v>0</v>
      </c>
      <c r="E35" s="32">
        <v>175518601.35568365</v>
      </c>
      <c r="F35" s="32">
        <v>117012400.90378912</v>
      </c>
      <c r="G35" s="32"/>
      <c r="H35" s="32"/>
      <c r="I35" s="32"/>
      <c r="J35" s="33">
        <v>0</v>
      </c>
    </row>
    <row r="36" spans="2:14" x14ac:dyDescent="0.4">
      <c r="B36" s="69">
        <v>17</v>
      </c>
      <c r="C36" s="31">
        <v>97354544.982574344</v>
      </c>
      <c r="D36" s="32">
        <v>0</v>
      </c>
      <c r="E36" s="32">
        <v>32451514.994191445</v>
      </c>
      <c r="F36" s="32">
        <v>64903029.988382891</v>
      </c>
      <c r="G36" s="32"/>
      <c r="H36" s="32"/>
      <c r="I36" s="32"/>
      <c r="J36" s="33">
        <v>0</v>
      </c>
    </row>
    <row r="37" spans="2:14" x14ac:dyDescent="0.4">
      <c r="B37" s="69">
        <v>17.5</v>
      </c>
      <c r="C37" s="31">
        <v>62515185.470475949</v>
      </c>
      <c r="D37" s="32">
        <v>0</v>
      </c>
      <c r="E37" s="32">
        <v>8930740.7814965639</v>
      </c>
      <c r="F37" s="32">
        <v>53584444.688979387</v>
      </c>
      <c r="G37" s="32"/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52770829.254342504</v>
      </c>
      <c r="D38" s="32">
        <v>0</v>
      </c>
      <c r="E38" s="32">
        <v>0</v>
      </c>
      <c r="F38" s="32">
        <v>52770829.254342504</v>
      </c>
      <c r="G38" s="32"/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>
        <v>14001656.248800218</v>
      </c>
      <c r="D39" s="32">
        <v>0</v>
      </c>
      <c r="E39" s="32">
        <v>0</v>
      </c>
      <c r="F39" s="32">
        <v>14001656.248800218</v>
      </c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>
        <v>2666093.4025164847</v>
      </c>
      <c r="D40" s="32">
        <v>0</v>
      </c>
      <c r="E40" s="32">
        <v>0</v>
      </c>
      <c r="F40" s="32">
        <v>2666093.4025164847</v>
      </c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27366019995.594479</v>
      </c>
      <c r="D43" s="36">
        <v>14332508251.695013</v>
      </c>
      <c r="E43" s="36">
        <v>12403616877.274721</v>
      </c>
      <c r="F43" s="36">
        <v>629894866.62475169</v>
      </c>
      <c r="G43" s="36"/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100.00000000000003</v>
      </c>
      <c r="D44" s="39">
        <v>52.373374915323211</v>
      </c>
      <c r="E44" s="39">
        <v>45.324884215064955</v>
      </c>
      <c r="F44" s="39">
        <v>2.3017408696118595</v>
      </c>
      <c r="G44" s="39"/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10.714139094583672</v>
      </c>
      <c r="D45" s="42">
        <v>7.6913260842136948</v>
      </c>
      <c r="E45" s="42">
        <v>13.92005349704719</v>
      </c>
      <c r="F45" s="42">
        <v>16.365174868279816</v>
      </c>
      <c r="G45" s="42"/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18.355131728910983</v>
      </c>
      <c r="D46" s="46">
        <v>11.131193862842292</v>
      </c>
      <c r="E46" s="46">
        <v>1.0694217483302917</v>
      </c>
      <c r="F46" s="46">
        <v>0.81674831404051007</v>
      </c>
      <c r="G46" s="46"/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13.861496172828165</v>
      </c>
      <c r="D47" s="50">
        <v>4.977291516796698</v>
      </c>
      <c r="E47" s="50">
        <v>20.536705021251088</v>
      </c>
      <c r="F47" s="50">
        <v>34.684014823107674</v>
      </c>
      <c r="G47" s="50"/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1.4704983904141783E+19</v>
      </c>
      <c r="D48" s="71">
        <v>8.8452609249444956E+18</v>
      </c>
      <c r="E48" s="71">
        <v>5.8043361361390817E+18</v>
      </c>
      <c r="F48" s="71">
        <v>5.5386843058204984E+16</v>
      </c>
      <c r="G48" s="53"/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0.14012661686549394</v>
      </c>
      <c r="D49" s="57">
        <v>0.20750717780268471</v>
      </c>
      <c r="E49" s="57">
        <v>0.19423519870595618</v>
      </c>
      <c r="F49" s="57">
        <v>0.37362440541164982</v>
      </c>
      <c r="G49" s="57"/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39.471897242296478</v>
      </c>
    </row>
    <row r="52" spans="2:14" x14ac:dyDescent="0.4">
      <c r="C52" s="3" t="s">
        <v>11</v>
      </c>
      <c r="D52" s="3">
        <f t="shared" ref="D52:I52" si="0">D43/1000000</f>
        <v>14332.508251695013</v>
      </c>
      <c r="E52" s="3">
        <f t="shared" si="0"/>
        <v>12403.616877274721</v>
      </c>
      <c r="F52" s="3">
        <f t="shared" si="0"/>
        <v>629.89486662475167</v>
      </c>
      <c r="G52" s="3">
        <f t="shared" si="0"/>
        <v>0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44</v>
      </c>
    </row>
    <row r="54" spans="2:14" x14ac:dyDescent="0.4">
      <c r="C54" s="10">
        <f>K55</f>
        <v>44.033747542944084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2018</v>
      </c>
      <c r="C55" s="3" t="str">
        <f>CONCATENATE(C51,C53,C52)</f>
        <v>&lt; 11,5 cm =44%</v>
      </c>
      <c r="D55" s="10">
        <f>SUM(D8:D25)/1000000000</f>
        <v>12.028214088497835</v>
      </c>
      <c r="E55" s="10">
        <f t="shared" ref="E55:I55" si="2">SUM(E8:E25)/1000000000</f>
        <v>0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12.028214088497835</v>
      </c>
      <c r="K55" s="10">
        <f>(J55/$J57)*100</f>
        <v>44.033747542944084</v>
      </c>
      <c r="L55" s="10">
        <f>ROUND(K55,0)</f>
        <v>44</v>
      </c>
    </row>
    <row r="56" spans="2:14" x14ac:dyDescent="0.4">
      <c r="B56" s="12"/>
      <c r="C56" s="3" t="s">
        <v>18</v>
      </c>
      <c r="D56" s="10">
        <f>SUM(D26:D42)/1000000000</f>
        <v>2.2541733578028231</v>
      </c>
      <c r="E56" s="10">
        <f t="shared" ref="E56:I56" si="3">SUM(E26:E42)/1000000000</f>
        <v>12.403616877274722</v>
      </c>
      <c r="F56" s="10">
        <f t="shared" si="3"/>
        <v>0.62989486662475169</v>
      </c>
      <c r="G56" s="10">
        <f t="shared" si="3"/>
        <v>0</v>
      </c>
      <c r="H56" s="10">
        <f t="shared" si="3"/>
        <v>0</v>
      </c>
      <c r="I56" s="10">
        <f t="shared" si="3"/>
        <v>0</v>
      </c>
      <c r="J56" s="10">
        <f>SUM(D56:I56)</f>
        <v>15.287685101702298</v>
      </c>
      <c r="K56" s="10">
        <f>(J56/$J57)*100</f>
        <v>55.966252457055909</v>
      </c>
    </row>
    <row r="57" spans="2:14" x14ac:dyDescent="0.4">
      <c r="B57" s="12"/>
      <c r="J57" s="10">
        <f>SUM(J55:J56)</f>
        <v>27.315899190200135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6" width="26.54296875" style="3" bestFit="1" customWidth="1"/>
    <col min="7" max="7" width="24.7265625" style="3" bestFit="1" customWidth="1"/>
    <col min="8" max="8" width="23.90625" style="3" customWidth="1"/>
    <col min="9" max="10" width="20.81640625" style="3" customWidth="1"/>
    <col min="11" max="11" width="11.54296875" style="1"/>
    <col min="12" max="12" width="39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7.6328125" style="1" bestFit="1" customWidth="1"/>
    <col min="21" max="22" width="17.6328125" style="1" customWidth="1"/>
    <col min="23" max="16384" width="11.54296875" style="1"/>
  </cols>
  <sheetData>
    <row r="1" spans="2:24" x14ac:dyDescent="0.25">
      <c r="B1" s="72" t="s">
        <v>56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30</v>
      </c>
      <c r="C2" s="72"/>
      <c r="D2" s="72"/>
      <c r="E2" s="72"/>
      <c r="F2" s="72"/>
      <c r="G2" s="72"/>
      <c r="H2" s="72"/>
      <c r="I2" s="72"/>
      <c r="J2" s="72"/>
      <c r="O2"/>
      <c r="P2"/>
      <c r="Q2"/>
      <c r="R2"/>
      <c r="S2"/>
      <c r="T2"/>
      <c r="U2"/>
      <c r="V2"/>
      <c r="W2"/>
      <c r="X2"/>
    </row>
    <row r="3" spans="2:24" ht="25.2" thickBot="1" x14ac:dyDescent="0.45">
      <c r="O3"/>
      <c r="P3"/>
      <c r="Q3"/>
      <c r="R3"/>
      <c r="S3"/>
      <c r="T3"/>
      <c r="U3"/>
      <c r="V3"/>
      <c r="W3"/>
      <c r="X3"/>
    </row>
    <row r="4" spans="2:24" s="4" customFormat="1" ht="25.2" x14ac:dyDescent="0.45">
      <c r="B4" s="60"/>
      <c r="C4" s="61"/>
      <c r="D4" s="62"/>
      <c r="E4" s="62"/>
      <c r="F4" s="62"/>
      <c r="G4" s="62"/>
      <c r="H4" s="62"/>
      <c r="I4" s="62"/>
      <c r="J4" s="63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64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65"/>
      <c r="O6"/>
      <c r="P6"/>
      <c r="Q6"/>
      <c r="R6"/>
      <c r="S6"/>
      <c r="T6"/>
      <c r="U6"/>
      <c r="V6"/>
      <c r="W6"/>
      <c r="X6"/>
    </row>
    <row r="7" spans="2:24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256580030.93629599</v>
      </c>
      <c r="D8" s="32">
        <v>256580030.93629599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>
        <v>829436003.03952003</v>
      </c>
      <c r="D9" s="32">
        <v>829436003.03952003</v>
      </c>
      <c r="E9" s="32">
        <v>0</v>
      </c>
      <c r="F9" s="32">
        <v>0</v>
      </c>
      <c r="G9" s="32">
        <v>0</v>
      </c>
      <c r="H9" s="32"/>
      <c r="I9" s="32"/>
      <c r="J9" s="33"/>
      <c r="L9" s="6"/>
      <c r="M9" s="6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2669723924.5985475</v>
      </c>
      <c r="D10" s="32">
        <v>2669723924.5985475</v>
      </c>
      <c r="E10" s="32">
        <v>0</v>
      </c>
      <c r="F10" s="32">
        <v>0</v>
      </c>
      <c r="G10" s="32">
        <v>0</v>
      </c>
      <c r="H10" s="32"/>
      <c r="I10" s="32"/>
      <c r="J10" s="33"/>
      <c r="L10" s="7"/>
      <c r="M10" s="6"/>
      <c r="O10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2189487731.2062631</v>
      </c>
      <c r="D11" s="32">
        <v>2189487731.2062631</v>
      </c>
      <c r="E11" s="32">
        <v>0</v>
      </c>
      <c r="F11" s="32">
        <v>0</v>
      </c>
      <c r="G11" s="32">
        <v>0</v>
      </c>
      <c r="H11" s="32"/>
      <c r="I11" s="32"/>
      <c r="J11" s="33"/>
      <c r="L11" s="7"/>
      <c r="M11" s="68">
        <f>+C43/1000000</f>
        <v>37469.768800305035</v>
      </c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950195671.48647821</v>
      </c>
      <c r="D12" s="32">
        <v>950195671.48647821</v>
      </c>
      <c r="E12" s="32">
        <v>0</v>
      </c>
      <c r="F12" s="32">
        <v>0</v>
      </c>
      <c r="G12" s="32">
        <v>0</v>
      </c>
      <c r="H12" s="32"/>
      <c r="I12" s="32"/>
      <c r="J12" s="33"/>
      <c r="O12"/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302361783.28362572</v>
      </c>
      <c r="D13" s="32">
        <v>302361783.28362572</v>
      </c>
      <c r="E13" s="32">
        <v>0</v>
      </c>
      <c r="F13" s="32">
        <v>0</v>
      </c>
      <c r="G13" s="32">
        <v>0</v>
      </c>
      <c r="H13" s="32"/>
      <c r="I13" s="32"/>
      <c r="J13" s="33"/>
      <c r="O13"/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367720499.40608728</v>
      </c>
      <c r="D14" s="32">
        <v>367720499.40608728</v>
      </c>
      <c r="E14" s="32">
        <v>0</v>
      </c>
      <c r="F14" s="32">
        <v>0</v>
      </c>
      <c r="G14" s="32">
        <v>0</v>
      </c>
      <c r="H14" s="32"/>
      <c r="I14" s="32"/>
      <c r="J14" s="33"/>
      <c r="O14"/>
      <c r="P14"/>
      <c r="Q14"/>
      <c r="R14"/>
      <c r="S14"/>
      <c r="T14"/>
      <c r="U14"/>
      <c r="V14"/>
      <c r="W14"/>
      <c r="X14"/>
    </row>
    <row r="15" spans="2:24" x14ac:dyDescent="0.4">
      <c r="B15" s="69">
        <v>6.5</v>
      </c>
      <c r="C15" s="31">
        <v>940054662.37366378</v>
      </c>
      <c r="D15" s="32">
        <v>940054662.37366378</v>
      </c>
      <c r="E15" s="32">
        <v>0</v>
      </c>
      <c r="F15" s="32">
        <v>0</v>
      </c>
      <c r="G15" s="32">
        <v>0</v>
      </c>
      <c r="H15" s="32"/>
      <c r="I15" s="32"/>
      <c r="J15" s="33"/>
      <c r="O15"/>
      <c r="P15"/>
      <c r="Q15"/>
      <c r="R15"/>
      <c r="S15"/>
      <c r="T15"/>
      <c r="U15"/>
      <c r="V15"/>
      <c r="W15"/>
      <c r="X15"/>
    </row>
    <row r="16" spans="2:24" x14ac:dyDescent="0.4">
      <c r="B16" s="69">
        <v>7</v>
      </c>
      <c r="C16" s="31">
        <v>1870191186.3347595</v>
      </c>
      <c r="D16" s="32">
        <v>1870191186.3347595</v>
      </c>
      <c r="E16" s="32">
        <v>0</v>
      </c>
      <c r="F16" s="32">
        <v>0</v>
      </c>
      <c r="G16" s="32">
        <v>0</v>
      </c>
      <c r="H16" s="32"/>
      <c r="I16" s="32"/>
      <c r="J16" s="33"/>
      <c r="Q16" s="1" t="s">
        <v>13</v>
      </c>
    </row>
    <row r="17" spans="2:13" x14ac:dyDescent="0.4">
      <c r="B17" s="69">
        <v>7.5</v>
      </c>
      <c r="C17" s="31">
        <v>2549882627.8108592</v>
      </c>
      <c r="D17" s="32">
        <v>2549882627.8108592</v>
      </c>
      <c r="E17" s="32">
        <v>0</v>
      </c>
      <c r="F17" s="32">
        <v>0</v>
      </c>
      <c r="G17" s="32">
        <v>0</v>
      </c>
      <c r="H17" s="32"/>
      <c r="I17" s="32"/>
      <c r="J17" s="33"/>
      <c r="L17" s="7">
        <f>K55</f>
        <v>87.928917402194855</v>
      </c>
      <c r="M17" s="6" t="s">
        <v>11</v>
      </c>
    </row>
    <row r="18" spans="2:13" x14ac:dyDescent="0.4">
      <c r="B18" s="69">
        <v>8</v>
      </c>
      <c r="C18" s="31">
        <v>3161731799.7908611</v>
      </c>
      <c r="D18" s="32">
        <v>3161731799.7908611</v>
      </c>
      <c r="E18" s="32">
        <v>0</v>
      </c>
      <c r="F18" s="32">
        <v>0</v>
      </c>
      <c r="G18" s="32">
        <v>0</v>
      </c>
      <c r="H18" s="32"/>
      <c r="I18" s="32"/>
      <c r="J18" s="33"/>
      <c r="L18" s="7"/>
      <c r="M18" s="6"/>
    </row>
    <row r="19" spans="2:13" x14ac:dyDescent="0.4">
      <c r="B19" s="69">
        <v>8.5</v>
      </c>
      <c r="C19" s="31">
        <v>3595151707.029428</v>
      </c>
      <c r="D19" s="32">
        <v>3595151707.029428</v>
      </c>
      <c r="E19" s="32">
        <v>0</v>
      </c>
      <c r="F19" s="32">
        <v>0</v>
      </c>
      <c r="G19" s="32">
        <v>0</v>
      </c>
      <c r="H19" s="32"/>
      <c r="I19" s="32"/>
      <c r="J19" s="33"/>
      <c r="L19" s="7">
        <f>C43</f>
        <v>37469768800.305038</v>
      </c>
      <c r="M19" s="6" t="s">
        <v>12</v>
      </c>
    </row>
    <row r="20" spans="2:13" x14ac:dyDescent="0.4">
      <c r="B20" s="69">
        <v>9</v>
      </c>
      <c r="C20" s="31">
        <v>2860908083.8445001</v>
      </c>
      <c r="D20" s="32">
        <v>2860908083.8445001</v>
      </c>
      <c r="E20" s="32">
        <v>0</v>
      </c>
      <c r="F20" s="32">
        <v>0</v>
      </c>
      <c r="G20" s="32">
        <v>0</v>
      </c>
      <c r="H20" s="32"/>
      <c r="I20" s="32"/>
      <c r="J20" s="33"/>
      <c r="L20" s="7">
        <f>L71</f>
        <v>0</v>
      </c>
    </row>
    <row r="21" spans="2:13" x14ac:dyDescent="0.4">
      <c r="B21" s="69">
        <v>9.5</v>
      </c>
      <c r="C21" s="31">
        <v>2540591928.7429352</v>
      </c>
      <c r="D21" s="32">
        <v>2540591928.7429352</v>
      </c>
      <c r="E21" s="32">
        <v>0</v>
      </c>
      <c r="F21" s="32">
        <v>0</v>
      </c>
      <c r="G21" s="32">
        <v>0</v>
      </c>
      <c r="H21" s="32"/>
      <c r="I21" s="32"/>
      <c r="J21" s="33"/>
    </row>
    <row r="22" spans="2:13" x14ac:dyDescent="0.4">
      <c r="B22" s="69">
        <v>10</v>
      </c>
      <c r="C22" s="31">
        <v>2316690764.7115159</v>
      </c>
      <c r="D22" s="32">
        <v>2316690764.7115159</v>
      </c>
      <c r="E22" s="32">
        <v>0</v>
      </c>
      <c r="F22" s="32">
        <v>0</v>
      </c>
      <c r="G22" s="32">
        <v>0</v>
      </c>
      <c r="H22" s="32"/>
      <c r="I22" s="32"/>
      <c r="J22" s="33"/>
    </row>
    <row r="23" spans="2:13" x14ac:dyDescent="0.4">
      <c r="B23" s="69">
        <v>10.5</v>
      </c>
      <c r="C23" s="31">
        <v>1963751483.3445888</v>
      </c>
      <c r="D23" s="32">
        <v>1826745565.901943</v>
      </c>
      <c r="E23" s="32">
        <v>137005917.44264573</v>
      </c>
      <c r="F23" s="32">
        <v>0</v>
      </c>
      <c r="G23" s="32">
        <v>0</v>
      </c>
      <c r="H23" s="32"/>
      <c r="I23" s="32"/>
      <c r="J23" s="33"/>
    </row>
    <row r="24" spans="2:13" x14ac:dyDescent="0.4">
      <c r="B24" s="69">
        <v>11</v>
      </c>
      <c r="C24" s="31">
        <v>2175458630.3716278</v>
      </c>
      <c r="D24" s="32">
        <v>1919522320.9161422</v>
      </c>
      <c r="E24" s="32">
        <v>255936309.45548561</v>
      </c>
      <c r="F24" s="32">
        <v>0</v>
      </c>
      <c r="G24" s="32">
        <v>0</v>
      </c>
      <c r="H24" s="32"/>
      <c r="I24" s="32"/>
      <c r="J24" s="33"/>
    </row>
    <row r="25" spans="2:13" x14ac:dyDescent="0.4">
      <c r="B25" s="69">
        <v>11.5</v>
      </c>
      <c r="C25" s="31">
        <v>1406843540.9020333</v>
      </c>
      <c r="D25" s="32">
        <v>836501564.86066854</v>
      </c>
      <c r="E25" s="32">
        <v>570341976.04136491</v>
      </c>
      <c r="F25" s="32">
        <v>0</v>
      </c>
      <c r="G25" s="32">
        <v>0</v>
      </c>
      <c r="H25" s="32"/>
      <c r="I25" s="32"/>
      <c r="J25" s="33"/>
    </row>
    <row r="26" spans="2:13" x14ac:dyDescent="0.4">
      <c r="B26" s="69">
        <v>12</v>
      </c>
      <c r="C26" s="31">
        <v>1090673105.279083</v>
      </c>
      <c r="D26" s="32">
        <v>417022069.66553169</v>
      </c>
      <c r="E26" s="32">
        <v>673651035.61355126</v>
      </c>
      <c r="F26" s="32">
        <v>0</v>
      </c>
      <c r="G26" s="32">
        <v>0</v>
      </c>
      <c r="H26" s="32"/>
      <c r="I26" s="32"/>
      <c r="J26" s="33"/>
    </row>
    <row r="27" spans="2:13" x14ac:dyDescent="0.4">
      <c r="B27" s="69">
        <v>12.5</v>
      </c>
      <c r="C27" s="31">
        <v>647674226.40744603</v>
      </c>
      <c r="D27" s="32">
        <v>101199097.87616344</v>
      </c>
      <c r="E27" s="32">
        <v>546475128.53128254</v>
      </c>
      <c r="F27" s="32">
        <v>0</v>
      </c>
      <c r="G27" s="32">
        <v>0</v>
      </c>
      <c r="H27" s="32"/>
      <c r="I27" s="32"/>
      <c r="J27" s="33"/>
    </row>
    <row r="28" spans="2:13" x14ac:dyDescent="0.4">
      <c r="B28" s="69">
        <v>13</v>
      </c>
      <c r="C28" s="31">
        <v>503267601.75109243</v>
      </c>
      <c r="D28" s="32">
        <v>0</v>
      </c>
      <c r="E28" s="32">
        <v>503267601.75109243</v>
      </c>
      <c r="F28" s="32">
        <v>0</v>
      </c>
      <c r="G28" s="32">
        <v>0</v>
      </c>
      <c r="H28" s="32"/>
      <c r="I28" s="32"/>
      <c r="J28" s="33"/>
    </row>
    <row r="29" spans="2:13" x14ac:dyDescent="0.4">
      <c r="B29" s="69">
        <v>13.5</v>
      </c>
      <c r="C29" s="31">
        <v>383121604.3733772</v>
      </c>
      <c r="D29" s="32">
        <v>0</v>
      </c>
      <c r="E29" s="32">
        <v>330877749.23155302</v>
      </c>
      <c r="F29" s="32">
        <v>52243855.141824163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281991347.93970323</v>
      </c>
      <c r="D30" s="32">
        <v>0</v>
      </c>
      <c r="E30" s="32">
        <v>208428387.60760671</v>
      </c>
      <c r="F30" s="32">
        <v>73562960.332096487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253767817.62458923</v>
      </c>
      <c r="D31" s="32">
        <v>0</v>
      </c>
      <c r="E31" s="32">
        <v>169178545.08305949</v>
      </c>
      <c r="F31" s="32">
        <v>84589272.541529745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183643982.34613648</v>
      </c>
      <c r="D32" s="32">
        <v>0</v>
      </c>
      <c r="E32" s="32">
        <v>91821991.17306824</v>
      </c>
      <c r="F32" s="32">
        <v>91821991.17306824</v>
      </c>
      <c r="G32" s="32">
        <v>0</v>
      </c>
      <c r="H32" s="32"/>
      <c r="I32" s="32"/>
      <c r="J32" s="33"/>
    </row>
    <row r="33" spans="2:10" x14ac:dyDescent="0.4">
      <c r="B33" s="69">
        <v>15.5</v>
      </c>
      <c r="C33" s="31">
        <v>301360898.56195045</v>
      </c>
      <c r="D33" s="32">
        <v>0</v>
      </c>
      <c r="E33" s="32">
        <v>18835056.160121903</v>
      </c>
      <c r="F33" s="32">
        <v>263690786.24170664</v>
      </c>
      <c r="G33" s="32">
        <v>18835056.160121903</v>
      </c>
      <c r="H33" s="32"/>
      <c r="I33" s="32"/>
      <c r="J33" s="33"/>
    </row>
    <row r="34" spans="2:10" x14ac:dyDescent="0.4">
      <c r="B34" s="69">
        <v>16</v>
      </c>
      <c r="C34" s="31">
        <v>432450048.69540817</v>
      </c>
      <c r="D34" s="32">
        <v>0</v>
      </c>
      <c r="E34" s="32">
        <v>99796165.083555728</v>
      </c>
      <c r="F34" s="32">
        <v>299388495.25066715</v>
      </c>
      <c r="G34" s="32">
        <v>33265388.361185241</v>
      </c>
      <c r="H34" s="32"/>
      <c r="I34" s="32"/>
      <c r="J34" s="33"/>
    </row>
    <row r="35" spans="2:10" x14ac:dyDescent="0.4">
      <c r="B35" s="69">
        <v>16.5</v>
      </c>
      <c r="C35" s="31">
        <v>345153329.21885091</v>
      </c>
      <c r="D35" s="32">
        <v>0</v>
      </c>
      <c r="E35" s="32">
        <v>0</v>
      </c>
      <c r="F35" s="32">
        <v>295845710.75901508</v>
      </c>
      <c r="G35" s="32">
        <v>49307618.45983585</v>
      </c>
      <c r="H35" s="32"/>
      <c r="I35" s="32"/>
      <c r="J35" s="33"/>
    </row>
    <row r="36" spans="2:10" x14ac:dyDescent="0.4">
      <c r="B36" s="69">
        <v>17</v>
      </c>
      <c r="C36" s="31">
        <v>85939777.390070111</v>
      </c>
      <c r="D36" s="32">
        <v>0</v>
      </c>
      <c r="E36" s="32">
        <v>6610752.1069284705</v>
      </c>
      <c r="F36" s="32">
        <v>79329025.283141643</v>
      </c>
      <c r="G36" s="32">
        <v>0</v>
      </c>
      <c r="H36" s="32"/>
      <c r="I36" s="32"/>
      <c r="J36" s="33"/>
    </row>
    <row r="37" spans="2:10" x14ac:dyDescent="0.4">
      <c r="B37" s="69">
        <v>17.5</v>
      </c>
      <c r="C37" s="31">
        <v>7178123.7401193706</v>
      </c>
      <c r="D37" s="32">
        <v>0</v>
      </c>
      <c r="E37" s="32">
        <v>0</v>
      </c>
      <c r="F37" s="32">
        <v>1435624.7480238741</v>
      </c>
      <c r="G37" s="32">
        <v>5742498.9920954965</v>
      </c>
      <c r="H37" s="32"/>
      <c r="I37" s="32"/>
      <c r="J37" s="33"/>
    </row>
    <row r="38" spans="2:10" x14ac:dyDescent="0.4">
      <c r="B38" s="69">
        <v>18</v>
      </c>
      <c r="C38" s="31">
        <v>6784877.76361591</v>
      </c>
      <c r="D38" s="32">
        <v>0</v>
      </c>
      <c r="E38" s="32">
        <v>0</v>
      </c>
      <c r="F38" s="32">
        <v>6784877.76361591</v>
      </c>
      <c r="G38" s="32">
        <v>0</v>
      </c>
      <c r="H38" s="32"/>
      <c r="I38" s="32"/>
      <c r="J38" s="33"/>
    </row>
    <row r="39" spans="2:10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/>
    </row>
    <row r="40" spans="2:10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/>
    </row>
    <row r="41" spans="2:10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</row>
    <row r="42" spans="2:10" ht="25.2" thickBot="1" x14ac:dyDescent="0.45">
      <c r="B42" s="27"/>
      <c r="C42" s="31"/>
      <c r="D42" s="32"/>
      <c r="E42" s="32"/>
      <c r="F42" s="32"/>
      <c r="G42" s="32"/>
      <c r="H42" s="32"/>
      <c r="I42" s="32"/>
      <c r="J42" s="33"/>
    </row>
    <row r="43" spans="2:10" x14ac:dyDescent="0.4">
      <c r="B43" s="34" t="s">
        <v>14</v>
      </c>
      <c r="C43" s="35">
        <v>37469768800.305038</v>
      </c>
      <c r="D43" s="36">
        <v>32501699023.815788</v>
      </c>
      <c r="E43" s="36">
        <v>3612226615.2813158</v>
      </c>
      <c r="F43" s="36">
        <v>1248692599.234689</v>
      </c>
      <c r="G43" s="36">
        <v>107150561.9732385</v>
      </c>
      <c r="H43" s="36"/>
      <c r="I43" s="36"/>
      <c r="J43" s="37"/>
    </row>
    <row r="44" spans="2:10" s="8" customFormat="1" x14ac:dyDescent="0.4">
      <c r="B44" s="27" t="s">
        <v>15</v>
      </c>
      <c r="C44" s="38">
        <v>99.999999999999972</v>
      </c>
      <c r="D44" s="39">
        <v>86.741125084153694</v>
      </c>
      <c r="E44" s="39">
        <v>9.6403760443056399</v>
      </c>
      <c r="F44" s="39">
        <v>3.3325335042486932</v>
      </c>
      <c r="G44" s="39">
        <v>0.2859653672919546</v>
      </c>
      <c r="H44" s="39"/>
      <c r="I44" s="39"/>
      <c r="J44" s="40"/>
    </row>
    <row r="45" spans="2:10" s="8" customFormat="1" x14ac:dyDescent="0.4">
      <c r="B45" s="27" t="s">
        <v>16</v>
      </c>
      <c r="C45" s="41">
        <v>8.6217982826005422</v>
      </c>
      <c r="D45" s="42">
        <v>7.8838464427667816</v>
      </c>
      <c r="E45" s="42">
        <v>12.592331565257753</v>
      </c>
      <c r="F45" s="42">
        <v>15.691427835362196</v>
      </c>
      <c r="G45" s="42">
        <v>16.22258427019689</v>
      </c>
      <c r="H45" s="42"/>
      <c r="I45" s="42"/>
      <c r="J45" s="43"/>
    </row>
    <row r="46" spans="2:10" s="9" customFormat="1" x14ac:dyDescent="0.4">
      <c r="B46" s="44" t="s">
        <v>17</v>
      </c>
      <c r="C46" s="45">
        <v>8.6759826624473231</v>
      </c>
      <c r="D46" s="46">
        <v>5.3919798261273355</v>
      </c>
      <c r="E46" s="46">
        <v>1.5320154128783365</v>
      </c>
      <c r="F46" s="46">
        <v>0.82775385919155242</v>
      </c>
      <c r="G46" s="46">
        <v>0.23002819324684712</v>
      </c>
      <c r="H46" s="46"/>
      <c r="I46" s="46"/>
      <c r="J46" s="47"/>
    </row>
    <row r="47" spans="2:10" x14ac:dyDescent="0.4">
      <c r="B47" s="48" t="s">
        <v>25</v>
      </c>
      <c r="C47" s="49">
        <v>4.767415078012454</v>
      </c>
      <c r="D47" s="50">
        <v>3.2792708671925257</v>
      </c>
      <c r="E47" s="50">
        <v>11.833784154063318</v>
      </c>
      <c r="F47" s="50">
        <v>23.719919270369456</v>
      </c>
      <c r="G47" s="50">
        <v>26.202965831505789</v>
      </c>
      <c r="H47" s="50"/>
      <c r="I47" s="50"/>
      <c r="J47" s="51"/>
    </row>
    <row r="48" spans="2:10" x14ac:dyDescent="0.4">
      <c r="B48" s="52" t="s">
        <v>26</v>
      </c>
      <c r="C48" s="70">
        <v>1.049678634705908E+17</v>
      </c>
      <c r="D48" s="71">
        <v>4.4395527805881408E+16</v>
      </c>
      <c r="E48" s="71">
        <v>5.0198711111212808E+16</v>
      </c>
      <c r="F48" s="71">
        <v>7788106791005214</v>
      </c>
      <c r="G48" s="71">
        <v>2585517762491368.5</v>
      </c>
      <c r="H48" s="53"/>
      <c r="I48" s="53"/>
      <c r="J48" s="54"/>
    </row>
    <row r="49" spans="2:13" ht="25.2" thickBot="1" x14ac:dyDescent="0.45">
      <c r="B49" s="55" t="s">
        <v>27</v>
      </c>
      <c r="C49" s="66">
        <v>8.6466357748516878E-3</v>
      </c>
      <c r="D49" s="57">
        <v>6.482813793469923E-3</v>
      </c>
      <c r="E49" s="57">
        <v>6.2025645833429233E-2</v>
      </c>
      <c r="F49" s="57">
        <v>7.0674120271290441E-2</v>
      </c>
      <c r="G49" s="57">
        <v>0.47454708470252399</v>
      </c>
      <c r="H49" s="57"/>
      <c r="I49" s="57"/>
      <c r="J49" s="59"/>
    </row>
    <row r="51" spans="2:13" x14ac:dyDescent="0.4">
      <c r="C51" s="3" t="s">
        <v>19</v>
      </c>
    </row>
    <row r="52" spans="2:13" x14ac:dyDescent="0.4">
      <c r="C52" s="3" t="s">
        <v>11</v>
      </c>
      <c r="D52" s="3">
        <f t="shared" ref="D52:I52" si="0">D43/1000000</f>
        <v>32501.699023815789</v>
      </c>
      <c r="E52" s="3">
        <f t="shared" si="0"/>
        <v>3612.2266152813158</v>
      </c>
      <c r="F52" s="3">
        <f t="shared" si="0"/>
        <v>1248.6925992346889</v>
      </c>
      <c r="G52" s="3">
        <f t="shared" si="0"/>
        <v>107.1505619732385</v>
      </c>
      <c r="H52" s="3">
        <f t="shared" si="0"/>
        <v>0</v>
      </c>
      <c r="I52" s="3">
        <f t="shared" si="0"/>
        <v>0</v>
      </c>
    </row>
    <row r="53" spans="2:13" x14ac:dyDescent="0.4">
      <c r="C53" s="3">
        <f>L55</f>
        <v>88</v>
      </c>
    </row>
    <row r="54" spans="2:13" x14ac:dyDescent="0.4">
      <c r="C54" s="10">
        <f>K55</f>
        <v>87.928917402194855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3" x14ac:dyDescent="0.4">
      <c r="B55" s="12">
        <v>2003</v>
      </c>
      <c r="C55" s="3" t="str">
        <f>CONCATENATE(C51,C53,C52)</f>
        <v>&lt; 11,5 cm =88%</v>
      </c>
      <c r="D55" s="10">
        <f>SUM(D8:D25)/1000000000</f>
        <v>31.983477856274092</v>
      </c>
      <c r="E55" s="10">
        <f t="shared" ref="E55:I55" si="2">SUM(E8:E25)/1000000000</f>
        <v>0.96328420293949624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32.94676205921359</v>
      </c>
      <c r="K55" s="10">
        <f>(J55/$J$57)*100</f>
        <v>87.928917402194855</v>
      </c>
      <c r="L55" s="10">
        <f>ROUND(K55,0)</f>
        <v>88</v>
      </c>
      <c r="M55" s="3">
        <f>ROUND(K55,0)</f>
        <v>88</v>
      </c>
    </row>
    <row r="56" spans="2:13" x14ac:dyDescent="0.4">
      <c r="B56" s="12"/>
      <c r="C56" s="3" t="s">
        <v>18</v>
      </c>
      <c r="D56" s="10">
        <f>SUM(D26:D42)/1000000000</f>
        <v>0.51822116754169512</v>
      </c>
      <c r="E56" s="10">
        <f t="shared" ref="E56:I56" si="3">SUM(E26:E42)/1000000000</f>
        <v>2.6489424123418193</v>
      </c>
      <c r="F56" s="10">
        <f t="shared" si="3"/>
        <v>1.2486925992346889</v>
      </c>
      <c r="G56" s="10">
        <f t="shared" si="3"/>
        <v>0.1071505619732385</v>
      </c>
      <c r="H56" s="10">
        <f t="shared" si="3"/>
        <v>0</v>
      </c>
      <c r="I56" s="10">
        <f t="shared" si="3"/>
        <v>0</v>
      </c>
      <c r="J56" s="10">
        <f>SUM(D56:I56)</f>
        <v>4.5230067410914421</v>
      </c>
      <c r="K56" s="10">
        <f>(J56/$J$57)*100</f>
        <v>12.071082597805145</v>
      </c>
    </row>
    <row r="57" spans="2:13" x14ac:dyDescent="0.4">
      <c r="B57" s="12"/>
      <c r="J57" s="10">
        <f>SUM(J55:J56)</f>
        <v>37.469768800305033</v>
      </c>
      <c r="K57" s="10">
        <f>(J57/$J$57)*100</f>
        <v>100</v>
      </c>
    </row>
    <row r="58" spans="2:13" x14ac:dyDescent="0.4">
      <c r="B58" s="12"/>
    </row>
    <row r="59" spans="2:13" x14ac:dyDescent="0.4">
      <c r="B59" s="12"/>
    </row>
    <row r="60" spans="2:13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3" x14ac:dyDescent="0.4">
      <c r="B61" s="12"/>
      <c r="C61" s="3" t="s">
        <v>20</v>
      </c>
      <c r="D61" s="10"/>
      <c r="E61" s="10"/>
      <c r="F61" s="10"/>
      <c r="G61" s="10"/>
      <c r="H61" s="10"/>
      <c r="I61" s="10"/>
      <c r="J61" s="10"/>
      <c r="K61" s="10"/>
      <c r="L61" s="7"/>
      <c r="M61" s="3">
        <f>ROUND(K61,0)</f>
        <v>0</v>
      </c>
    </row>
    <row r="62" spans="2:13" x14ac:dyDescent="0.4">
      <c r="B62" s="12"/>
      <c r="C62" s="3" t="s">
        <v>18</v>
      </c>
      <c r="D62" s="10"/>
      <c r="E62" s="10"/>
      <c r="F62" s="10"/>
      <c r="G62" s="10"/>
      <c r="H62" s="10"/>
      <c r="I62" s="10"/>
      <c r="J62" s="10"/>
      <c r="K62" s="10"/>
      <c r="L62" s="7"/>
    </row>
    <row r="63" spans="2:13" x14ac:dyDescent="0.4">
      <c r="B63" s="12"/>
      <c r="J63" s="10"/>
      <c r="K63" s="10"/>
      <c r="L63" s="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A51E-AD81-42A5-9A23-35751AEFD2CA}">
  <dimension ref="B1:Z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6" ht="43.5" customHeight="1" x14ac:dyDescent="0.25">
      <c r="B1" s="72" t="s">
        <v>84</v>
      </c>
      <c r="C1" s="72"/>
      <c r="D1" s="72"/>
      <c r="E1" s="72"/>
      <c r="F1" s="72"/>
      <c r="G1" s="72"/>
      <c r="H1" s="72"/>
      <c r="I1" s="72"/>
      <c r="J1" s="72"/>
    </row>
    <row r="2" spans="2:26" x14ac:dyDescent="0.25">
      <c r="B2" s="72" t="s">
        <v>46</v>
      </c>
      <c r="C2" s="72"/>
      <c r="D2" s="72"/>
      <c r="E2" s="72"/>
      <c r="F2" s="72"/>
      <c r="G2" s="72"/>
      <c r="H2" s="72"/>
      <c r="I2" s="72"/>
      <c r="J2" s="72"/>
      <c r="K2" s="72"/>
    </row>
    <row r="3" spans="2:26" ht="25.2" thickBot="1" x14ac:dyDescent="0.45">
      <c r="O3"/>
      <c r="P3"/>
      <c r="Q3"/>
      <c r="R3"/>
      <c r="S3"/>
      <c r="T3"/>
      <c r="U3"/>
      <c r="V3"/>
      <c r="W3"/>
      <c r="X3"/>
      <c r="Y3"/>
      <c r="Z3"/>
    </row>
    <row r="4" spans="2:26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  <c r="Z4"/>
    </row>
    <row r="5" spans="2:26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  <c r="Z5"/>
    </row>
    <row r="6" spans="2:26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  <c r="Z6"/>
    </row>
    <row r="7" spans="2:26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  <c r="Z7"/>
    </row>
    <row r="8" spans="2:26" x14ac:dyDescent="0.4">
      <c r="B8" s="69">
        <v>3</v>
      </c>
      <c r="C8" s="31">
        <v>113143088.70577024</v>
      </c>
      <c r="D8" s="32">
        <v>113143088.70577024</v>
      </c>
      <c r="E8" s="32">
        <v>0</v>
      </c>
      <c r="F8" s="32">
        <v>0</v>
      </c>
      <c r="G8" s="32">
        <v>0</v>
      </c>
      <c r="H8" s="32">
        <v>0</v>
      </c>
      <c r="I8" s="32"/>
      <c r="J8" s="30"/>
      <c r="O8"/>
      <c r="P8"/>
      <c r="Q8"/>
      <c r="R8"/>
      <c r="S8"/>
      <c r="T8"/>
      <c r="U8"/>
      <c r="V8"/>
      <c r="W8"/>
      <c r="X8"/>
      <c r="Y8"/>
      <c r="Z8"/>
    </row>
    <row r="9" spans="2:26" x14ac:dyDescent="0.4">
      <c r="B9" s="69">
        <v>3.5</v>
      </c>
      <c r="C9" s="31">
        <v>212936778.89288065</v>
      </c>
      <c r="D9" s="32">
        <v>212936778.89288065</v>
      </c>
      <c r="E9" s="32">
        <v>0</v>
      </c>
      <c r="F9" s="32">
        <v>0</v>
      </c>
      <c r="G9" s="32">
        <v>0</v>
      </c>
      <c r="H9" s="32">
        <v>0</v>
      </c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  <c r="Z9"/>
    </row>
    <row r="10" spans="2:26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  <c r="Z10"/>
    </row>
    <row r="11" spans="2:26" x14ac:dyDescent="0.4">
      <c r="B11" s="69">
        <v>4.5</v>
      </c>
      <c r="C11" s="31">
        <v>258649459.73252425</v>
      </c>
      <c r="D11" s="32">
        <v>258649459.73252425</v>
      </c>
      <c r="E11" s="32">
        <v>0</v>
      </c>
      <c r="F11" s="32">
        <v>0</v>
      </c>
      <c r="G11" s="32">
        <v>0</v>
      </c>
      <c r="H11" s="32">
        <v>0</v>
      </c>
      <c r="I11" s="32"/>
      <c r="J11" s="33">
        <v>0</v>
      </c>
      <c r="L11" s="7"/>
      <c r="M11" s="68">
        <f>+C43/1000000</f>
        <v>65207.543952464046</v>
      </c>
      <c r="O11"/>
      <c r="P11"/>
      <c r="Q11"/>
      <c r="R11"/>
      <c r="S11"/>
      <c r="T11"/>
      <c r="U11"/>
      <c r="V11"/>
      <c r="W11"/>
      <c r="X11"/>
      <c r="Y11"/>
      <c r="Z11"/>
    </row>
    <row r="12" spans="2:26" x14ac:dyDescent="0.4">
      <c r="B12" s="69">
        <v>5</v>
      </c>
      <c r="C12" s="31">
        <v>445767186.92449635</v>
      </c>
      <c r="D12" s="32">
        <v>445767186.92449635</v>
      </c>
      <c r="E12" s="32">
        <v>0</v>
      </c>
      <c r="F12" s="32">
        <v>0</v>
      </c>
      <c r="G12" s="32">
        <v>0</v>
      </c>
      <c r="H12" s="32">
        <v>0</v>
      </c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  <c r="Z12"/>
    </row>
    <row r="13" spans="2:26" x14ac:dyDescent="0.4">
      <c r="B13" s="69">
        <v>5.5</v>
      </c>
      <c r="C13" s="31">
        <v>617337197.2648592</v>
      </c>
      <c r="D13" s="32">
        <v>617337197.2648592</v>
      </c>
      <c r="E13" s="32">
        <v>0</v>
      </c>
      <c r="F13" s="32">
        <v>0</v>
      </c>
      <c r="G13" s="32">
        <v>0</v>
      </c>
      <c r="H13" s="32">
        <v>0</v>
      </c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  <c r="Z13"/>
    </row>
    <row r="14" spans="2:26" x14ac:dyDescent="0.4">
      <c r="B14" s="69">
        <v>6</v>
      </c>
      <c r="C14" s="31">
        <v>994680671.35051548</v>
      </c>
      <c r="D14" s="32">
        <v>994680671.35051548</v>
      </c>
      <c r="E14" s="32">
        <v>0</v>
      </c>
      <c r="F14" s="32">
        <v>0</v>
      </c>
      <c r="G14" s="32">
        <v>0</v>
      </c>
      <c r="H14" s="32">
        <v>0</v>
      </c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  <c r="Z14"/>
    </row>
    <row r="15" spans="2:26" x14ac:dyDescent="0.4">
      <c r="B15" s="69">
        <v>6.5</v>
      </c>
      <c r="C15" s="31">
        <v>493941876.25029355</v>
      </c>
      <c r="D15" s="32">
        <v>493941876.25029355</v>
      </c>
      <c r="E15" s="32">
        <v>0</v>
      </c>
      <c r="F15" s="32">
        <v>0</v>
      </c>
      <c r="G15" s="32">
        <v>0</v>
      </c>
      <c r="H15" s="32">
        <v>0</v>
      </c>
      <c r="I15" s="32"/>
      <c r="J15" s="33">
        <v>0</v>
      </c>
    </row>
    <row r="16" spans="2:26" x14ac:dyDescent="0.4">
      <c r="B16" s="69">
        <v>7</v>
      </c>
      <c r="C16" s="31">
        <v>887069214.8996104</v>
      </c>
      <c r="D16" s="32">
        <v>887069214.8996104</v>
      </c>
      <c r="E16" s="32">
        <v>0</v>
      </c>
      <c r="F16" s="32">
        <v>0</v>
      </c>
      <c r="G16" s="32">
        <v>0</v>
      </c>
      <c r="H16" s="32">
        <v>0</v>
      </c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1490512088.6183403</v>
      </c>
      <c r="D17" s="32">
        <v>1490512088.6183403</v>
      </c>
      <c r="E17" s="32">
        <v>0</v>
      </c>
      <c r="F17" s="32">
        <v>0</v>
      </c>
      <c r="G17" s="32">
        <v>0</v>
      </c>
      <c r="H17" s="32">
        <v>0</v>
      </c>
      <c r="I17" s="32"/>
      <c r="J17" s="33">
        <v>0</v>
      </c>
      <c r="L17" s="7">
        <f>K55</f>
        <v>55.42773927333576</v>
      </c>
      <c r="M17" s="6" t="s">
        <v>11</v>
      </c>
    </row>
    <row r="18" spans="2:13" x14ac:dyDescent="0.4">
      <c r="B18" s="69">
        <v>8</v>
      </c>
      <c r="C18" s="31">
        <v>2562401374.6206617</v>
      </c>
      <c r="D18" s="32">
        <v>2562401374.6206617</v>
      </c>
      <c r="E18" s="32">
        <v>0</v>
      </c>
      <c r="F18" s="32">
        <v>0</v>
      </c>
      <c r="G18" s="32">
        <v>0</v>
      </c>
      <c r="H18" s="32">
        <v>0</v>
      </c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3651449835.9436498</v>
      </c>
      <c r="D19" s="32">
        <v>3651449835.9436498</v>
      </c>
      <c r="E19" s="32">
        <v>0</v>
      </c>
      <c r="F19" s="32">
        <v>0</v>
      </c>
      <c r="G19" s="32">
        <v>0</v>
      </c>
      <c r="H19" s="32">
        <v>0</v>
      </c>
      <c r="I19" s="32"/>
      <c r="J19" s="33">
        <v>0</v>
      </c>
      <c r="L19" s="7">
        <f>C43</f>
        <v>65207543952.464043</v>
      </c>
      <c r="M19" s="6" t="s">
        <v>12</v>
      </c>
    </row>
    <row r="20" spans="2:13" x14ac:dyDescent="0.4">
      <c r="B20" s="69">
        <v>9</v>
      </c>
      <c r="C20" s="31">
        <v>4987304059.0852613</v>
      </c>
      <c r="D20" s="32">
        <v>4987304059.0852613</v>
      </c>
      <c r="E20" s="32">
        <v>0</v>
      </c>
      <c r="F20" s="32">
        <v>0</v>
      </c>
      <c r="G20" s="32">
        <v>0</v>
      </c>
      <c r="H20" s="32">
        <v>0</v>
      </c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4444895885.9363985</v>
      </c>
      <c r="D21" s="32">
        <v>4444895885.9363985</v>
      </c>
      <c r="E21" s="32">
        <v>0</v>
      </c>
      <c r="F21" s="32">
        <v>0</v>
      </c>
      <c r="G21" s="32">
        <v>0</v>
      </c>
      <c r="H21" s="32">
        <v>0</v>
      </c>
      <c r="I21" s="32"/>
      <c r="J21" s="33">
        <v>0</v>
      </c>
    </row>
    <row r="22" spans="2:13" x14ac:dyDescent="0.4">
      <c r="B22" s="69">
        <v>10</v>
      </c>
      <c r="C22" s="31">
        <v>4739787544.5417423</v>
      </c>
      <c r="D22" s="32">
        <v>4739787544.5417423</v>
      </c>
      <c r="E22" s="32">
        <v>0</v>
      </c>
      <c r="F22" s="32">
        <v>0</v>
      </c>
      <c r="G22" s="32">
        <v>0</v>
      </c>
      <c r="H22" s="32">
        <v>0</v>
      </c>
      <c r="I22" s="32"/>
      <c r="J22" s="33">
        <v>0</v>
      </c>
    </row>
    <row r="23" spans="2:13" x14ac:dyDescent="0.4">
      <c r="B23" s="69">
        <v>10.5</v>
      </c>
      <c r="C23" s="31">
        <v>3690749642.9601083</v>
      </c>
      <c r="D23" s="32">
        <v>3690749642.9601083</v>
      </c>
      <c r="E23" s="32">
        <v>0</v>
      </c>
      <c r="F23" s="32">
        <v>0</v>
      </c>
      <c r="G23" s="32">
        <v>0</v>
      </c>
      <c r="H23" s="32">
        <v>0</v>
      </c>
      <c r="I23" s="32"/>
      <c r="J23" s="33">
        <v>0</v>
      </c>
    </row>
    <row r="24" spans="2:13" x14ac:dyDescent="0.4">
      <c r="B24" s="69">
        <v>11</v>
      </c>
      <c r="C24" s="31">
        <v>3113418317.0248017</v>
      </c>
      <c r="D24" s="32">
        <v>3113418317.0248017</v>
      </c>
      <c r="E24" s="32">
        <v>0</v>
      </c>
      <c r="F24" s="32">
        <v>0</v>
      </c>
      <c r="G24" s="32">
        <v>0</v>
      </c>
      <c r="H24" s="32">
        <v>0</v>
      </c>
      <c r="I24" s="32"/>
      <c r="J24" s="33">
        <v>0</v>
      </c>
    </row>
    <row r="25" spans="2:13" x14ac:dyDescent="0.4">
      <c r="B25" s="69">
        <v>11.5</v>
      </c>
      <c r="C25" s="31">
        <v>3439023225.7656565</v>
      </c>
      <c r="D25" s="32">
        <v>3439023225.7656565</v>
      </c>
      <c r="E25" s="32">
        <v>0</v>
      </c>
      <c r="F25" s="32">
        <v>0</v>
      </c>
      <c r="G25" s="32">
        <v>0</v>
      </c>
      <c r="H25" s="32">
        <v>0</v>
      </c>
      <c r="I25" s="32"/>
      <c r="J25" s="33">
        <v>0</v>
      </c>
    </row>
    <row r="26" spans="2:13" x14ac:dyDescent="0.4">
      <c r="B26" s="69">
        <v>12</v>
      </c>
      <c r="C26" s="31">
        <v>2901193498.2621732</v>
      </c>
      <c r="D26" s="32">
        <v>2901193498.2621732</v>
      </c>
      <c r="E26" s="32">
        <v>0</v>
      </c>
      <c r="F26" s="32">
        <v>0</v>
      </c>
      <c r="G26" s="32">
        <v>0</v>
      </c>
      <c r="H26" s="32">
        <v>0</v>
      </c>
      <c r="I26" s="32"/>
      <c r="J26" s="33">
        <v>0</v>
      </c>
    </row>
    <row r="27" spans="2:13" x14ac:dyDescent="0.4">
      <c r="B27" s="69">
        <v>12.5</v>
      </c>
      <c r="C27" s="31">
        <v>3977000483.7933416</v>
      </c>
      <c r="D27" s="32">
        <v>3408857557.5371499</v>
      </c>
      <c r="E27" s="32">
        <v>568142926.25619161</v>
      </c>
      <c r="F27" s="32">
        <v>0</v>
      </c>
      <c r="G27" s="32">
        <v>0</v>
      </c>
      <c r="H27" s="32">
        <v>0</v>
      </c>
      <c r="I27" s="32"/>
      <c r="J27" s="33">
        <v>0</v>
      </c>
    </row>
    <row r="28" spans="2:13" x14ac:dyDescent="0.4">
      <c r="B28" s="69">
        <v>13</v>
      </c>
      <c r="C28" s="31">
        <v>3797830408.002409</v>
      </c>
      <c r="D28" s="32">
        <v>1898915204.0012045</v>
      </c>
      <c r="E28" s="32">
        <v>1898915204.0012045</v>
      </c>
      <c r="F28" s="32">
        <v>0</v>
      </c>
      <c r="G28" s="32">
        <v>0</v>
      </c>
      <c r="H28" s="32">
        <v>0</v>
      </c>
      <c r="I28" s="32"/>
      <c r="J28" s="33">
        <v>0</v>
      </c>
    </row>
    <row r="29" spans="2:13" x14ac:dyDescent="0.4">
      <c r="B29" s="69">
        <v>13.5</v>
      </c>
      <c r="C29" s="31">
        <v>4315318426.0244837</v>
      </c>
      <c r="D29" s="32">
        <v>1659737856.1632631</v>
      </c>
      <c r="E29" s="32">
        <v>2655580569.8612208</v>
      </c>
      <c r="F29" s="32">
        <v>0</v>
      </c>
      <c r="G29" s="32">
        <v>0</v>
      </c>
      <c r="H29" s="32">
        <v>0</v>
      </c>
      <c r="I29" s="32"/>
      <c r="J29" s="33"/>
    </row>
    <row r="30" spans="2:13" x14ac:dyDescent="0.4">
      <c r="B30" s="69">
        <v>14</v>
      </c>
      <c r="C30" s="31">
        <v>2901846135.358418</v>
      </c>
      <c r="D30" s="32">
        <v>1160738454.1433673</v>
      </c>
      <c r="E30" s="32">
        <v>1741107681.2150507</v>
      </c>
      <c r="F30" s="32">
        <v>0</v>
      </c>
      <c r="G30" s="32">
        <v>0</v>
      </c>
      <c r="H30" s="32">
        <v>0</v>
      </c>
      <c r="I30" s="32"/>
      <c r="J30" s="33"/>
    </row>
    <row r="31" spans="2:13" x14ac:dyDescent="0.4">
      <c r="B31" s="69">
        <v>14.5</v>
      </c>
      <c r="C31" s="31">
        <v>3450333789.4822769</v>
      </c>
      <c r="D31" s="32">
        <v>862583447.37056923</v>
      </c>
      <c r="E31" s="32">
        <v>2587750342.1117077</v>
      </c>
      <c r="F31" s="32">
        <v>0</v>
      </c>
      <c r="G31" s="32">
        <v>0</v>
      </c>
      <c r="H31" s="32">
        <v>0</v>
      </c>
      <c r="I31" s="32"/>
      <c r="J31" s="33"/>
    </row>
    <row r="32" spans="2:13" x14ac:dyDescent="0.4">
      <c r="B32" s="69">
        <v>15</v>
      </c>
      <c r="C32" s="31">
        <v>2352023296.1030779</v>
      </c>
      <c r="D32" s="32">
        <v>0</v>
      </c>
      <c r="E32" s="32">
        <v>2352023296.1030779</v>
      </c>
      <c r="F32" s="32">
        <v>0</v>
      </c>
      <c r="G32" s="32">
        <v>0</v>
      </c>
      <c r="H32" s="32">
        <v>0</v>
      </c>
      <c r="I32" s="32"/>
      <c r="J32" s="33">
        <v>0</v>
      </c>
    </row>
    <row r="33" spans="2:14" x14ac:dyDescent="0.4">
      <c r="B33" s="69">
        <v>15.5</v>
      </c>
      <c r="C33" s="31">
        <v>1830164484.8675056</v>
      </c>
      <c r="D33" s="32">
        <v>183016448.48675057</v>
      </c>
      <c r="E33" s="32">
        <v>1281115139.4072537</v>
      </c>
      <c r="F33" s="32">
        <v>366032896.97350115</v>
      </c>
      <c r="G33" s="32">
        <v>0</v>
      </c>
      <c r="H33" s="32">
        <v>0</v>
      </c>
      <c r="I33" s="32"/>
      <c r="J33" s="33">
        <v>0</v>
      </c>
    </row>
    <row r="34" spans="2:14" x14ac:dyDescent="0.4">
      <c r="B34" s="69">
        <v>16</v>
      </c>
      <c r="C34" s="31">
        <v>1535739735.6593299</v>
      </c>
      <c r="D34" s="32">
        <v>0</v>
      </c>
      <c r="E34" s="32">
        <v>1535739735.6593299</v>
      </c>
      <c r="F34" s="32">
        <v>0</v>
      </c>
      <c r="G34" s="32">
        <v>0</v>
      </c>
      <c r="H34" s="32">
        <v>0</v>
      </c>
      <c r="I34" s="32"/>
      <c r="J34" s="33">
        <v>0</v>
      </c>
    </row>
    <row r="35" spans="2:14" x14ac:dyDescent="0.4">
      <c r="B35" s="69">
        <v>16.5</v>
      </c>
      <c r="C35" s="31">
        <v>1035628516.2385798</v>
      </c>
      <c r="D35" s="32">
        <v>0</v>
      </c>
      <c r="E35" s="32">
        <v>517814258.11928988</v>
      </c>
      <c r="F35" s="32">
        <v>517814258.11928988</v>
      </c>
      <c r="G35" s="32">
        <v>0</v>
      </c>
      <c r="H35" s="32">
        <v>0</v>
      </c>
      <c r="I35" s="32"/>
      <c r="J35" s="33">
        <v>0</v>
      </c>
    </row>
    <row r="36" spans="2:14" x14ac:dyDescent="0.4">
      <c r="B36" s="69">
        <v>17</v>
      </c>
      <c r="C36" s="31">
        <v>539103924.89084268</v>
      </c>
      <c r="D36" s="32">
        <v>0</v>
      </c>
      <c r="E36" s="32">
        <v>0</v>
      </c>
      <c r="F36" s="32">
        <v>539103924.89084268</v>
      </c>
      <c r="G36" s="32">
        <v>0</v>
      </c>
      <c r="H36" s="32">
        <v>0</v>
      </c>
      <c r="I36" s="32"/>
      <c r="J36" s="33">
        <v>0</v>
      </c>
    </row>
    <row r="37" spans="2:14" x14ac:dyDescent="0.4">
      <c r="B37" s="69">
        <v>17.5</v>
      </c>
      <c r="C37" s="31">
        <v>183272793.77437493</v>
      </c>
      <c r="D37" s="32">
        <v>0</v>
      </c>
      <c r="E37" s="32">
        <v>61090931.258124977</v>
      </c>
      <c r="F37" s="32">
        <v>122181862.51624995</v>
      </c>
      <c r="G37" s="32">
        <v>0</v>
      </c>
      <c r="H37" s="32">
        <v>0</v>
      </c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142341342.03560522</v>
      </c>
      <c r="D38" s="32">
        <v>0</v>
      </c>
      <c r="E38" s="32">
        <v>0</v>
      </c>
      <c r="F38" s="32">
        <v>142341342.03560522</v>
      </c>
      <c r="G38" s="32">
        <v>0</v>
      </c>
      <c r="H38" s="32">
        <v>0</v>
      </c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>
        <v>58994344.895587429</v>
      </c>
      <c r="D39" s="32">
        <v>0</v>
      </c>
      <c r="E39" s="32">
        <v>0</v>
      </c>
      <c r="F39" s="32">
        <v>19664781.631862476</v>
      </c>
      <c r="G39" s="32">
        <v>39329563.263724953</v>
      </c>
      <c r="H39" s="32">
        <v>0</v>
      </c>
      <c r="I39" s="32"/>
      <c r="J39" s="33">
        <v>0</v>
      </c>
      <c r="L39"/>
      <c r="M39"/>
      <c r="N39"/>
    </row>
    <row r="40" spans="2:14" x14ac:dyDescent="0.4">
      <c r="B40" s="69">
        <v>19</v>
      </c>
      <c r="C40" s="31">
        <v>38185205.874464326</v>
      </c>
      <c r="D40" s="32">
        <v>0</v>
      </c>
      <c r="E40" s="32">
        <v>0</v>
      </c>
      <c r="F40" s="32">
        <v>28638904.405848242</v>
      </c>
      <c r="G40" s="32">
        <v>9546301.4686160814</v>
      </c>
      <c r="H40" s="32">
        <v>0</v>
      </c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>
        <v>5500118.683977752</v>
      </c>
      <c r="D41" s="32">
        <v>0</v>
      </c>
      <c r="E41" s="32">
        <v>0</v>
      </c>
      <c r="F41" s="32">
        <v>0</v>
      </c>
      <c r="G41" s="32">
        <v>2750059.341988876</v>
      </c>
      <c r="H41" s="32">
        <v>2750059.341988876</v>
      </c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65207543952.464043</v>
      </c>
      <c r="D43" s="36">
        <v>48218109914.482048</v>
      </c>
      <c r="E43" s="36">
        <v>15199280083.992453</v>
      </c>
      <c r="F43" s="36">
        <v>1735777970.5731995</v>
      </c>
      <c r="G43" s="36">
        <v>51625924.074329913</v>
      </c>
      <c r="H43" s="36">
        <v>2750059.341988876</v>
      </c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99.999999999999972</v>
      </c>
      <c r="D44" s="39">
        <v>73.945600450206811</v>
      </c>
      <c r="E44" s="39">
        <v>23.309082297398977</v>
      </c>
      <c r="F44" s="39">
        <v>2.6619281533415404</v>
      </c>
      <c r="G44" s="39">
        <v>7.9171704599033721E-2</v>
      </c>
      <c r="H44" s="39">
        <v>4.2173944536136104E-3</v>
      </c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11.31790540814246</v>
      </c>
      <c r="D45" s="42">
        <v>10.144481070007702</v>
      </c>
      <c r="E45" s="42">
        <v>14.399261322933659</v>
      </c>
      <c r="F45" s="42">
        <v>16.701719212512128</v>
      </c>
      <c r="G45" s="42">
        <v>18.645725431770771</v>
      </c>
      <c r="H45" s="42">
        <v>19.5</v>
      </c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8.0312798237776164</v>
      </c>
      <c r="D46" s="46">
        <v>4.8221258596228864</v>
      </c>
      <c r="E46" s="46">
        <v>1.1465906625407976</v>
      </c>
      <c r="F46" s="46">
        <v>0.65116687816065122</v>
      </c>
      <c r="G46" s="46">
        <v>7.8261296493634933E-2</v>
      </c>
      <c r="H46" s="46">
        <v>0</v>
      </c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11.412115836580348</v>
      </c>
      <c r="D47" s="50">
        <v>7.6355159305940008</v>
      </c>
      <c r="E47" s="50">
        <v>20.779998810330525</v>
      </c>
      <c r="F47" s="50">
        <v>33.234569850080909</v>
      </c>
      <c r="G47" s="50">
        <v>47.134741272006657</v>
      </c>
      <c r="H47" s="50">
        <v>54.455585031087068</v>
      </c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7.6573235149889962E+19</v>
      </c>
      <c r="D48" s="71">
        <v>6.7473464353052246E+19</v>
      </c>
      <c r="E48" s="71">
        <v>8.418602102759466E+18</v>
      </c>
      <c r="F48" s="71">
        <v>6.7807180329537792E+17</v>
      </c>
      <c r="G48" s="71">
        <v>3089327956481036</v>
      </c>
      <c r="H48" s="71">
        <v>7562826384460.2891</v>
      </c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0.13419633504390349</v>
      </c>
      <c r="D49" s="57">
        <v>0.17035556371569946</v>
      </c>
      <c r="E49" s="57">
        <v>0.19089606389748107</v>
      </c>
      <c r="F49" s="57">
        <v>0.47439889670503027</v>
      </c>
      <c r="G49" s="57">
        <v>1.0766242778213548</v>
      </c>
      <c r="H49" s="57">
        <v>1</v>
      </c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10.99418365474606</v>
      </c>
    </row>
    <row r="52" spans="2:14" x14ac:dyDescent="0.4">
      <c r="C52" s="3" t="s">
        <v>11</v>
      </c>
      <c r="D52" s="3">
        <f t="shared" ref="D52:I52" si="0">D43/1000000</f>
        <v>48218.109914482047</v>
      </c>
      <c r="E52" s="3">
        <f t="shared" si="0"/>
        <v>15199.280083992453</v>
      </c>
      <c r="F52" s="3">
        <f t="shared" si="0"/>
        <v>1735.7779705731996</v>
      </c>
      <c r="G52" s="3">
        <f t="shared" si="0"/>
        <v>51.625924074329916</v>
      </c>
      <c r="H52" s="3">
        <f t="shared" si="0"/>
        <v>2.7500593419888761</v>
      </c>
      <c r="I52" s="3">
        <f t="shared" si="0"/>
        <v>0</v>
      </c>
    </row>
    <row r="53" spans="2:14" x14ac:dyDescent="0.4">
      <c r="C53" s="3">
        <f>L55</f>
        <v>55</v>
      </c>
    </row>
    <row r="54" spans="2:14" x14ac:dyDescent="0.4">
      <c r="C54" s="10">
        <f>K55</f>
        <v>55.42773927333576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2018</v>
      </c>
      <c r="C55" s="3" t="str">
        <f>CONCATENATE(C51,C53,C52)</f>
        <v>&lt; 11,5 cm =55%</v>
      </c>
      <c r="D55" s="10">
        <f>SUM(D8:D25)/1000000000</f>
        <v>36.143067448517577</v>
      </c>
      <c r="E55" s="10">
        <f t="shared" ref="E55:I55" si="2">SUM(E8:E25)/1000000000</f>
        <v>0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36.143067448517577</v>
      </c>
      <c r="K55" s="10">
        <f>(J55/$J57)*100</f>
        <v>55.42773927333576</v>
      </c>
      <c r="L55" s="10">
        <f>ROUND(K55,0)</f>
        <v>55</v>
      </c>
    </row>
    <row r="56" spans="2:14" x14ac:dyDescent="0.4">
      <c r="B56" s="12"/>
      <c r="C56" s="3" t="s">
        <v>18</v>
      </c>
      <c r="D56" s="10">
        <f>SUM(D26:D42)/1000000000</f>
        <v>12.075042465964478</v>
      </c>
      <c r="E56" s="10">
        <f t="shared" ref="E56:I56" si="3">SUM(E26:E42)/1000000000</f>
        <v>15.199280083992452</v>
      </c>
      <c r="F56" s="10">
        <f t="shared" si="3"/>
        <v>1.7357779705731995</v>
      </c>
      <c r="G56" s="10">
        <f t="shared" si="3"/>
        <v>5.1625924074329914E-2</v>
      </c>
      <c r="H56" s="10">
        <f t="shared" si="3"/>
        <v>2.750059341988876E-3</v>
      </c>
      <c r="I56" s="10">
        <f t="shared" si="3"/>
        <v>0</v>
      </c>
      <c r="J56" s="10">
        <f>SUM(D56:I56)</f>
        <v>29.064476503946445</v>
      </c>
      <c r="K56" s="10">
        <f>(J56/$J57)*100</f>
        <v>44.57226072666424</v>
      </c>
    </row>
    <row r="57" spans="2:14" x14ac:dyDescent="0.4">
      <c r="B57" s="12"/>
      <c r="J57" s="10">
        <f>SUM(J55:J56)</f>
        <v>65.207543952464022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8603-B5C5-4C3F-80B9-2A79B2EF322A}">
  <dimension ref="B1:Y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42.17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5" ht="43.5" customHeight="1" x14ac:dyDescent="0.25">
      <c r="B1" s="72" t="s">
        <v>52</v>
      </c>
      <c r="C1" s="72"/>
      <c r="D1" s="72"/>
      <c r="E1" s="72"/>
      <c r="F1" s="72"/>
      <c r="G1" s="72"/>
      <c r="H1" s="72"/>
      <c r="I1" s="72"/>
      <c r="J1" s="72"/>
    </row>
    <row r="2" spans="2:25" x14ac:dyDescent="0.25">
      <c r="B2" s="72" t="s">
        <v>38</v>
      </c>
      <c r="C2" s="72"/>
      <c r="D2" s="72"/>
      <c r="E2" s="72"/>
      <c r="F2" s="72"/>
      <c r="G2" s="72"/>
      <c r="H2" s="72"/>
      <c r="I2" s="72"/>
      <c r="J2" s="72"/>
      <c r="K2" s="72"/>
    </row>
    <row r="3" spans="2:25" ht="25.2" thickBot="1" x14ac:dyDescent="0.45">
      <c r="O3"/>
      <c r="P3"/>
      <c r="Q3"/>
      <c r="R3"/>
      <c r="S3"/>
      <c r="T3"/>
      <c r="U3"/>
      <c r="V3"/>
      <c r="W3"/>
      <c r="X3"/>
      <c r="Y3"/>
    </row>
    <row r="4" spans="2:25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</row>
    <row r="5" spans="2:25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</row>
    <row r="6" spans="2:25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</row>
    <row r="7" spans="2:25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</row>
    <row r="8" spans="2:25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  <c r="Y8"/>
    </row>
    <row r="9" spans="2:25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</row>
    <row r="10" spans="2:25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</row>
    <row r="11" spans="2:25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89109.404667989089</v>
      </c>
      <c r="O11"/>
      <c r="P11"/>
      <c r="Q11"/>
      <c r="R11"/>
      <c r="S11"/>
      <c r="T11"/>
      <c r="U11"/>
      <c r="V11"/>
      <c r="W11"/>
      <c r="X11"/>
      <c r="Y11"/>
    </row>
    <row r="12" spans="2:25" x14ac:dyDescent="0.4">
      <c r="B12" s="69">
        <v>5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</row>
    <row r="13" spans="2:25" x14ac:dyDescent="0.4">
      <c r="B13" s="69">
        <v>5.5</v>
      </c>
      <c r="C13" s="31">
        <v>0</v>
      </c>
      <c r="D13" s="32">
        <v>0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</row>
    <row r="14" spans="2:25" x14ac:dyDescent="0.4">
      <c r="B14" s="69">
        <v>6</v>
      </c>
      <c r="C14" s="31">
        <v>56439425.267802946</v>
      </c>
      <c r="D14" s="32">
        <v>56439425.267802946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</row>
    <row r="15" spans="2:25" x14ac:dyDescent="0.4">
      <c r="B15" s="69">
        <v>6.5</v>
      </c>
      <c r="C15" s="31">
        <v>156466859.15784678</v>
      </c>
      <c r="D15" s="32">
        <v>156466859.15784678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  <c r="O15"/>
      <c r="P15"/>
      <c r="Q15"/>
      <c r="R15"/>
      <c r="S15"/>
      <c r="T15"/>
      <c r="U15"/>
      <c r="V15"/>
      <c r="W15"/>
      <c r="X15"/>
      <c r="Y15"/>
    </row>
    <row r="16" spans="2:25" x14ac:dyDescent="0.4">
      <c r="B16" s="69">
        <v>7</v>
      </c>
      <c r="C16" s="31">
        <v>1331831211.7715394</v>
      </c>
      <c r="D16" s="32">
        <v>1331831211.7715394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3220201558.6331282</v>
      </c>
      <c r="D17" s="32">
        <v>3220201558.6331282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39.264409578153575</v>
      </c>
      <c r="M17" s="6" t="s">
        <v>11</v>
      </c>
    </row>
    <row r="18" spans="2:13" x14ac:dyDescent="0.4">
      <c r="B18" s="69">
        <v>8</v>
      </c>
      <c r="C18" s="31">
        <v>7827201133.2194061</v>
      </c>
      <c r="D18" s="32">
        <v>7827201133.2194061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6531528688.2360554</v>
      </c>
      <c r="D19" s="32">
        <v>6531528688.2360554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89109404667.98909</v>
      </c>
      <c r="M19" s="6" t="s">
        <v>12</v>
      </c>
    </row>
    <row r="20" spans="2:13" x14ac:dyDescent="0.4">
      <c r="B20" s="69">
        <v>9</v>
      </c>
      <c r="C20" s="31">
        <v>5963442309.8109417</v>
      </c>
      <c r="D20" s="32">
        <v>5963442309.8109417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4032953973.9073486</v>
      </c>
      <c r="D21" s="32">
        <v>4032953973.9073486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2400449024.0109048</v>
      </c>
      <c r="D22" s="32">
        <v>2400449024.0109048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1305103558.4545262</v>
      </c>
      <c r="D23" s="32">
        <v>1305103558.4545262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1002143713.0183501</v>
      </c>
      <c r="D24" s="32">
        <v>1002143713.0183501</v>
      </c>
      <c r="E24" s="32">
        <v>0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1160520166.0056787</v>
      </c>
      <c r="D25" s="32">
        <v>1063810152.171872</v>
      </c>
      <c r="E25" s="32">
        <v>96710013.833806545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1677086428.0195878</v>
      </c>
      <c r="D26" s="32">
        <v>1385419223.146616</v>
      </c>
      <c r="E26" s="32">
        <v>291667204.87297177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3920798871.7210803</v>
      </c>
      <c r="D27" s="32">
        <v>1960399435.8605402</v>
      </c>
      <c r="E27" s="32">
        <v>1960399435.8605402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6380068600.3254585</v>
      </c>
      <c r="D28" s="32">
        <v>531672383.36045492</v>
      </c>
      <c r="E28" s="32">
        <v>5848396216.965004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7238721191.085783</v>
      </c>
      <c r="D29" s="32">
        <v>603226765.92381525</v>
      </c>
      <c r="E29" s="32">
        <v>6635494425.1619673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9522627429.2535248</v>
      </c>
      <c r="D30" s="32">
        <v>0</v>
      </c>
      <c r="E30" s="32">
        <v>8760817234.9132423</v>
      </c>
      <c r="F30" s="32">
        <v>761810194.34028184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9887274502.2338676</v>
      </c>
      <c r="D31" s="32">
        <v>0</v>
      </c>
      <c r="E31" s="32">
        <v>8945629311.5449276</v>
      </c>
      <c r="F31" s="32">
        <v>941645190.68893969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7568847713.9980984</v>
      </c>
      <c r="D32" s="32">
        <v>0</v>
      </c>
      <c r="E32" s="32">
        <v>5975406089.9984989</v>
      </c>
      <c r="F32" s="32">
        <v>1593441623.9995995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5310068066.0181255</v>
      </c>
      <c r="D33" s="32">
        <v>0</v>
      </c>
      <c r="E33" s="32">
        <v>3748283340.7186766</v>
      </c>
      <c r="F33" s="32">
        <v>1561784725.2994485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1851149991.7868886</v>
      </c>
      <c r="D34" s="32">
        <v>0</v>
      </c>
      <c r="E34" s="32">
        <v>1028416662.103827</v>
      </c>
      <c r="F34" s="32">
        <v>822733329.6830616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616274048.33518398</v>
      </c>
      <c r="D35" s="32">
        <v>0</v>
      </c>
      <c r="E35" s="32">
        <v>273899577.03785956</v>
      </c>
      <c r="F35" s="32">
        <v>342374471.29732442</v>
      </c>
      <c r="G35" s="32">
        <v>0</v>
      </c>
      <c r="H35" s="32"/>
      <c r="I35" s="32"/>
      <c r="J35" s="33">
        <v>0</v>
      </c>
    </row>
    <row r="36" spans="2:14" x14ac:dyDescent="0.4">
      <c r="B36" s="69">
        <v>17</v>
      </c>
      <c r="C36" s="31">
        <v>117195684.01577285</v>
      </c>
      <c r="D36" s="32">
        <v>0</v>
      </c>
      <c r="E36" s="32">
        <v>9766307.0013144054</v>
      </c>
      <c r="F36" s="32">
        <v>87896763.011829644</v>
      </c>
      <c r="G36" s="32">
        <v>19532614.002628811</v>
      </c>
      <c r="H36" s="32"/>
      <c r="I36" s="32"/>
      <c r="J36" s="33">
        <v>0</v>
      </c>
    </row>
    <row r="37" spans="2:14" x14ac:dyDescent="0.4">
      <c r="B37" s="69">
        <v>17.5</v>
      </c>
      <c r="C37" s="31">
        <v>31010519.702172033</v>
      </c>
      <c r="D37" s="32">
        <v>0</v>
      </c>
      <c r="E37" s="32">
        <v>0</v>
      </c>
      <c r="F37" s="32">
        <v>31010519.702172033</v>
      </c>
      <c r="G37" s="32">
        <v>0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/>
      <c r="D38" s="32"/>
      <c r="E38" s="32"/>
      <c r="F38" s="32"/>
      <c r="G38" s="32"/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89109404667.98909</v>
      </c>
      <c r="D43" s="36">
        <v>39372289415.951157</v>
      </c>
      <c r="E43" s="36">
        <v>43574885820.012627</v>
      </c>
      <c r="F43" s="36">
        <v>6142696818.0226574</v>
      </c>
      <c r="G43" s="36">
        <v>19532614.002628811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99.999999999999986</v>
      </c>
      <c r="D44" s="39">
        <v>44.184213285508491</v>
      </c>
      <c r="E44" s="39">
        <v>48.900434227304515</v>
      </c>
      <c r="F44" s="39">
        <v>6.8934326751588184</v>
      </c>
      <c r="G44" s="39">
        <v>2.1919812028152335E-2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12.026439975045589</v>
      </c>
      <c r="D45" s="42">
        <v>9.1968349893439374</v>
      </c>
      <c r="E45" s="42">
        <v>14.135621122253724</v>
      </c>
      <c r="F45" s="42">
        <v>15.185240207775612</v>
      </c>
      <c r="G45" s="42">
        <v>17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7.9209225129621048</v>
      </c>
      <c r="D46" s="46">
        <v>2.4433839220496267</v>
      </c>
      <c r="E46" s="46">
        <v>0.81346592771676096</v>
      </c>
      <c r="F46" s="46">
        <v>0.53972487421146476</v>
      </c>
      <c r="G46" s="46">
        <v>0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14.057633273934838</v>
      </c>
      <c r="D47" s="50">
        <v>5.2314079453684519</v>
      </c>
      <c r="E47" s="50">
        <v>20.18308351431482</v>
      </c>
      <c r="F47" s="50">
        <v>25.494167547260915</v>
      </c>
      <c r="G47" s="50">
        <v>36.894678176130689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4.4155686862668104E+18</v>
      </c>
      <c r="D48" s="71">
        <v>5.5813242775024051E+17</v>
      </c>
      <c r="E48" s="71">
        <v>2.207628265538497E+18</v>
      </c>
      <c r="F48" s="71">
        <v>1.6496345734281751E+18</v>
      </c>
      <c r="G48" s="71">
        <v>173419549898041.41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2.3581410595391202E-2</v>
      </c>
      <c r="D49" s="57">
        <v>1.8974832861984321E-2</v>
      </c>
      <c r="E49" s="57">
        <v>3.4097827957851747E-2</v>
      </c>
      <c r="F49" s="57">
        <v>0.20909073749521384</v>
      </c>
      <c r="G49" s="57">
        <v>0.67419986246324204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49.996465288935639</v>
      </c>
    </row>
    <row r="52" spans="2:14" x14ac:dyDescent="0.4">
      <c r="C52" s="3" t="s">
        <v>11</v>
      </c>
      <c r="D52" s="3">
        <f t="shared" ref="D52:I52" si="0">D43/1000000</f>
        <v>39372.289415951156</v>
      </c>
      <c r="E52" s="3">
        <f t="shared" si="0"/>
        <v>43574.885820012627</v>
      </c>
      <c r="F52" s="3">
        <f t="shared" si="0"/>
        <v>6142.6968180226577</v>
      </c>
      <c r="G52" s="3">
        <f t="shared" si="0"/>
        <v>19.532614002628812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39</v>
      </c>
    </row>
    <row r="54" spans="2:14" x14ac:dyDescent="0.4">
      <c r="C54" s="10">
        <f>K55</f>
        <v>39.264409578153575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2004</v>
      </c>
      <c r="C55" s="3" t="str">
        <f>CONCATENATE(C51,C53,C52)</f>
        <v>&lt; 11,5 cm =39%</v>
      </c>
      <c r="D55" s="10">
        <f>SUM(D8:D25)/1000000000</f>
        <v>34.891571607659728</v>
      </c>
      <c r="E55" s="10">
        <f t="shared" ref="E55:I55" si="2">SUM(E8:E25)/1000000000</f>
        <v>9.6710013833806549E-2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34.988281621493535</v>
      </c>
      <c r="K55" s="10">
        <f>(J55/$J57)*100</f>
        <v>39.264409578153575</v>
      </c>
      <c r="L55" s="10">
        <f>ROUND(K55,0)</f>
        <v>39</v>
      </c>
    </row>
    <row r="56" spans="2:14" x14ac:dyDescent="0.4">
      <c r="B56" s="12"/>
      <c r="C56" s="3" t="s">
        <v>18</v>
      </c>
      <c r="D56" s="10">
        <f>SUM(D26:D42)/1000000000</f>
        <v>4.480717808291427</v>
      </c>
      <c r="E56" s="10">
        <f t="shared" ref="E56:I56" si="3">SUM(E26:E42)/1000000000</f>
        <v>43.478175806178825</v>
      </c>
      <c r="F56" s="10">
        <f t="shared" si="3"/>
        <v>6.1426968180226575</v>
      </c>
      <c r="G56" s="10">
        <f t="shared" si="3"/>
        <v>1.9532614002628811E-2</v>
      </c>
      <c r="H56" s="10">
        <f t="shared" si="3"/>
        <v>0</v>
      </c>
      <c r="I56" s="10">
        <f t="shared" si="3"/>
        <v>0</v>
      </c>
      <c r="J56" s="10">
        <f>SUM(D56:I56)</f>
        <v>54.121123046495541</v>
      </c>
      <c r="K56" s="10">
        <f>(J56/$J57)*100</f>
        <v>60.735590421846418</v>
      </c>
    </row>
    <row r="57" spans="2:14" x14ac:dyDescent="0.4">
      <c r="B57" s="12"/>
      <c r="J57" s="10">
        <f>SUM(J55:J56)</f>
        <v>89.109404667989082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Y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37.54296875" style="1" customWidth="1"/>
    <col min="13" max="13" width="19.1796875" style="1" bestFit="1" customWidth="1"/>
    <col min="14" max="17" width="11.54296875" style="1"/>
    <col min="18" max="18" width="13.81640625" style="1" customWidth="1"/>
    <col min="19" max="19" width="17.7265625" style="1" bestFit="1" customWidth="1"/>
    <col min="20" max="20" width="18.26953125" style="1" bestFit="1" customWidth="1"/>
    <col min="21" max="22" width="17.6328125" style="1" customWidth="1"/>
    <col min="23" max="16384" width="11.54296875" style="1"/>
  </cols>
  <sheetData>
    <row r="1" spans="2:25" ht="45.75" customHeight="1" x14ac:dyDescent="0.25">
      <c r="B1" s="72" t="s">
        <v>57</v>
      </c>
      <c r="C1" s="72"/>
      <c r="D1" s="72"/>
      <c r="E1" s="72"/>
      <c r="F1" s="72"/>
      <c r="G1" s="72"/>
      <c r="H1" s="72"/>
      <c r="I1" s="72"/>
      <c r="J1" s="72"/>
    </row>
    <row r="2" spans="2:25" x14ac:dyDescent="0.25">
      <c r="B2" s="72" t="s">
        <v>32</v>
      </c>
      <c r="C2" s="72"/>
      <c r="D2" s="72"/>
      <c r="E2" s="72"/>
      <c r="F2" s="72"/>
      <c r="G2" s="72"/>
      <c r="H2" s="72"/>
      <c r="I2" s="72"/>
      <c r="J2" s="72"/>
      <c r="K2" s="72"/>
    </row>
    <row r="3" spans="2:25" ht="25.2" thickBot="1" x14ac:dyDescent="0.45">
      <c r="O3"/>
      <c r="P3"/>
      <c r="Q3"/>
      <c r="R3"/>
      <c r="S3"/>
      <c r="T3"/>
      <c r="U3"/>
      <c r="V3"/>
      <c r="W3"/>
      <c r="X3"/>
      <c r="Y3"/>
    </row>
    <row r="4" spans="2:25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</row>
    <row r="5" spans="2:25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</row>
    <row r="6" spans="2:25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</row>
    <row r="7" spans="2:25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</row>
    <row r="8" spans="2:25" x14ac:dyDescent="0.4">
      <c r="B8" s="69">
        <v>3</v>
      </c>
      <c r="C8" s="31"/>
      <c r="D8" s="32"/>
      <c r="E8" s="32"/>
      <c r="F8" s="32"/>
      <c r="G8" s="32"/>
      <c r="H8" s="32"/>
      <c r="I8" s="32"/>
      <c r="J8" s="30"/>
      <c r="O8"/>
      <c r="P8"/>
      <c r="Q8"/>
      <c r="R8"/>
      <c r="S8"/>
      <c r="T8"/>
      <c r="U8"/>
      <c r="V8"/>
      <c r="W8"/>
      <c r="X8"/>
      <c r="Y8"/>
    </row>
    <row r="9" spans="2:25" x14ac:dyDescent="0.4">
      <c r="B9" s="69">
        <v>3.5</v>
      </c>
      <c r="C9" s="31"/>
      <c r="D9" s="32"/>
      <c r="E9" s="32"/>
      <c r="F9" s="32"/>
      <c r="G9" s="32"/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</row>
    <row r="10" spans="2:25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</row>
    <row r="11" spans="2:25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/>
      <c r="J11" s="33">
        <v>0</v>
      </c>
      <c r="L11" s="7"/>
      <c r="M11" s="68">
        <f>+C43/1000000</f>
        <v>98754.051370157074</v>
      </c>
      <c r="O11"/>
      <c r="P11"/>
      <c r="Q11"/>
      <c r="R11"/>
      <c r="S11"/>
      <c r="T11"/>
      <c r="U11"/>
      <c r="V11"/>
      <c r="W11"/>
      <c r="X11"/>
      <c r="Y11"/>
    </row>
    <row r="12" spans="2:25" x14ac:dyDescent="0.4">
      <c r="B12" s="69">
        <v>5</v>
      </c>
      <c r="C12" s="31">
        <v>330950773.12200803</v>
      </c>
      <c r="D12" s="32">
        <v>330950773.12200803</v>
      </c>
      <c r="E12" s="32">
        <v>0</v>
      </c>
      <c r="F12" s="32">
        <v>0</v>
      </c>
      <c r="G12" s="32">
        <v>0</v>
      </c>
      <c r="H12" s="32">
        <v>0</v>
      </c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</row>
    <row r="13" spans="2:25" x14ac:dyDescent="0.4">
      <c r="B13" s="69">
        <v>5.5</v>
      </c>
      <c r="C13" s="31">
        <v>1427112816.9328139</v>
      </c>
      <c r="D13" s="32">
        <v>1427112816.9328139</v>
      </c>
      <c r="E13" s="32">
        <v>0</v>
      </c>
      <c r="F13" s="32">
        <v>0</v>
      </c>
      <c r="G13" s="32">
        <v>0</v>
      </c>
      <c r="H13" s="32">
        <v>0</v>
      </c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</row>
    <row r="14" spans="2:25" x14ac:dyDescent="0.4">
      <c r="B14" s="69">
        <v>6</v>
      </c>
      <c r="C14" s="31">
        <v>5312638554.1040506</v>
      </c>
      <c r="D14" s="32">
        <v>5312638554.1040506</v>
      </c>
      <c r="E14" s="32">
        <v>0</v>
      </c>
      <c r="F14" s="32">
        <v>0</v>
      </c>
      <c r="G14" s="32">
        <v>0</v>
      </c>
      <c r="H14" s="32">
        <v>0</v>
      </c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</row>
    <row r="15" spans="2:25" x14ac:dyDescent="0.4">
      <c r="B15" s="69">
        <v>6.5</v>
      </c>
      <c r="C15" s="31">
        <v>3560230417.0433264</v>
      </c>
      <c r="D15" s="32">
        <v>3560230417.0433264</v>
      </c>
      <c r="E15" s="32">
        <v>0</v>
      </c>
      <c r="F15" s="32">
        <v>0</v>
      </c>
      <c r="G15" s="32">
        <v>0</v>
      </c>
      <c r="H15" s="32">
        <v>0</v>
      </c>
      <c r="I15" s="32"/>
      <c r="J15" s="33">
        <v>0</v>
      </c>
    </row>
    <row r="16" spans="2:25" x14ac:dyDescent="0.4">
      <c r="B16" s="69">
        <v>7</v>
      </c>
      <c r="C16" s="31">
        <v>4371516129.2288675</v>
      </c>
      <c r="D16" s="32">
        <v>4371516129.2288675</v>
      </c>
      <c r="E16" s="32">
        <v>0</v>
      </c>
      <c r="F16" s="32">
        <v>0</v>
      </c>
      <c r="G16" s="32">
        <v>0</v>
      </c>
      <c r="H16" s="32">
        <v>0</v>
      </c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5096875352.0501223</v>
      </c>
      <c r="D17" s="32">
        <v>5096875352.0501223</v>
      </c>
      <c r="E17" s="32">
        <v>0</v>
      </c>
      <c r="F17" s="32">
        <v>0</v>
      </c>
      <c r="G17" s="32">
        <v>0</v>
      </c>
      <c r="H17" s="32">
        <v>0</v>
      </c>
      <c r="I17" s="32"/>
      <c r="J17" s="33">
        <v>0</v>
      </c>
      <c r="L17" s="7">
        <f>K55</f>
        <v>76.200219149111177</v>
      </c>
      <c r="M17" s="6" t="s">
        <v>11</v>
      </c>
    </row>
    <row r="18" spans="2:13" x14ac:dyDescent="0.4">
      <c r="B18" s="69">
        <v>8</v>
      </c>
      <c r="C18" s="31">
        <v>9701168114.0823498</v>
      </c>
      <c r="D18" s="32">
        <v>9701168114.0823498</v>
      </c>
      <c r="E18" s="32">
        <v>0</v>
      </c>
      <c r="F18" s="32">
        <v>0</v>
      </c>
      <c r="G18" s="32">
        <v>0</v>
      </c>
      <c r="H18" s="32">
        <v>0</v>
      </c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12528700104.645889</v>
      </c>
      <c r="D19" s="32">
        <v>12528700104.645889</v>
      </c>
      <c r="E19" s="32">
        <v>0</v>
      </c>
      <c r="F19" s="32">
        <v>0</v>
      </c>
      <c r="G19" s="32">
        <v>0</v>
      </c>
      <c r="H19" s="32">
        <v>0</v>
      </c>
      <c r="I19" s="32"/>
      <c r="J19" s="33">
        <v>0</v>
      </c>
      <c r="L19" s="7">
        <f>C43</f>
        <v>98754051370.157074</v>
      </c>
      <c r="M19" s="6" t="s">
        <v>12</v>
      </c>
    </row>
    <row r="20" spans="2:13" x14ac:dyDescent="0.4">
      <c r="B20" s="69">
        <v>9</v>
      </c>
      <c r="C20" s="31">
        <v>14428652352.761953</v>
      </c>
      <c r="D20" s="32">
        <v>14428652352.761953</v>
      </c>
      <c r="E20" s="32">
        <v>0</v>
      </c>
      <c r="F20" s="32">
        <v>0</v>
      </c>
      <c r="G20" s="32">
        <v>0</v>
      </c>
      <c r="H20" s="32">
        <v>0</v>
      </c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11145508907.675095</v>
      </c>
      <c r="D21" s="32">
        <v>11145508907.675095</v>
      </c>
      <c r="E21" s="32">
        <v>0</v>
      </c>
      <c r="F21" s="32">
        <v>0</v>
      </c>
      <c r="G21" s="32">
        <v>0</v>
      </c>
      <c r="H21" s="32">
        <v>0</v>
      </c>
      <c r="I21" s="32"/>
      <c r="J21" s="33">
        <v>0</v>
      </c>
    </row>
    <row r="22" spans="2:13" x14ac:dyDescent="0.4">
      <c r="B22" s="69">
        <v>10</v>
      </c>
      <c r="C22" s="31">
        <v>4631846590.0232143</v>
      </c>
      <c r="D22" s="32">
        <v>4631846590.0232143</v>
      </c>
      <c r="E22" s="32">
        <v>0</v>
      </c>
      <c r="F22" s="32">
        <v>0</v>
      </c>
      <c r="G22" s="32">
        <v>0</v>
      </c>
      <c r="H22" s="32">
        <v>0</v>
      </c>
      <c r="I22" s="32"/>
      <c r="J22" s="33">
        <v>0</v>
      </c>
    </row>
    <row r="23" spans="2:13" x14ac:dyDescent="0.4">
      <c r="B23" s="69">
        <v>10.5</v>
      </c>
      <c r="C23" s="31">
        <v>1398438741.4823258</v>
      </c>
      <c r="D23" s="32">
        <v>1398438741.4823258</v>
      </c>
      <c r="E23" s="32">
        <v>0</v>
      </c>
      <c r="F23" s="32">
        <v>0</v>
      </c>
      <c r="G23" s="32">
        <v>0</v>
      </c>
      <c r="H23" s="32">
        <v>0</v>
      </c>
      <c r="I23" s="32"/>
      <c r="J23" s="33">
        <v>0</v>
      </c>
    </row>
    <row r="24" spans="2:13" x14ac:dyDescent="0.4">
      <c r="B24" s="69">
        <v>11</v>
      </c>
      <c r="C24" s="31">
        <v>819197366.40440965</v>
      </c>
      <c r="D24" s="32">
        <v>776081715.54101968</v>
      </c>
      <c r="E24" s="32">
        <v>43115650.863389984</v>
      </c>
      <c r="F24" s="32">
        <v>0</v>
      </c>
      <c r="G24" s="32">
        <v>0</v>
      </c>
      <c r="H24" s="32">
        <v>0</v>
      </c>
      <c r="I24" s="32"/>
      <c r="J24" s="33">
        <v>0</v>
      </c>
    </row>
    <row r="25" spans="2:13" x14ac:dyDescent="0.4">
      <c r="B25" s="69">
        <v>11.5</v>
      </c>
      <c r="C25" s="31">
        <v>497967343.12907261</v>
      </c>
      <c r="D25" s="32">
        <v>473068975.972619</v>
      </c>
      <c r="E25" s="32">
        <v>24898367.156453636</v>
      </c>
      <c r="F25" s="32">
        <v>0</v>
      </c>
      <c r="G25" s="32">
        <v>0</v>
      </c>
      <c r="H25" s="32">
        <v>0</v>
      </c>
      <c r="I25" s="32"/>
      <c r="J25" s="33">
        <v>0</v>
      </c>
    </row>
    <row r="26" spans="2:13" x14ac:dyDescent="0.4">
      <c r="B26" s="69">
        <v>12</v>
      </c>
      <c r="C26" s="31">
        <v>261017804.53061861</v>
      </c>
      <c r="D26" s="32">
        <v>223729546.74053022</v>
      </c>
      <c r="E26" s="32">
        <v>37288257.79008837</v>
      </c>
      <c r="F26" s="32">
        <v>0</v>
      </c>
      <c r="G26" s="32">
        <v>0</v>
      </c>
      <c r="H26" s="32">
        <v>0</v>
      </c>
      <c r="I26" s="32"/>
      <c r="J26" s="33">
        <v>0</v>
      </c>
    </row>
    <row r="27" spans="2:13" x14ac:dyDescent="0.4">
      <c r="B27" s="69">
        <v>12.5</v>
      </c>
      <c r="C27" s="31">
        <v>348414376.63709289</v>
      </c>
      <c r="D27" s="32">
        <v>301959126.41881382</v>
      </c>
      <c r="E27" s="32">
        <v>46455250.218279041</v>
      </c>
      <c r="F27" s="32">
        <v>0</v>
      </c>
      <c r="G27" s="32">
        <v>0</v>
      </c>
      <c r="H27" s="32">
        <v>0</v>
      </c>
      <c r="I27" s="32"/>
      <c r="J27" s="33">
        <v>0</v>
      </c>
    </row>
    <row r="28" spans="2:13" x14ac:dyDescent="0.4">
      <c r="B28" s="69">
        <v>13</v>
      </c>
      <c r="C28" s="31">
        <v>796351666.92160201</v>
      </c>
      <c r="D28" s="32">
        <v>341293571.53782946</v>
      </c>
      <c r="E28" s="32">
        <v>369734702.49931526</v>
      </c>
      <c r="F28" s="32">
        <v>85323392.884457365</v>
      </c>
      <c r="G28" s="32">
        <v>0</v>
      </c>
      <c r="H28" s="32">
        <v>0</v>
      </c>
      <c r="I28" s="32"/>
      <c r="J28" s="33"/>
    </row>
    <row r="29" spans="2:13" x14ac:dyDescent="0.4">
      <c r="B29" s="69">
        <v>13.5</v>
      </c>
      <c r="C29" s="31">
        <v>1945231756.6312113</v>
      </c>
      <c r="D29" s="32">
        <v>592027056.36602092</v>
      </c>
      <c r="E29" s="32">
        <v>1268629406.498616</v>
      </c>
      <c r="F29" s="32">
        <v>84575293.766574398</v>
      </c>
      <c r="G29" s="32">
        <v>0</v>
      </c>
      <c r="H29" s="32">
        <v>0</v>
      </c>
      <c r="I29" s="32"/>
      <c r="J29" s="33"/>
    </row>
    <row r="30" spans="2:13" x14ac:dyDescent="0.4">
      <c r="B30" s="69">
        <v>14</v>
      </c>
      <c r="C30" s="31">
        <v>4098397983.3673873</v>
      </c>
      <c r="D30" s="32">
        <v>327871838.66939098</v>
      </c>
      <c r="E30" s="32">
        <v>3442654306.028605</v>
      </c>
      <c r="F30" s="32">
        <v>327871838.66939098</v>
      </c>
      <c r="G30" s="32">
        <v>0</v>
      </c>
      <c r="H30" s="32">
        <v>0</v>
      </c>
      <c r="I30" s="32"/>
      <c r="J30" s="33"/>
    </row>
    <row r="31" spans="2:13" x14ac:dyDescent="0.4">
      <c r="B31" s="69">
        <v>14.5</v>
      </c>
      <c r="C31" s="31">
        <v>5533924877.6449099</v>
      </c>
      <c r="D31" s="32">
        <v>0</v>
      </c>
      <c r="E31" s="32">
        <v>4205782907.0101314</v>
      </c>
      <c r="F31" s="32">
        <v>1328141970.6347783</v>
      </c>
      <c r="G31" s="32">
        <v>0</v>
      </c>
      <c r="H31" s="32">
        <v>0</v>
      </c>
      <c r="I31" s="32"/>
      <c r="J31" s="33"/>
    </row>
    <row r="32" spans="2:13" x14ac:dyDescent="0.4">
      <c r="B32" s="69">
        <v>15</v>
      </c>
      <c r="C32" s="31">
        <v>3809479826.0830755</v>
      </c>
      <c r="D32" s="32">
        <v>0</v>
      </c>
      <c r="E32" s="32">
        <v>3146961595.4599319</v>
      </c>
      <c r="F32" s="32">
        <v>496888672.96735764</v>
      </c>
      <c r="G32" s="32">
        <v>165629557.65578589</v>
      </c>
      <c r="H32" s="32">
        <v>0</v>
      </c>
      <c r="I32" s="32"/>
      <c r="J32" s="33"/>
    </row>
    <row r="33" spans="2:13" x14ac:dyDescent="0.4">
      <c r="B33" s="69">
        <v>15.5</v>
      </c>
      <c r="C33" s="31">
        <v>2487835340.0823331</v>
      </c>
      <c r="D33" s="32">
        <v>0</v>
      </c>
      <c r="E33" s="32">
        <v>1243917670.0411665</v>
      </c>
      <c r="F33" s="32">
        <v>932938252.53087497</v>
      </c>
      <c r="G33" s="32">
        <v>310979417.51029164</v>
      </c>
      <c r="H33" s="32">
        <v>0</v>
      </c>
      <c r="I33" s="32"/>
      <c r="J33" s="33"/>
    </row>
    <row r="34" spans="2:13" x14ac:dyDescent="0.4">
      <c r="B34" s="69">
        <v>16</v>
      </c>
      <c r="C34" s="31">
        <v>1572670166.3549128</v>
      </c>
      <c r="D34" s="32">
        <v>0</v>
      </c>
      <c r="E34" s="32">
        <v>458695465.18684959</v>
      </c>
      <c r="F34" s="32">
        <v>982918853.97182047</v>
      </c>
      <c r="G34" s="32">
        <v>131055847.19624272</v>
      </c>
      <c r="H34" s="32">
        <v>0</v>
      </c>
      <c r="I34" s="32"/>
      <c r="J34" s="33"/>
    </row>
    <row r="35" spans="2:13" x14ac:dyDescent="0.4">
      <c r="B35" s="69">
        <v>16.5</v>
      </c>
      <c r="C35" s="31">
        <v>1594413071.5903871</v>
      </c>
      <c r="D35" s="32">
        <v>0</v>
      </c>
      <c r="E35" s="32">
        <v>199301633.94879839</v>
      </c>
      <c r="F35" s="32">
        <v>730772657.81226075</v>
      </c>
      <c r="G35" s="32">
        <v>664338779.82932794</v>
      </c>
      <c r="H35" s="32">
        <v>0</v>
      </c>
      <c r="I35" s="32"/>
      <c r="J35" s="33"/>
    </row>
    <row r="36" spans="2:13" x14ac:dyDescent="0.4">
      <c r="B36" s="69">
        <v>17</v>
      </c>
      <c r="C36" s="31">
        <v>853542218.5857234</v>
      </c>
      <c r="D36" s="32">
        <v>0</v>
      </c>
      <c r="E36" s="32">
        <v>71128518.215476945</v>
      </c>
      <c r="F36" s="32">
        <v>533463886.61607713</v>
      </c>
      <c r="G36" s="32">
        <v>248949813.75416934</v>
      </c>
      <c r="H36" s="32">
        <v>0</v>
      </c>
      <c r="I36" s="32"/>
      <c r="J36" s="33"/>
    </row>
    <row r="37" spans="2:13" x14ac:dyDescent="0.4">
      <c r="B37" s="69">
        <v>17.5</v>
      </c>
      <c r="C37" s="31">
        <v>201704888.51910833</v>
      </c>
      <c r="D37" s="32">
        <v>0</v>
      </c>
      <c r="E37" s="32">
        <v>0</v>
      </c>
      <c r="F37" s="32">
        <v>75639333.194665626</v>
      </c>
      <c r="G37" s="32">
        <v>109256814.614517</v>
      </c>
      <c r="H37" s="32">
        <v>16808740.709925693</v>
      </c>
      <c r="I37" s="32"/>
      <c r="J37" s="33"/>
    </row>
    <row r="38" spans="2:13" x14ac:dyDescent="0.4">
      <c r="B38" s="69">
        <v>18</v>
      </c>
      <c r="C38" s="31">
        <v>263830.52318614547</v>
      </c>
      <c r="D38" s="32">
        <v>0</v>
      </c>
      <c r="E38" s="32">
        <v>0</v>
      </c>
      <c r="F38" s="32">
        <v>175887.01545743033</v>
      </c>
      <c r="G38" s="32">
        <v>87943.507728715165</v>
      </c>
      <c r="H38" s="32">
        <v>0</v>
      </c>
      <c r="I38" s="32"/>
      <c r="J38" s="33"/>
      <c r="L38"/>
      <c r="M38"/>
    </row>
    <row r="39" spans="2:13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/>
      <c r="L39"/>
      <c r="M39"/>
    </row>
    <row r="40" spans="2:13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</row>
    <row r="41" spans="2:13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</row>
    <row r="42" spans="2:13" ht="25.2" thickBot="1" x14ac:dyDescent="0.45">
      <c r="B42" s="27"/>
      <c r="C42" s="31"/>
      <c r="D42" s="32"/>
      <c r="E42" s="32"/>
      <c r="F42" s="32"/>
      <c r="G42" s="32"/>
      <c r="H42" s="32"/>
      <c r="I42" s="32"/>
      <c r="J42" s="33"/>
      <c r="L42"/>
      <c r="M42"/>
    </row>
    <row r="43" spans="2:13" x14ac:dyDescent="0.4">
      <c r="B43" s="34" t="s">
        <v>14</v>
      </c>
      <c r="C43" s="35">
        <v>98754051370.157074</v>
      </c>
      <c r="D43" s="36">
        <v>76969670684.398239</v>
      </c>
      <c r="E43" s="36">
        <v>14558563730.917103</v>
      </c>
      <c r="F43" s="36">
        <v>5578710040.0637159</v>
      </c>
      <c r="G43" s="36">
        <v>1630298174.0680633</v>
      </c>
      <c r="H43" s="36">
        <v>16808740.709925693</v>
      </c>
      <c r="I43" s="36"/>
      <c r="J43" s="37">
        <v>0</v>
      </c>
      <c r="L43"/>
      <c r="M43"/>
    </row>
    <row r="44" spans="2:13" s="8" customFormat="1" x14ac:dyDescent="0.4">
      <c r="B44" s="27" t="s">
        <v>15</v>
      </c>
      <c r="C44" s="38">
        <v>99.999999999999986</v>
      </c>
      <c r="D44" s="39">
        <v>77.940772673614134</v>
      </c>
      <c r="E44" s="39">
        <v>14.74224452457919</v>
      </c>
      <c r="F44" s="39">
        <v>5.6490948600713011</v>
      </c>
      <c r="G44" s="39">
        <v>1.650867130460564</v>
      </c>
      <c r="H44" s="39">
        <v>1.7020811274792116E-2</v>
      </c>
      <c r="I44" s="39"/>
      <c r="J44" s="40">
        <v>0</v>
      </c>
      <c r="L44"/>
      <c r="M44"/>
    </row>
    <row r="45" spans="2:13" s="8" customFormat="1" x14ac:dyDescent="0.4">
      <c r="B45" s="27" t="s">
        <v>16</v>
      </c>
      <c r="C45" s="41">
        <v>9.8818306653888364</v>
      </c>
      <c r="D45" s="42">
        <v>8.4663189162506409</v>
      </c>
      <c r="E45" s="42">
        <v>14.508625616760268</v>
      </c>
      <c r="F45" s="42">
        <v>15.450399494824175</v>
      </c>
      <c r="G45" s="42">
        <v>16.260112568940063</v>
      </c>
      <c r="H45" s="42">
        <v>17.5</v>
      </c>
      <c r="I45" s="42"/>
      <c r="J45" s="43">
        <v>0</v>
      </c>
      <c r="L45"/>
      <c r="M45"/>
    </row>
    <row r="46" spans="2:13" s="9" customFormat="1" x14ac:dyDescent="0.4">
      <c r="B46" s="44" t="s">
        <v>28</v>
      </c>
      <c r="C46" s="45">
        <v>8.9274431350280938</v>
      </c>
      <c r="D46" s="46">
        <v>2.0877324436643541</v>
      </c>
      <c r="E46" s="46">
        <v>0.57943354333139496</v>
      </c>
      <c r="F46" s="46">
        <v>0.99097749510574196</v>
      </c>
      <c r="G46" s="46">
        <v>0.48720223862509687</v>
      </c>
      <c r="H46" s="46">
        <v>0</v>
      </c>
      <c r="I46" s="46"/>
      <c r="J46" s="47">
        <v>0</v>
      </c>
      <c r="L46"/>
      <c r="M46"/>
    </row>
    <row r="47" spans="2:13" x14ac:dyDescent="0.4">
      <c r="B47" s="48" t="s">
        <v>25</v>
      </c>
      <c r="C47" s="49">
        <v>8.7064012665939678</v>
      </c>
      <c r="D47" s="50">
        <v>4.3773341816434383</v>
      </c>
      <c r="E47" s="50">
        <v>22.846744988053512</v>
      </c>
      <c r="F47" s="50">
        <v>28.141709099073356</v>
      </c>
      <c r="G47" s="50">
        <v>32.92636456104055</v>
      </c>
      <c r="H47" s="50">
        <v>41.487673294793915</v>
      </c>
      <c r="I47" s="50"/>
      <c r="J47" s="51">
        <v>0</v>
      </c>
      <c r="L47"/>
      <c r="M47"/>
    </row>
    <row r="48" spans="2:13" x14ac:dyDescent="0.4">
      <c r="B48" s="52" t="s">
        <v>26</v>
      </c>
      <c r="C48" s="70">
        <v>1.2629975590069261E+18</v>
      </c>
      <c r="D48" s="71">
        <v>9.7575707506538528E+16</v>
      </c>
      <c r="E48" s="71">
        <v>5.743329317786647E+17</v>
      </c>
      <c r="F48" s="71">
        <v>4.9202552627359014E+17</v>
      </c>
      <c r="G48" s="71">
        <v>9.8928268604359184E+16</v>
      </c>
      <c r="H48" s="71">
        <v>135124843773419.41</v>
      </c>
      <c r="I48" s="53"/>
      <c r="J48" s="54">
        <v>0</v>
      </c>
    </row>
    <row r="49" spans="2:12" ht="25.2" thickBot="1" x14ac:dyDescent="0.45">
      <c r="B49" s="55" t="s">
        <v>27</v>
      </c>
      <c r="C49" s="66">
        <v>1.1380106701053931E-2</v>
      </c>
      <c r="D49" s="57">
        <v>4.0583661415051677E-3</v>
      </c>
      <c r="E49" s="57">
        <v>5.2055105092000377E-2</v>
      </c>
      <c r="F49" s="57">
        <v>0.12573611235434712</v>
      </c>
      <c r="G49" s="57">
        <v>0.19292706704103343</v>
      </c>
      <c r="H49" s="57">
        <v>0.69156407480812465</v>
      </c>
      <c r="I49" s="58"/>
      <c r="J49" s="59"/>
    </row>
    <row r="51" spans="2:12" x14ac:dyDescent="0.4">
      <c r="C51" s="3" t="s">
        <v>19</v>
      </c>
      <c r="E51" s="10">
        <f>E48*100/C48</f>
        <v>45.473795866260666</v>
      </c>
    </row>
    <row r="52" spans="2:12" x14ac:dyDescent="0.4">
      <c r="C52" s="3" t="s">
        <v>11</v>
      </c>
      <c r="D52" s="3">
        <f t="shared" ref="D52:I52" si="0">D43/1000000</f>
        <v>76969.670684398239</v>
      </c>
      <c r="E52" s="3">
        <f t="shared" si="0"/>
        <v>14558.563730917103</v>
      </c>
      <c r="F52" s="3">
        <f t="shared" si="0"/>
        <v>5578.7100400637155</v>
      </c>
      <c r="G52" s="3">
        <f t="shared" si="0"/>
        <v>1630.2981740680632</v>
      </c>
      <c r="H52" s="3">
        <f t="shared" si="0"/>
        <v>16.808740709925694</v>
      </c>
      <c r="I52" s="3">
        <f t="shared" si="0"/>
        <v>0</v>
      </c>
    </row>
    <row r="53" spans="2:12" x14ac:dyDescent="0.4">
      <c r="C53" s="3">
        <f>L55</f>
        <v>76</v>
      </c>
    </row>
    <row r="54" spans="2:12" x14ac:dyDescent="0.4">
      <c r="C54" s="10">
        <f>K55</f>
        <v>76.200219149111177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2" x14ac:dyDescent="0.4">
      <c r="B55" s="12">
        <v>2005</v>
      </c>
      <c r="C55" s="3" t="str">
        <f>CONCATENATE(C51,C53,C52)</f>
        <v>&lt; 11,5 cm =76%</v>
      </c>
      <c r="D55" s="10">
        <f>SUM(D8:D25)/1000000000</f>
        <v>75.182789544665667</v>
      </c>
      <c r="E55" s="10">
        <f t="shared" ref="E55:I55" si="2">SUM(E8:E25)/1000000000</f>
        <v>6.8014018019843622E-2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75.250803562685505</v>
      </c>
      <c r="K55" s="10">
        <f>(J55/$J57)*100</f>
        <v>76.200219149111177</v>
      </c>
      <c r="L55" s="10">
        <f>ROUND(K55,0)</f>
        <v>76</v>
      </c>
    </row>
    <row r="56" spans="2:12" x14ac:dyDescent="0.4">
      <c r="B56" s="12"/>
      <c r="C56" s="3" t="s">
        <v>18</v>
      </c>
      <c r="D56" s="10">
        <f>SUM(D26:D42)/1000000000</f>
        <v>1.7868811397325854</v>
      </c>
      <c r="E56" s="10">
        <f t="shared" ref="E56:I56" si="3">SUM(E26:E42)/1000000000</f>
        <v>14.490549712897259</v>
      </c>
      <c r="F56" s="10">
        <f t="shared" si="3"/>
        <v>5.578710040063716</v>
      </c>
      <c r="G56" s="10">
        <f t="shared" si="3"/>
        <v>1.6302981740680633</v>
      </c>
      <c r="H56" s="10">
        <f t="shared" si="3"/>
        <v>1.6808740709925694E-2</v>
      </c>
      <c r="I56" s="10">
        <f t="shared" si="3"/>
        <v>0</v>
      </c>
      <c r="J56" s="10">
        <f>SUM(D56:I56)</f>
        <v>23.503247807471549</v>
      </c>
      <c r="K56" s="10">
        <f>(J56/$J57)*100</f>
        <v>23.799780850888823</v>
      </c>
    </row>
    <row r="57" spans="2:12" x14ac:dyDescent="0.4">
      <c r="B57" s="12"/>
      <c r="J57" s="10">
        <f>SUM(J55:J56)</f>
        <v>98.754051370157057</v>
      </c>
      <c r="K57" s="10">
        <f>SUM(K55:K56)</f>
        <v>100</v>
      </c>
    </row>
    <row r="58" spans="2:12" x14ac:dyDescent="0.4">
      <c r="B58" s="12"/>
    </row>
    <row r="59" spans="2:12" x14ac:dyDescent="0.4">
      <c r="B59" s="12"/>
    </row>
    <row r="60" spans="2:12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2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2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2" x14ac:dyDescent="0.4">
      <c r="B63" s="12"/>
      <c r="J63" s="10"/>
      <c r="K63" s="10"/>
      <c r="L63" s="7"/>
    </row>
  </sheetData>
  <mergeCells count="2">
    <mergeCell ref="B1:J1"/>
    <mergeCell ref="B2:K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7853-5449-4F7A-A8B4-E3AB82E8998E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9.1796875" style="1" bestFit="1" customWidth="1"/>
    <col min="14" max="17" width="11.54296875" style="1"/>
    <col min="18" max="18" width="13.81640625" style="1" customWidth="1"/>
    <col min="19" max="19" width="17.7265625" style="1" bestFit="1" customWidth="1"/>
    <col min="20" max="20" width="18.26953125" style="1" bestFit="1" customWidth="1"/>
    <col min="21" max="22" width="17.6328125" style="1" customWidth="1"/>
    <col min="23" max="16384" width="11.54296875" style="1"/>
  </cols>
  <sheetData>
    <row r="1" spans="2:24" ht="45.75" customHeight="1" x14ac:dyDescent="0.25">
      <c r="B1" s="72" t="s">
        <v>53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49</v>
      </c>
      <c r="C2" s="72"/>
      <c r="D2" s="72"/>
      <c r="E2" s="72"/>
      <c r="F2" s="72"/>
      <c r="G2" s="72"/>
      <c r="H2" s="72"/>
      <c r="I2" s="72"/>
      <c r="J2" s="72"/>
      <c r="K2" s="72"/>
    </row>
    <row r="3" spans="2:24" ht="25.2" thickBot="1" x14ac:dyDescent="0.45">
      <c r="O3"/>
      <c r="P3"/>
      <c r="Q3"/>
      <c r="R3"/>
      <c r="S3"/>
      <c r="T3"/>
      <c r="U3"/>
      <c r="V3"/>
      <c r="W3"/>
      <c r="X3"/>
    </row>
    <row r="4" spans="2:24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</row>
    <row r="7" spans="2:24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/>
      <c r="D8" s="32"/>
      <c r="E8" s="32"/>
      <c r="F8" s="32"/>
      <c r="G8" s="32"/>
      <c r="H8" s="32"/>
      <c r="I8" s="32"/>
      <c r="J8" s="30"/>
      <c r="O8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/>
      <c r="D9" s="32"/>
      <c r="E9" s="32"/>
      <c r="F9" s="32"/>
      <c r="G9" s="32"/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14769909.343450991</v>
      </c>
      <c r="D11" s="32">
        <v>14769909.343450991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95126.84524715101</v>
      </c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205906407.8858963</v>
      </c>
      <c r="D12" s="32">
        <v>205906407.8858963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212260966.15792</v>
      </c>
      <c r="D13" s="32">
        <v>212260966.15792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</row>
    <row r="14" spans="2:24" x14ac:dyDescent="0.4">
      <c r="B14" s="69">
        <v>6</v>
      </c>
      <c r="C14" s="31">
        <v>941352695.065045</v>
      </c>
      <c r="D14" s="32">
        <v>941352695.065045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</row>
    <row r="15" spans="2:24" x14ac:dyDescent="0.4">
      <c r="B15" s="69">
        <v>6.5</v>
      </c>
      <c r="C15" s="31">
        <v>2686273518.9571733</v>
      </c>
      <c r="D15" s="32">
        <v>2686273518.9571733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</row>
    <row r="16" spans="2:24" x14ac:dyDescent="0.4">
      <c r="B16" s="69">
        <v>7</v>
      </c>
      <c r="C16" s="31">
        <v>5855671746.5536098</v>
      </c>
      <c r="D16" s="32">
        <v>5855671746.5536098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10485642690.016798</v>
      </c>
      <c r="D17" s="32">
        <v>10485642690.016798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81.987726649922038</v>
      </c>
      <c r="M17" s="6" t="s">
        <v>11</v>
      </c>
    </row>
    <row r="18" spans="2:13" x14ac:dyDescent="0.4">
      <c r="B18" s="69">
        <v>8</v>
      </c>
      <c r="C18" s="31">
        <v>15034226689.030891</v>
      </c>
      <c r="D18" s="32">
        <v>15034226689.030891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15601476906.031338</v>
      </c>
      <c r="D19" s="32">
        <v>15601476906.031338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95126845247.151016</v>
      </c>
      <c r="M19" s="6" t="s">
        <v>12</v>
      </c>
    </row>
    <row r="20" spans="2:13" x14ac:dyDescent="0.4">
      <c r="B20" s="69">
        <v>9</v>
      </c>
      <c r="C20" s="31">
        <v>13828404284.309225</v>
      </c>
      <c r="D20" s="32">
        <v>13828404284.309225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5021740657.7137232</v>
      </c>
      <c r="D21" s="32">
        <v>5021740657.7137232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4464387325.7379637</v>
      </c>
      <c r="D22" s="32">
        <v>4464387325.7379637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1993535354.2086754</v>
      </c>
      <c r="D23" s="32">
        <v>1641734997.5836151</v>
      </c>
      <c r="E23" s="32">
        <v>351800356.62506044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1358981894.9730201</v>
      </c>
      <c r="D24" s="32">
        <v>1155134610.727067</v>
      </c>
      <c r="E24" s="32">
        <v>203847284.24595299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287706805.9437511</v>
      </c>
      <c r="D25" s="32">
        <v>153443629.83666724</v>
      </c>
      <c r="E25" s="32">
        <v>134263176.10708386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340308752.34948504</v>
      </c>
      <c r="D26" s="32">
        <v>60054485.708732657</v>
      </c>
      <c r="E26" s="32">
        <v>280254266.64075238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676982087.32254183</v>
      </c>
      <c r="D27" s="32">
        <v>48355863.380181558</v>
      </c>
      <c r="E27" s="32">
        <v>628626223.94236028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996883322.15290594</v>
      </c>
      <c r="D28" s="32">
        <v>0</v>
      </c>
      <c r="E28" s="32">
        <v>996883322.15290594</v>
      </c>
      <c r="F28" s="32">
        <v>0</v>
      </c>
      <c r="G28" s="32">
        <v>0</v>
      </c>
      <c r="H28" s="32"/>
      <c r="I28" s="32"/>
      <c r="J28" s="33"/>
    </row>
    <row r="29" spans="2:13" x14ac:dyDescent="0.4">
      <c r="B29" s="69">
        <v>13.5</v>
      </c>
      <c r="C29" s="31">
        <v>1466735335.4594223</v>
      </c>
      <c r="D29" s="32">
        <v>48891177.848647408</v>
      </c>
      <c r="E29" s="32">
        <v>1368952979.7621276</v>
      </c>
      <c r="F29" s="32">
        <v>48891177.848647408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2019972040.3047438</v>
      </c>
      <c r="D30" s="32">
        <v>0</v>
      </c>
      <c r="E30" s="32">
        <v>1947830181.7224314</v>
      </c>
      <c r="F30" s="32">
        <v>72141858.582312271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2524296053.3831534</v>
      </c>
      <c r="D31" s="32">
        <v>0</v>
      </c>
      <c r="E31" s="32">
        <v>2337311160.539957</v>
      </c>
      <c r="F31" s="32">
        <v>186984892.84319654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3025033629.8379273</v>
      </c>
      <c r="D32" s="32">
        <v>0</v>
      </c>
      <c r="E32" s="32">
        <v>1890646018.6487045</v>
      </c>
      <c r="F32" s="32">
        <v>1134387611.1892228</v>
      </c>
      <c r="G32" s="32">
        <v>0</v>
      </c>
      <c r="H32" s="32"/>
      <c r="I32" s="32"/>
      <c r="J32" s="33"/>
    </row>
    <row r="33" spans="2:13" x14ac:dyDescent="0.4">
      <c r="B33" s="69">
        <v>15.5</v>
      </c>
      <c r="C33" s="31">
        <v>2715134425.2922449</v>
      </c>
      <c r="D33" s="32">
        <v>0</v>
      </c>
      <c r="E33" s="32">
        <v>730997729.88637364</v>
      </c>
      <c r="F33" s="32">
        <v>1984136695.4058712</v>
      </c>
      <c r="G33" s="32">
        <v>0</v>
      </c>
      <c r="H33" s="32"/>
      <c r="I33" s="32"/>
      <c r="J33" s="33"/>
    </row>
    <row r="34" spans="2:13" x14ac:dyDescent="0.4">
      <c r="B34" s="69">
        <v>16</v>
      </c>
      <c r="C34" s="31">
        <v>1771784627.6033432</v>
      </c>
      <c r="D34" s="32">
        <v>0</v>
      </c>
      <c r="E34" s="32">
        <v>664419235.35125375</v>
      </c>
      <c r="F34" s="32">
        <v>1033541032.7686169</v>
      </c>
      <c r="G34" s="32">
        <v>73824359.48347263</v>
      </c>
      <c r="H34" s="32"/>
      <c r="I34" s="32"/>
      <c r="J34" s="33"/>
    </row>
    <row r="35" spans="2:13" x14ac:dyDescent="0.4">
      <c r="B35" s="69">
        <v>16.5</v>
      </c>
      <c r="C35" s="31">
        <v>907434396.55284929</v>
      </c>
      <c r="D35" s="32">
        <v>0</v>
      </c>
      <c r="E35" s="32">
        <v>78907338.830682546</v>
      </c>
      <c r="F35" s="32">
        <v>749619718.89148426</v>
      </c>
      <c r="G35" s="32">
        <v>78907338.830682546</v>
      </c>
      <c r="H35" s="32"/>
      <c r="I35" s="32"/>
      <c r="J35" s="33"/>
    </row>
    <row r="36" spans="2:13" x14ac:dyDescent="0.4">
      <c r="B36" s="69">
        <v>17</v>
      </c>
      <c r="C36" s="31">
        <v>436880651.60286105</v>
      </c>
      <c r="D36" s="32">
        <v>0</v>
      </c>
      <c r="E36" s="32">
        <v>20803840.552517194</v>
      </c>
      <c r="F36" s="32">
        <v>332861448.84027511</v>
      </c>
      <c r="G36" s="32">
        <v>83215362.210068777</v>
      </c>
      <c r="H36" s="32"/>
      <c r="I36" s="32"/>
      <c r="J36" s="33"/>
    </row>
    <row r="37" spans="2:13" x14ac:dyDescent="0.4">
      <c r="B37" s="69">
        <v>17.5</v>
      </c>
      <c r="C37" s="31">
        <v>200111132.52202699</v>
      </c>
      <c r="D37" s="32">
        <v>0</v>
      </c>
      <c r="E37" s="32">
        <v>0</v>
      </c>
      <c r="F37" s="32">
        <v>128642870.90701735</v>
      </c>
      <c r="G37" s="32">
        <v>71468261.615009636</v>
      </c>
      <c r="H37" s="32"/>
      <c r="I37" s="32"/>
      <c r="J37" s="33"/>
    </row>
    <row r="38" spans="2:13" x14ac:dyDescent="0.4">
      <c r="B38" s="69">
        <v>18</v>
      </c>
      <c r="C38" s="31">
        <v>48768888.920968056</v>
      </c>
      <c r="D38" s="32">
        <v>0</v>
      </c>
      <c r="E38" s="32">
        <v>0</v>
      </c>
      <c r="F38" s="32">
        <v>9753777.7841936108</v>
      </c>
      <c r="G38" s="32">
        <v>39015111.136774443</v>
      </c>
      <c r="H38" s="32"/>
      <c r="I38" s="32"/>
      <c r="J38" s="33"/>
      <c r="L38"/>
      <c r="M38"/>
    </row>
    <row r="39" spans="2:13" x14ac:dyDescent="0.4">
      <c r="B39" s="69">
        <v>18.5</v>
      </c>
      <c r="C39" s="31">
        <v>4182051.9180204975</v>
      </c>
      <c r="D39" s="32">
        <v>0</v>
      </c>
      <c r="E39" s="32">
        <v>0</v>
      </c>
      <c r="F39" s="32">
        <v>1045512.9795051244</v>
      </c>
      <c r="G39" s="32">
        <v>3136538.938515373</v>
      </c>
      <c r="H39" s="32"/>
      <c r="I39" s="32"/>
      <c r="J39" s="33"/>
      <c r="L39"/>
      <c r="M39"/>
    </row>
    <row r="40" spans="2:13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</row>
    <row r="41" spans="2:13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</row>
    <row r="42" spans="2:13" ht="25.2" thickBot="1" x14ac:dyDescent="0.45">
      <c r="B42" s="27"/>
      <c r="C42" s="31"/>
      <c r="D42" s="32"/>
      <c r="E42" s="32"/>
      <c r="F42" s="32"/>
      <c r="G42" s="32"/>
      <c r="H42" s="32"/>
      <c r="I42" s="32"/>
      <c r="J42" s="33"/>
      <c r="L42"/>
      <c r="M42"/>
    </row>
    <row r="43" spans="2:13" x14ac:dyDescent="0.4">
      <c r="B43" s="34" t="s">
        <v>14</v>
      </c>
      <c r="C43" s="35">
        <v>95126845247.151016</v>
      </c>
      <c r="D43" s="36">
        <v>77459728561.88797</v>
      </c>
      <c r="E43" s="36">
        <v>11635543115.008163</v>
      </c>
      <c r="F43" s="36">
        <v>5682006598.0403433</v>
      </c>
      <c r="G43" s="36">
        <v>349566972.21452338</v>
      </c>
      <c r="H43" s="36"/>
      <c r="I43" s="36"/>
      <c r="J43" s="37">
        <v>0</v>
      </c>
      <c r="L43"/>
      <c r="M43"/>
    </row>
    <row r="44" spans="2:13" s="8" customFormat="1" x14ac:dyDescent="0.4">
      <c r="B44" s="27" t="s">
        <v>15</v>
      </c>
      <c r="C44" s="38">
        <v>99.999999999999986</v>
      </c>
      <c r="D44" s="39">
        <v>81.427832869510439</v>
      </c>
      <c r="E44" s="39">
        <v>12.231608317060889</v>
      </c>
      <c r="F44" s="39">
        <v>5.9730842363980479</v>
      </c>
      <c r="G44" s="39">
        <v>0.36747457703060188</v>
      </c>
      <c r="H44" s="39"/>
      <c r="I44" s="39"/>
      <c r="J44" s="40">
        <v>0</v>
      </c>
      <c r="L44"/>
      <c r="M44"/>
    </row>
    <row r="45" spans="2:13" s="8" customFormat="1" x14ac:dyDescent="0.4">
      <c r="B45" s="27" t="s">
        <v>16</v>
      </c>
      <c r="C45" s="41">
        <v>9.5319048771237735</v>
      </c>
      <c r="D45" s="42">
        <v>8.3706876936359205</v>
      </c>
      <c r="E45" s="42">
        <v>14.032745167715573</v>
      </c>
      <c r="F45" s="42">
        <v>15.69188912806203</v>
      </c>
      <c r="G45" s="42">
        <v>16.903240348101296</v>
      </c>
      <c r="H45" s="42"/>
      <c r="I45" s="42"/>
      <c r="J45" s="43">
        <v>0</v>
      </c>
      <c r="L45"/>
      <c r="M45"/>
    </row>
    <row r="46" spans="2:13" s="9" customFormat="1" x14ac:dyDescent="0.4">
      <c r="B46" s="44" t="s">
        <v>28</v>
      </c>
      <c r="C46" s="45">
        <v>7.1485597199183957</v>
      </c>
      <c r="D46" s="46">
        <v>1.0824289368188096</v>
      </c>
      <c r="E46" s="46">
        <v>1.5730419410730896</v>
      </c>
      <c r="F46" s="46">
        <v>0.52114186004499397</v>
      </c>
      <c r="G46" s="46">
        <v>0.4411680726515142</v>
      </c>
      <c r="H46" s="46"/>
      <c r="I46" s="46"/>
      <c r="J46" s="47">
        <v>0</v>
      </c>
      <c r="L46"/>
      <c r="M46"/>
    </row>
    <row r="47" spans="2:13" x14ac:dyDescent="0.4">
      <c r="B47" s="48" t="s">
        <v>25</v>
      </c>
      <c r="C47" s="49">
        <v>7.3251152101987076</v>
      </c>
      <c r="D47" s="50">
        <v>3.7678628015372793</v>
      </c>
      <c r="E47" s="50">
        <v>21.34722361695103</v>
      </c>
      <c r="F47" s="50">
        <v>30.534708519557743</v>
      </c>
      <c r="G47" s="50">
        <v>39.266689110225691</v>
      </c>
      <c r="H47" s="50"/>
      <c r="I47" s="50"/>
      <c r="J47" s="51">
        <v>0</v>
      </c>
      <c r="L47"/>
      <c r="M47"/>
    </row>
    <row r="48" spans="2:13" x14ac:dyDescent="0.4">
      <c r="B48" s="52" t="s">
        <v>26</v>
      </c>
      <c r="C48" s="70">
        <v>5.4983576493036589E+17</v>
      </c>
      <c r="D48" s="71">
        <v>5.5743002066978368E+16</v>
      </c>
      <c r="E48" s="71">
        <v>2.6664097418651712E+17</v>
      </c>
      <c r="F48" s="71">
        <v>2.1675510667364518E+17</v>
      </c>
      <c r="G48" s="71">
        <v>1.0696682003225188E+16</v>
      </c>
      <c r="H48" s="53"/>
      <c r="I48" s="53"/>
      <c r="J48" s="54">
        <v>0</v>
      </c>
    </row>
    <row r="49" spans="2:12" ht="25.2" thickBot="1" x14ac:dyDescent="0.45">
      <c r="B49" s="55" t="s">
        <v>27</v>
      </c>
      <c r="C49" s="66">
        <v>7.7949511649881547E-3</v>
      </c>
      <c r="D49" s="57">
        <v>3.0480297831340705E-3</v>
      </c>
      <c r="E49" s="57">
        <v>4.4378925603577167E-2</v>
      </c>
      <c r="F49" s="57">
        <v>8.1937542698471949E-2</v>
      </c>
      <c r="G49" s="57">
        <v>0.29586537963354798</v>
      </c>
      <c r="H49" s="57"/>
      <c r="I49" s="58"/>
      <c r="J49" s="59"/>
    </row>
    <row r="51" spans="2:12" x14ac:dyDescent="0.4">
      <c r="C51" s="3" t="s">
        <v>19</v>
      </c>
      <c r="E51" s="10">
        <f>E48*100/C48</f>
        <v>48.494658076723319</v>
      </c>
    </row>
    <row r="52" spans="2:12" x14ac:dyDescent="0.4">
      <c r="C52" s="3" t="s">
        <v>11</v>
      </c>
      <c r="D52" s="3">
        <f t="shared" ref="D52:I52" si="0">D43/1000000</f>
        <v>77459.728561887969</v>
      </c>
      <c r="E52" s="3">
        <f t="shared" si="0"/>
        <v>11635.543115008164</v>
      </c>
      <c r="F52" s="3">
        <f t="shared" si="0"/>
        <v>5682.0065980403433</v>
      </c>
      <c r="G52" s="3">
        <f t="shared" si="0"/>
        <v>349.56697221452339</v>
      </c>
      <c r="H52" s="3">
        <f t="shared" si="0"/>
        <v>0</v>
      </c>
      <c r="I52" s="3">
        <f t="shared" si="0"/>
        <v>0</v>
      </c>
    </row>
    <row r="53" spans="2:12" x14ac:dyDescent="0.4">
      <c r="C53" s="3">
        <f>L55</f>
        <v>82</v>
      </c>
    </row>
    <row r="54" spans="2:12" x14ac:dyDescent="0.4">
      <c r="C54" s="10">
        <f>K55</f>
        <v>81.987726649922038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2" x14ac:dyDescent="0.4">
      <c r="B55" s="12">
        <v>2006</v>
      </c>
      <c r="C55" s="3" t="str">
        <f>CONCATENATE(C51,C53,C52)</f>
        <v>&lt; 11,5 cm =82%</v>
      </c>
      <c r="D55" s="10">
        <f>SUM(D8:D25)/1000000000</f>
        <v>77.302427034950398</v>
      </c>
      <c r="E55" s="10">
        <f t="shared" ref="E55:I55" si="2">SUM(E8:E25)/1000000000</f>
        <v>0.6899108169780972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77.992337851928497</v>
      </c>
      <c r="K55" s="10">
        <f>(J55/$J57)*100</f>
        <v>81.987726649922038</v>
      </c>
      <c r="L55" s="10">
        <f>ROUND(K55,0)</f>
        <v>82</v>
      </c>
    </row>
    <row r="56" spans="2:12" x14ac:dyDescent="0.4">
      <c r="B56" s="12"/>
      <c r="C56" s="3" t="s">
        <v>18</v>
      </c>
      <c r="D56" s="10">
        <f>SUM(D26:D42)/1000000000</f>
        <v>0.15730152693756164</v>
      </c>
      <c r="E56" s="10">
        <f t="shared" ref="E56:I56" si="3">SUM(E26:E42)/1000000000</f>
        <v>10.945632298030066</v>
      </c>
      <c r="F56" s="10">
        <f t="shared" si="3"/>
        <v>5.6820065980403429</v>
      </c>
      <c r="G56" s="10">
        <f t="shared" si="3"/>
        <v>0.34956697221452337</v>
      </c>
      <c r="H56" s="10">
        <f t="shared" si="3"/>
        <v>0</v>
      </c>
      <c r="I56" s="10">
        <f t="shared" si="3"/>
        <v>0</v>
      </c>
      <c r="J56" s="10">
        <f>SUM(D56:I56)</f>
        <v>17.134507395222492</v>
      </c>
      <c r="K56" s="10">
        <f>(J56/$J57)*100</f>
        <v>18.012273350077972</v>
      </c>
    </row>
    <row r="57" spans="2:12" x14ac:dyDescent="0.4">
      <c r="B57" s="12"/>
      <c r="J57" s="10">
        <f>SUM(J55:J56)</f>
        <v>95.126845247150982</v>
      </c>
      <c r="K57" s="10">
        <f>SUM(K55:K56)</f>
        <v>100.00000000000001</v>
      </c>
    </row>
    <row r="58" spans="2:12" x14ac:dyDescent="0.4">
      <c r="B58" s="12"/>
    </row>
    <row r="59" spans="2:12" x14ac:dyDescent="0.4">
      <c r="B59" s="12"/>
    </row>
    <row r="60" spans="2:12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2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2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2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AAD3-71DF-45A4-B8B5-46F96BB211E6}">
  <dimension ref="B1:Y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5" ht="43.5" customHeight="1" x14ac:dyDescent="0.25">
      <c r="B1" s="72" t="s">
        <v>58</v>
      </c>
      <c r="C1" s="72"/>
      <c r="D1" s="72"/>
      <c r="E1" s="72"/>
      <c r="F1" s="72"/>
      <c r="G1" s="72"/>
      <c r="H1" s="72"/>
      <c r="I1" s="72"/>
      <c r="J1" s="72"/>
    </row>
    <row r="2" spans="2:25" x14ac:dyDescent="0.25">
      <c r="B2" s="72" t="s">
        <v>39</v>
      </c>
      <c r="C2" s="72"/>
      <c r="D2" s="72"/>
      <c r="E2" s="72"/>
      <c r="F2" s="72"/>
      <c r="G2" s="72"/>
      <c r="H2" s="72"/>
      <c r="I2" s="72"/>
      <c r="J2" s="72"/>
      <c r="K2" s="72"/>
    </row>
    <row r="3" spans="2:25" ht="25.2" thickBot="1" x14ac:dyDescent="0.45">
      <c r="O3"/>
      <c r="P3"/>
      <c r="Q3"/>
      <c r="R3"/>
      <c r="S3"/>
      <c r="T3"/>
      <c r="U3"/>
      <c r="V3"/>
      <c r="W3"/>
      <c r="X3"/>
      <c r="Y3"/>
    </row>
    <row r="4" spans="2:25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</row>
    <row r="5" spans="2:25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</row>
    <row r="6" spans="2:25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</row>
    <row r="7" spans="2:25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</row>
    <row r="8" spans="2:25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  <c r="Y8"/>
    </row>
    <row r="9" spans="2:25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</row>
    <row r="10" spans="2:25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</row>
    <row r="11" spans="2:25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85550.355481779494</v>
      </c>
      <c r="O11"/>
      <c r="P11"/>
      <c r="Q11"/>
      <c r="R11"/>
      <c r="S11"/>
      <c r="T11"/>
      <c r="U11"/>
      <c r="V11"/>
      <c r="W11"/>
      <c r="X11"/>
      <c r="Y11"/>
    </row>
    <row r="12" spans="2:25" x14ac:dyDescent="0.4">
      <c r="B12" s="69">
        <v>5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</row>
    <row r="13" spans="2:25" x14ac:dyDescent="0.4">
      <c r="B13" s="69">
        <v>5.5</v>
      </c>
      <c r="C13" s="31">
        <v>0</v>
      </c>
      <c r="D13" s="32">
        <v>0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</row>
    <row r="14" spans="2:25" x14ac:dyDescent="0.4">
      <c r="B14" s="69">
        <v>6</v>
      </c>
      <c r="C14" s="31">
        <v>241320386.8860772</v>
      </c>
      <c r="D14" s="32">
        <v>241320386.8860772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</row>
    <row r="15" spans="2:25" x14ac:dyDescent="0.4">
      <c r="B15" s="69">
        <v>6.5</v>
      </c>
      <c r="C15" s="31">
        <v>407765126.18370438</v>
      </c>
      <c r="D15" s="32">
        <v>407765126.18370438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</row>
    <row r="16" spans="2:25" x14ac:dyDescent="0.4">
      <c r="B16" s="69">
        <v>7</v>
      </c>
      <c r="C16" s="31">
        <v>1270981304.9272881</v>
      </c>
      <c r="D16" s="32">
        <v>1270981304.9272881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2240590958.384181</v>
      </c>
      <c r="D17" s="32">
        <v>2240590958.384181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40.654487429954436</v>
      </c>
      <c r="M17" s="6" t="s">
        <v>11</v>
      </c>
    </row>
    <row r="18" spans="2:13" x14ac:dyDescent="0.4">
      <c r="B18" s="69">
        <v>8</v>
      </c>
      <c r="C18" s="31">
        <v>3214494010.7409773</v>
      </c>
      <c r="D18" s="32">
        <v>3214494010.7409773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4114094197.8313122</v>
      </c>
      <c r="D19" s="32">
        <v>4114094197.8313122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85550355481.779495</v>
      </c>
      <c r="M19" s="6" t="s">
        <v>12</v>
      </c>
    </row>
    <row r="20" spans="2:13" x14ac:dyDescent="0.4">
      <c r="B20" s="69">
        <v>9</v>
      </c>
      <c r="C20" s="31">
        <v>3729154321.1905088</v>
      </c>
      <c r="D20" s="32">
        <v>3729154321.1905088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4237648432.8034687</v>
      </c>
      <c r="D21" s="32">
        <v>4237648432.8034687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3264863683.7884378</v>
      </c>
      <c r="D22" s="32">
        <v>3264863683.7884378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3029558087.7197771</v>
      </c>
      <c r="D23" s="32">
        <v>3029558087.7197771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4654075586.5641737</v>
      </c>
      <c r="D24" s="32">
        <v>3878396322.1368117</v>
      </c>
      <c r="E24" s="32">
        <v>775679264.4273622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4375512418.6014767</v>
      </c>
      <c r="D25" s="32">
        <v>2187756209.3007383</v>
      </c>
      <c r="E25" s="32">
        <v>2187756209.3007383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9637716986.9700699</v>
      </c>
      <c r="D26" s="32">
        <v>2628468269.173655</v>
      </c>
      <c r="E26" s="32">
        <v>7009248717.7964144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10868498800.303757</v>
      </c>
      <c r="D27" s="32">
        <v>0</v>
      </c>
      <c r="E27" s="32">
        <v>10868498800.303757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7762772463.865531</v>
      </c>
      <c r="D28" s="32">
        <v>0</v>
      </c>
      <c r="E28" s="32">
        <v>7762772463.865531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5322348843.0506191</v>
      </c>
      <c r="D29" s="32">
        <v>0</v>
      </c>
      <c r="E29" s="32">
        <v>5322348843.0506191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4322462080.8008614</v>
      </c>
      <c r="D30" s="32">
        <v>0</v>
      </c>
      <c r="E30" s="32">
        <v>4322462080.8008614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3870545227.5975084</v>
      </c>
      <c r="D31" s="32">
        <v>0</v>
      </c>
      <c r="E31" s="32">
        <v>3870545227.5975084</v>
      </c>
      <c r="F31" s="32">
        <v>0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2826899912.9413075</v>
      </c>
      <c r="D32" s="32">
        <v>0</v>
      </c>
      <c r="E32" s="32">
        <v>2544209921.6471767</v>
      </c>
      <c r="F32" s="32">
        <v>282689991.29413074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2030992172.3489487</v>
      </c>
      <c r="D33" s="32">
        <v>0</v>
      </c>
      <c r="E33" s="32">
        <v>1218595303.4093692</v>
      </c>
      <c r="F33" s="32">
        <v>812396868.93957949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1774832569.0110176</v>
      </c>
      <c r="D34" s="32">
        <v>0</v>
      </c>
      <c r="E34" s="32">
        <v>1365255822.3161674</v>
      </c>
      <c r="F34" s="32">
        <v>409576746.69485015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1181121730.2309365</v>
      </c>
      <c r="D35" s="32">
        <v>0</v>
      </c>
      <c r="E35" s="32">
        <v>918650234.6240617</v>
      </c>
      <c r="F35" s="32">
        <v>262471495.60687476</v>
      </c>
      <c r="G35" s="32">
        <v>0</v>
      </c>
      <c r="H35" s="32"/>
      <c r="I35" s="32"/>
      <c r="J35" s="33">
        <v>0</v>
      </c>
    </row>
    <row r="36" spans="2:14" x14ac:dyDescent="0.4">
      <c r="B36" s="69">
        <v>17</v>
      </c>
      <c r="C36" s="31">
        <v>729335816.11493433</v>
      </c>
      <c r="D36" s="32">
        <v>0</v>
      </c>
      <c r="E36" s="32">
        <v>208381661.74712408</v>
      </c>
      <c r="F36" s="32">
        <v>520954154.36781025</v>
      </c>
      <c r="G36" s="32">
        <v>0</v>
      </c>
      <c r="H36" s="32"/>
      <c r="I36" s="32"/>
      <c r="J36" s="33">
        <v>0</v>
      </c>
    </row>
    <row r="37" spans="2:14" x14ac:dyDescent="0.4">
      <c r="B37" s="69">
        <v>17.5</v>
      </c>
      <c r="C37" s="31">
        <v>358253397.71338063</v>
      </c>
      <c r="D37" s="32">
        <v>0</v>
      </c>
      <c r="E37" s="32">
        <v>102358113.63239446</v>
      </c>
      <c r="F37" s="32">
        <v>255895284.08098617</v>
      </c>
      <c r="G37" s="32">
        <v>0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84516965.209232211</v>
      </c>
      <c r="D38" s="32">
        <v>0</v>
      </c>
      <c r="E38" s="32">
        <v>0</v>
      </c>
      <c r="F38" s="32">
        <v>60369260.863737293</v>
      </c>
      <c r="G38" s="32">
        <v>24147704.345494915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85550355481.779495</v>
      </c>
      <c r="D43" s="36">
        <v>34445091311.066933</v>
      </c>
      <c r="E43" s="36">
        <v>48476762664.519096</v>
      </c>
      <c r="F43" s="36">
        <v>2604353801.8479686</v>
      </c>
      <c r="G43" s="36">
        <v>24147704.345494915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99.999999999999986</v>
      </c>
      <c r="D44" s="39">
        <v>40.262943522663733</v>
      </c>
      <c r="E44" s="39">
        <v>56.664595245128659</v>
      </c>
      <c r="F44" s="39">
        <v>3.0442349271156957</v>
      </c>
      <c r="G44" s="39">
        <v>2.8226305091903318E-2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11.842742615967719</v>
      </c>
      <c r="D45" s="42">
        <v>9.5261083127914059</v>
      </c>
      <c r="E45" s="42">
        <v>13.252761369731916</v>
      </c>
      <c r="F45" s="42">
        <v>16.179654132984655</v>
      </c>
      <c r="G45" s="42">
        <v>18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5.6369180250443156</v>
      </c>
      <c r="D46" s="46">
        <v>2.1349541352048638</v>
      </c>
      <c r="E46" s="46">
        <v>1.5627468067659367</v>
      </c>
      <c r="F46" s="46">
        <v>0.69327967949365654</v>
      </c>
      <c r="G46" s="46">
        <v>0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11.014834643888202</v>
      </c>
      <c r="D47" s="50">
        <v>5.3584644846805949</v>
      </c>
      <c r="E47" s="50">
        <v>14.176942927364731</v>
      </c>
      <c r="F47" s="50">
        <v>25.714290083727153</v>
      </c>
      <c r="G47" s="50">
        <v>35.419708441618063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3.5445053772821492E+19</v>
      </c>
      <c r="D48" s="71">
        <v>8.6420824749850849E+18</v>
      </c>
      <c r="E48" s="71">
        <v>2.643737696282753E+19</v>
      </c>
      <c r="F48" s="71">
        <v>3.6530271359220429E+17</v>
      </c>
      <c r="G48" s="71">
        <v>291621416678474.56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6.9591468554889846E-2</v>
      </c>
      <c r="D49" s="57">
        <v>8.5345742870517868E-2</v>
      </c>
      <c r="E49" s="57">
        <v>0.10606584893727027</v>
      </c>
      <c r="F49" s="57">
        <v>0.23207398851874866</v>
      </c>
      <c r="G49" s="57">
        <v>0.7071863311261416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74.586928636850146</v>
      </c>
    </row>
    <row r="52" spans="2:14" x14ac:dyDescent="0.4">
      <c r="C52" s="3" t="s">
        <v>11</v>
      </c>
      <c r="D52" s="3">
        <f t="shared" ref="D52:I52" si="0">D43/1000000</f>
        <v>34445.091311066935</v>
      </c>
      <c r="E52" s="3">
        <f t="shared" si="0"/>
        <v>48476.762664519098</v>
      </c>
      <c r="F52" s="3">
        <f t="shared" si="0"/>
        <v>2604.3538018479685</v>
      </c>
      <c r="G52" s="3">
        <f t="shared" si="0"/>
        <v>24.147704345494915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41</v>
      </c>
    </row>
    <row r="54" spans="2:14" x14ac:dyDescent="0.4">
      <c r="C54" s="10">
        <f>K55</f>
        <v>40.654487429954436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2007</v>
      </c>
      <c r="C55" s="3" t="str">
        <f>CONCATENATE(C51,C53,C52)</f>
        <v>&lt; 11,5 cm =41%</v>
      </c>
      <c r="D55" s="10">
        <f>SUM(D8:D25)/1000000000</f>
        <v>31.81662304189328</v>
      </c>
      <c r="E55" s="10">
        <f t="shared" ref="E55:I55" si="2">SUM(E8:E25)/1000000000</f>
        <v>2.9634354737281008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34.780058515621377</v>
      </c>
      <c r="K55" s="10">
        <f>(J55/$J57)*100</f>
        <v>40.654487429954436</v>
      </c>
      <c r="L55" s="10">
        <f>ROUND(K55,0)</f>
        <v>41</v>
      </c>
    </row>
    <row r="56" spans="2:14" x14ac:dyDescent="0.4">
      <c r="B56" s="12"/>
      <c r="C56" s="3" t="s">
        <v>18</v>
      </c>
      <c r="D56" s="10">
        <f>SUM(D26:D42)/1000000000</f>
        <v>2.6284682691736552</v>
      </c>
      <c r="E56" s="10">
        <f t="shared" ref="E56:I56" si="3">SUM(E26:E42)/1000000000</f>
        <v>45.513327190790996</v>
      </c>
      <c r="F56" s="10">
        <f t="shared" si="3"/>
        <v>2.6043538018479686</v>
      </c>
      <c r="G56" s="10">
        <f t="shared" si="3"/>
        <v>2.4147704345494916E-2</v>
      </c>
      <c r="H56" s="10">
        <f t="shared" si="3"/>
        <v>0</v>
      </c>
      <c r="I56" s="10">
        <f t="shared" si="3"/>
        <v>0</v>
      </c>
      <c r="J56" s="10">
        <f>SUM(D56:I56)</f>
        <v>50.770296966158114</v>
      </c>
      <c r="K56" s="10">
        <f>(J56/$J57)*100</f>
        <v>59.345512570045564</v>
      </c>
    </row>
    <row r="57" spans="2:14" x14ac:dyDescent="0.4">
      <c r="B57" s="12"/>
      <c r="J57" s="10">
        <f>SUM(J55:J56)</f>
        <v>85.550355481779491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30A1-8642-48B1-9EE1-B19110B9495C}">
  <dimension ref="B1:Z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6.36328125" style="3" bestFit="1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6.36328125" style="1" bestFit="1" customWidth="1"/>
    <col min="13" max="13" width="19.08984375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6" ht="43.5" customHeight="1" x14ac:dyDescent="0.25">
      <c r="B1" s="72" t="s">
        <v>59</v>
      </c>
      <c r="C1" s="72"/>
      <c r="D1" s="72"/>
      <c r="E1" s="72"/>
      <c r="F1" s="72"/>
      <c r="G1" s="72"/>
      <c r="H1" s="72"/>
      <c r="I1" s="72"/>
      <c r="J1" s="72"/>
    </row>
    <row r="2" spans="2:26" x14ac:dyDescent="0.25">
      <c r="B2" s="72" t="s">
        <v>47</v>
      </c>
      <c r="C2" s="72"/>
      <c r="D2" s="72"/>
      <c r="E2" s="72"/>
      <c r="F2" s="72"/>
      <c r="G2" s="72"/>
      <c r="H2" s="72"/>
      <c r="I2" s="72"/>
      <c r="J2" s="72"/>
      <c r="K2" s="72"/>
    </row>
    <row r="3" spans="2:26" ht="25.2" thickBot="1" x14ac:dyDescent="0.45"/>
    <row r="4" spans="2:26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  <c r="Y4"/>
      <c r="Z4"/>
    </row>
    <row r="5" spans="2:26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  <c r="Y5"/>
      <c r="Z5"/>
    </row>
    <row r="6" spans="2:26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  <c r="Y6"/>
      <c r="Z6"/>
    </row>
    <row r="7" spans="2:26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  <c r="Y7"/>
      <c r="Z7"/>
    </row>
    <row r="8" spans="2:26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/>
      <c r="I8" s="32"/>
      <c r="J8" s="30"/>
      <c r="O8"/>
      <c r="P8"/>
      <c r="Q8"/>
      <c r="R8"/>
      <c r="S8"/>
      <c r="T8"/>
      <c r="U8"/>
      <c r="V8"/>
      <c r="W8"/>
      <c r="X8"/>
      <c r="Y8"/>
      <c r="Z8"/>
    </row>
    <row r="9" spans="2:26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>
        <v>0</v>
      </c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  <c r="Y9"/>
      <c r="Z9"/>
    </row>
    <row r="10" spans="2:26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  <c r="Y10"/>
      <c r="Z10"/>
    </row>
    <row r="11" spans="2:26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>
        <v>0</v>
      </c>
      <c r="H11" s="32"/>
      <c r="I11" s="32"/>
      <c r="J11" s="33">
        <v>0</v>
      </c>
      <c r="L11" s="7"/>
      <c r="M11" s="68">
        <f>+C43/1000000</f>
        <v>112321.80741618425</v>
      </c>
      <c r="O11"/>
      <c r="P11"/>
      <c r="Q11"/>
      <c r="R11"/>
      <c r="S11"/>
      <c r="T11"/>
      <c r="U11"/>
      <c r="V11"/>
      <c r="W11"/>
      <c r="X11"/>
      <c r="Y11"/>
      <c r="Z11"/>
    </row>
    <row r="12" spans="2:26" x14ac:dyDescent="0.4">
      <c r="B12" s="69">
        <v>5</v>
      </c>
      <c r="C12" s="31">
        <v>0</v>
      </c>
      <c r="D12" s="32">
        <v>0</v>
      </c>
      <c r="E12" s="32">
        <v>0</v>
      </c>
      <c r="F12" s="32">
        <v>0</v>
      </c>
      <c r="G12" s="32">
        <v>0</v>
      </c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  <c r="Y12"/>
      <c r="Z12"/>
    </row>
    <row r="13" spans="2:26" x14ac:dyDescent="0.4">
      <c r="B13" s="69">
        <v>5.5</v>
      </c>
      <c r="C13" s="31">
        <v>0</v>
      </c>
      <c r="D13" s="32">
        <v>0</v>
      </c>
      <c r="E13" s="32">
        <v>0</v>
      </c>
      <c r="F13" s="32">
        <v>0</v>
      </c>
      <c r="G13" s="32">
        <v>0</v>
      </c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  <c r="Y13"/>
      <c r="Z13"/>
    </row>
    <row r="14" spans="2:26" x14ac:dyDescent="0.4">
      <c r="B14" s="69">
        <v>6</v>
      </c>
      <c r="C14" s="31">
        <v>0</v>
      </c>
      <c r="D14" s="32">
        <v>0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  <c r="O14"/>
      <c r="P14"/>
      <c r="Q14"/>
      <c r="R14"/>
      <c r="S14"/>
      <c r="T14"/>
      <c r="U14"/>
      <c r="V14"/>
      <c r="W14"/>
      <c r="X14"/>
      <c r="Y14"/>
      <c r="Z14"/>
    </row>
    <row r="15" spans="2:26" x14ac:dyDescent="0.4">
      <c r="B15" s="69">
        <v>6.5</v>
      </c>
      <c r="C15" s="31">
        <v>2146835.9997056015</v>
      </c>
      <c r="D15" s="32">
        <v>2146835.9997056015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  <c r="O15"/>
      <c r="P15"/>
      <c r="Q15"/>
      <c r="R15"/>
      <c r="S15"/>
      <c r="T15"/>
      <c r="U15"/>
      <c r="V15"/>
      <c r="W15"/>
      <c r="X15"/>
      <c r="Y15"/>
      <c r="Z15"/>
    </row>
    <row r="16" spans="2:26" x14ac:dyDescent="0.4">
      <c r="B16" s="69">
        <v>7</v>
      </c>
      <c r="C16" s="31">
        <v>194441078.88840398</v>
      </c>
      <c r="D16" s="32">
        <v>194441078.88840398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O16"/>
      <c r="P16"/>
      <c r="Q16"/>
      <c r="R16"/>
      <c r="S16"/>
      <c r="T16"/>
      <c r="U16"/>
      <c r="V16"/>
      <c r="W16"/>
      <c r="X16"/>
      <c r="Y16"/>
      <c r="Z16"/>
    </row>
    <row r="17" spans="2:13" x14ac:dyDescent="0.4">
      <c r="B17" s="69">
        <v>7.5</v>
      </c>
      <c r="C17" s="31">
        <v>405075507.71997428</v>
      </c>
      <c r="D17" s="32">
        <v>405075507.71997428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20.946983793383779</v>
      </c>
      <c r="M17" s="6" t="s">
        <v>11</v>
      </c>
    </row>
    <row r="18" spans="2:13" x14ac:dyDescent="0.4">
      <c r="B18" s="69">
        <v>8</v>
      </c>
      <c r="C18" s="31">
        <v>1190164590.9652488</v>
      </c>
      <c r="D18" s="32">
        <v>1190164590.9652488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1358697988.057689</v>
      </c>
      <c r="D19" s="32">
        <v>1358697988.057689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112321807416.18425</v>
      </c>
      <c r="M19" s="6" t="s">
        <v>12</v>
      </c>
    </row>
    <row r="20" spans="2:13" x14ac:dyDescent="0.4">
      <c r="B20" s="69">
        <v>9</v>
      </c>
      <c r="C20" s="31">
        <v>1399110078.6794257</v>
      </c>
      <c r="D20" s="32">
        <v>1399110078.6794257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1656735842.2965164</v>
      </c>
      <c r="D21" s="32">
        <v>1656735842.2965164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1922588470.2573524</v>
      </c>
      <c r="D22" s="32">
        <v>1922588470.2573524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2997475029.9694986</v>
      </c>
      <c r="D23" s="32">
        <v>2997475029.9694986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4815268920.1919985</v>
      </c>
      <c r="D24" s="32">
        <v>4494250992.1791983</v>
      </c>
      <c r="E24" s="32">
        <v>321017928.01279992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7586326452.8780375</v>
      </c>
      <c r="D25" s="32">
        <v>6069061162.3024302</v>
      </c>
      <c r="E25" s="32">
        <v>1517265290.5756075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13628135048.722729</v>
      </c>
      <c r="D26" s="32">
        <v>9993965702.3966675</v>
      </c>
      <c r="E26" s="32">
        <v>3634169346.3260612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17250798983.442692</v>
      </c>
      <c r="D27" s="32">
        <v>9200426124.5027695</v>
      </c>
      <c r="E27" s="32">
        <v>8050372858.9399233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13429832971.369301</v>
      </c>
      <c r="D28" s="32">
        <v>3581288792.3651471</v>
      </c>
      <c r="E28" s="32">
        <v>9848544179.0041542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11325492340.168001</v>
      </c>
      <c r="D29" s="32">
        <v>5285229758.7450676</v>
      </c>
      <c r="E29" s="32">
        <v>6040262581.4229336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6442805994.6800346</v>
      </c>
      <c r="D30" s="32">
        <v>429520399.64533561</v>
      </c>
      <c r="E30" s="32">
        <v>6013285595.0346994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7082649209.673315</v>
      </c>
      <c r="D31" s="32">
        <v>372771011.03543764</v>
      </c>
      <c r="E31" s="32">
        <v>5964336176.5670023</v>
      </c>
      <c r="F31" s="32">
        <v>745542022.07087529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3833627029.0477295</v>
      </c>
      <c r="D32" s="32">
        <v>0</v>
      </c>
      <c r="E32" s="32">
        <v>3322476758.5080323</v>
      </c>
      <c r="F32" s="32">
        <v>511150270.53969723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3643575431.9950247</v>
      </c>
      <c r="D33" s="32">
        <v>0</v>
      </c>
      <c r="E33" s="32">
        <v>2429050287.9966831</v>
      </c>
      <c r="F33" s="32">
        <v>1214525143.9983416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4989130167.0478582</v>
      </c>
      <c r="D34" s="32">
        <v>0</v>
      </c>
      <c r="E34" s="32">
        <v>3207297964.530766</v>
      </c>
      <c r="F34" s="32">
        <v>1781832202.5170922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2370853742.8735595</v>
      </c>
      <c r="D35" s="32">
        <v>0</v>
      </c>
      <c r="E35" s="32">
        <v>1106398413.3409944</v>
      </c>
      <c r="F35" s="32">
        <v>1264455329.5325651</v>
      </c>
      <c r="G35" s="32">
        <v>0</v>
      </c>
      <c r="H35" s="32"/>
      <c r="I35" s="32"/>
      <c r="J35" s="33">
        <v>0</v>
      </c>
    </row>
    <row r="36" spans="2:14" x14ac:dyDescent="0.4">
      <c r="B36" s="69">
        <v>17</v>
      </c>
      <c r="C36" s="31">
        <v>3155226083.6486697</v>
      </c>
      <c r="D36" s="32">
        <v>0</v>
      </c>
      <c r="E36" s="32">
        <v>1472438839.0360458</v>
      </c>
      <c r="F36" s="32">
        <v>1682787244.6126239</v>
      </c>
      <c r="G36" s="32">
        <v>0</v>
      </c>
      <c r="H36" s="32"/>
      <c r="I36" s="32"/>
      <c r="J36" s="33">
        <v>0</v>
      </c>
    </row>
    <row r="37" spans="2:14" x14ac:dyDescent="0.4">
      <c r="B37" s="69">
        <v>17.5</v>
      </c>
      <c r="C37" s="31">
        <v>1409247279.976732</v>
      </c>
      <c r="D37" s="32">
        <v>0</v>
      </c>
      <c r="E37" s="32">
        <v>301981559.99501401</v>
      </c>
      <c r="F37" s="32">
        <v>1107265719.9817181</v>
      </c>
      <c r="G37" s="32">
        <v>0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232402337.63474417</v>
      </c>
      <c r="D38" s="32">
        <v>0</v>
      </c>
      <c r="E38" s="32">
        <v>0</v>
      </c>
      <c r="F38" s="32">
        <v>199202003.68692356</v>
      </c>
      <c r="G38" s="32">
        <v>33200333.947820593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/>
      <c r="D39" s="32"/>
      <c r="E39" s="32"/>
      <c r="F39" s="32"/>
      <c r="G39" s="32"/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/>
      <c r="D40" s="32"/>
      <c r="E40" s="32"/>
      <c r="F40" s="32"/>
      <c r="G40" s="32"/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112321807416.18425</v>
      </c>
      <c r="D43" s="36">
        <v>50552949366.005875</v>
      </c>
      <c r="E43" s="36">
        <v>53228897779.290718</v>
      </c>
      <c r="F43" s="36">
        <v>8506759936.9398375</v>
      </c>
      <c r="G43" s="36">
        <v>33200333.947820593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100.00000000000001</v>
      </c>
      <c r="D44" s="39">
        <v>45.007243498756054</v>
      </c>
      <c r="E44" s="39">
        <v>47.389637866191478</v>
      </c>
      <c r="F44" s="39">
        <v>7.573560408817027</v>
      </c>
      <c r="G44" s="39">
        <v>2.955822623544857E-2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12.995567335322475</v>
      </c>
      <c r="D45" s="42">
        <v>11.631436337268624</v>
      </c>
      <c r="E45" s="42">
        <v>13.767687726801386</v>
      </c>
      <c r="F45" s="42">
        <v>16.251281526330356</v>
      </c>
      <c r="G45" s="42">
        <v>18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3.8433511861172041</v>
      </c>
      <c r="D46" s="46">
        <v>2.1198011884666261</v>
      </c>
      <c r="E46" s="46">
        <v>1.8877399182521868</v>
      </c>
      <c r="F46" s="46">
        <v>0.8513430303925047</v>
      </c>
      <c r="G46" s="46">
        <v>0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20.176357459809619</v>
      </c>
      <c r="D47" s="50">
        <v>12.965487117435469</v>
      </c>
      <c r="E47" s="50">
        <v>23.534674217280969</v>
      </c>
      <c r="F47" s="50">
        <v>42.048162483395664</v>
      </c>
      <c r="G47" s="50">
        <v>60.375393560737258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1.6735202624660685E+20</v>
      </c>
      <c r="D48" s="71">
        <v>8.1951680233606496E+19</v>
      </c>
      <c r="E48" s="71">
        <v>8.1982841437484155E+19</v>
      </c>
      <c r="F48" s="71">
        <v>3.4164023133419715E+18</v>
      </c>
      <c r="G48" s="71">
        <v>1102262174246808.8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0.11517319223367471</v>
      </c>
      <c r="D49" s="57">
        <v>0.17907395801313808</v>
      </c>
      <c r="E49" s="57">
        <v>0.17010379780906842</v>
      </c>
      <c r="F49" s="57">
        <v>0.2172802871571588</v>
      </c>
      <c r="G49" s="57">
        <v>1.0000000000000002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48.988257433271684</v>
      </c>
    </row>
    <row r="52" spans="2:14" x14ac:dyDescent="0.4">
      <c r="C52" s="3" t="s">
        <v>11</v>
      </c>
      <c r="D52" s="3">
        <f t="shared" ref="D52:I52" si="0">D43/1000000</f>
        <v>50552.949366005872</v>
      </c>
      <c r="E52" s="3">
        <f t="shared" si="0"/>
        <v>53228.897779290717</v>
      </c>
      <c r="F52" s="3">
        <f t="shared" si="0"/>
        <v>8506.7599369398376</v>
      </c>
      <c r="G52" s="3">
        <f t="shared" si="0"/>
        <v>33.200333947820596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21</v>
      </c>
    </row>
    <row r="54" spans="2:14" x14ac:dyDescent="0.4">
      <c r="C54" s="10">
        <f>K55</f>
        <v>20.946983793383779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2007</v>
      </c>
      <c r="C55" s="3" t="str">
        <f>CONCATENATE(C51,C53,C52)</f>
        <v>&lt; 11,5 cm =21%</v>
      </c>
      <c r="D55" s="10">
        <f>SUM(D8:D25)/1000000000</f>
        <v>21.689747577315444</v>
      </c>
      <c r="E55" s="10">
        <f t="shared" ref="E55:I55" si="2">SUM(E8:E25)/1000000000</f>
        <v>1.8382832185884075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23.528030795903852</v>
      </c>
      <c r="K55" s="10">
        <f>(J55/$J57)*100</f>
        <v>20.946983793383779</v>
      </c>
      <c r="L55" s="10">
        <f>ROUND(K55,0)</f>
        <v>21</v>
      </c>
    </row>
    <row r="56" spans="2:14" x14ac:dyDescent="0.4">
      <c r="B56" s="12"/>
      <c r="C56" s="3" t="s">
        <v>18</v>
      </c>
      <c r="D56" s="10">
        <f>SUM(D26:D42)/1000000000</f>
        <v>28.863201788690425</v>
      </c>
      <c r="E56" s="10">
        <f t="shared" ref="E56:I56" si="3">SUM(E26:E42)/1000000000</f>
        <v>51.390614560702311</v>
      </c>
      <c r="F56" s="10">
        <f t="shared" si="3"/>
        <v>8.5067599369398383</v>
      </c>
      <c r="G56" s="10">
        <f t="shared" si="3"/>
        <v>3.3200333947820591E-2</v>
      </c>
      <c r="H56" s="10">
        <f t="shared" si="3"/>
        <v>0</v>
      </c>
      <c r="I56" s="10">
        <f t="shared" si="3"/>
        <v>0</v>
      </c>
      <c r="J56" s="10">
        <f>SUM(D56:I56)</f>
        <v>88.793776620280397</v>
      </c>
      <c r="K56" s="10">
        <f>(J56/$J57)*100</f>
        <v>79.053016206616221</v>
      </c>
    </row>
    <row r="57" spans="2:14" x14ac:dyDescent="0.4">
      <c r="B57" s="12"/>
      <c r="J57" s="10">
        <f>SUM(J55:J56)</f>
        <v>112.32180741618424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5929-F699-4C3B-9407-A0AEC67925A3}">
  <dimension ref="B1:X63"/>
  <sheetViews>
    <sheetView showZeros="0" zoomScale="33" zoomScaleNormal="33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6.36328125" style="3" bestFit="1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4.54296875" style="1" bestFit="1" customWidth="1"/>
    <col min="13" max="13" width="17" style="1" bestFit="1" customWidth="1"/>
    <col min="14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4" ht="43.5" customHeight="1" x14ac:dyDescent="0.25">
      <c r="B1" s="72" t="s">
        <v>60</v>
      </c>
      <c r="C1" s="72"/>
      <c r="D1" s="72"/>
      <c r="E1" s="72"/>
      <c r="F1" s="72"/>
      <c r="G1" s="72"/>
      <c r="H1" s="72"/>
      <c r="I1" s="72"/>
      <c r="J1" s="72"/>
    </row>
    <row r="2" spans="2:24" x14ac:dyDescent="0.25">
      <c r="B2" s="72" t="s">
        <v>48</v>
      </c>
      <c r="C2" s="72"/>
      <c r="D2" s="72"/>
      <c r="E2" s="72"/>
      <c r="F2" s="72"/>
      <c r="G2" s="72"/>
      <c r="H2" s="72"/>
      <c r="I2" s="72"/>
      <c r="J2" s="72"/>
      <c r="K2" s="72"/>
    </row>
    <row r="3" spans="2:24" ht="25.2" thickBot="1" x14ac:dyDescent="0.45">
      <c r="O3"/>
      <c r="P3"/>
      <c r="Q3"/>
      <c r="R3"/>
      <c r="S3"/>
      <c r="T3"/>
      <c r="U3"/>
      <c r="V3"/>
      <c r="W3"/>
      <c r="X3"/>
    </row>
    <row r="4" spans="2:24" s="4" customFormat="1" ht="25.2" x14ac:dyDescent="0.45">
      <c r="B4" s="15"/>
      <c r="C4" s="16"/>
      <c r="D4" s="17"/>
      <c r="E4" s="17"/>
      <c r="F4" s="17"/>
      <c r="G4" s="17"/>
      <c r="H4" s="17"/>
      <c r="I4" s="17"/>
      <c r="J4" s="18"/>
      <c r="O4"/>
      <c r="P4"/>
      <c r="Q4"/>
      <c r="R4"/>
      <c r="S4"/>
      <c r="T4"/>
      <c r="U4"/>
      <c r="V4"/>
      <c r="W4"/>
      <c r="X4"/>
    </row>
    <row r="5" spans="2:24" s="5" customFormat="1" ht="30" x14ac:dyDescent="0.5">
      <c r="B5" s="19" t="s">
        <v>0</v>
      </c>
      <c r="C5" s="20" t="s">
        <v>1</v>
      </c>
      <c r="D5" s="21" t="s">
        <v>2</v>
      </c>
      <c r="E5" s="21"/>
      <c r="F5" s="21"/>
      <c r="G5" s="21"/>
      <c r="H5" s="21"/>
      <c r="I5" s="21"/>
      <c r="J5" s="22"/>
      <c r="O5"/>
      <c r="P5"/>
      <c r="Q5"/>
      <c r="R5"/>
      <c r="S5"/>
      <c r="T5"/>
      <c r="U5"/>
      <c r="V5"/>
      <c r="W5"/>
      <c r="X5"/>
    </row>
    <row r="6" spans="2:24" s="4" customFormat="1" ht="25.2" thickBot="1" x14ac:dyDescent="0.45">
      <c r="B6" s="23" t="s">
        <v>3</v>
      </c>
      <c r="C6" s="24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6"/>
      <c r="O6"/>
      <c r="P6"/>
      <c r="Q6"/>
      <c r="R6"/>
      <c r="S6"/>
      <c r="T6"/>
      <c r="U6"/>
      <c r="V6"/>
      <c r="W6"/>
      <c r="X6"/>
    </row>
    <row r="7" spans="2:24" x14ac:dyDescent="0.4">
      <c r="B7" s="27"/>
      <c r="C7" s="28"/>
      <c r="D7" s="29"/>
      <c r="E7" s="29"/>
      <c r="F7" s="29"/>
      <c r="G7" s="29"/>
      <c r="H7" s="29"/>
      <c r="I7" s="29"/>
      <c r="J7" s="30"/>
      <c r="O7"/>
      <c r="P7"/>
      <c r="Q7"/>
      <c r="R7"/>
      <c r="S7"/>
      <c r="T7"/>
      <c r="U7"/>
      <c r="V7"/>
      <c r="W7"/>
      <c r="X7"/>
    </row>
    <row r="8" spans="2:24" x14ac:dyDescent="0.4">
      <c r="B8" s="69">
        <v>3</v>
      </c>
      <c r="C8" s="31">
        <v>0</v>
      </c>
      <c r="D8" s="32">
        <v>0</v>
      </c>
      <c r="E8" s="32">
        <v>0</v>
      </c>
      <c r="F8" s="32">
        <v>0</v>
      </c>
      <c r="G8" s="32"/>
      <c r="H8" s="32"/>
      <c r="I8" s="32"/>
      <c r="J8" s="30"/>
      <c r="O8"/>
      <c r="P8"/>
      <c r="Q8"/>
      <c r="R8"/>
      <c r="S8"/>
      <c r="T8"/>
      <c r="U8"/>
      <c r="V8"/>
      <c r="W8"/>
      <c r="X8"/>
    </row>
    <row r="9" spans="2:24" x14ac:dyDescent="0.4">
      <c r="B9" s="69">
        <v>3.5</v>
      </c>
      <c r="C9" s="31">
        <v>0</v>
      </c>
      <c r="D9" s="32">
        <v>0</v>
      </c>
      <c r="E9" s="32">
        <v>0</v>
      </c>
      <c r="F9" s="32">
        <v>0</v>
      </c>
      <c r="G9" s="32"/>
      <c r="H9" s="32"/>
      <c r="I9" s="32"/>
      <c r="J9" s="33">
        <v>0</v>
      </c>
      <c r="L9" s="6"/>
      <c r="M9" s="6"/>
      <c r="O9"/>
      <c r="P9"/>
      <c r="Q9"/>
      <c r="R9"/>
      <c r="S9"/>
      <c r="T9"/>
      <c r="U9"/>
      <c r="V9"/>
      <c r="W9"/>
      <c r="X9"/>
    </row>
    <row r="10" spans="2:24" x14ac:dyDescent="0.4">
      <c r="B10" s="69">
        <v>4</v>
      </c>
      <c r="C10" s="31">
        <v>0</v>
      </c>
      <c r="D10" s="32">
        <v>0</v>
      </c>
      <c r="E10" s="32">
        <v>0</v>
      </c>
      <c r="F10" s="32">
        <v>0</v>
      </c>
      <c r="G10" s="32"/>
      <c r="H10" s="32"/>
      <c r="I10" s="32"/>
      <c r="J10" s="33">
        <v>0</v>
      </c>
      <c r="L10" s="7"/>
      <c r="M10" s="6"/>
      <c r="O10"/>
      <c r="P10"/>
      <c r="Q10"/>
      <c r="R10"/>
      <c r="S10"/>
      <c r="T10"/>
      <c r="U10"/>
      <c r="V10"/>
      <c r="W10"/>
      <c r="X10"/>
    </row>
    <row r="11" spans="2:24" x14ac:dyDescent="0.4">
      <c r="B11" s="69">
        <v>4.5</v>
      </c>
      <c r="C11" s="31">
        <v>0</v>
      </c>
      <c r="D11" s="32">
        <v>0</v>
      </c>
      <c r="E11" s="32">
        <v>0</v>
      </c>
      <c r="F11" s="32">
        <v>0</v>
      </c>
      <c r="G11" s="32"/>
      <c r="H11" s="32"/>
      <c r="I11" s="32"/>
      <c r="J11" s="33">
        <v>0</v>
      </c>
      <c r="L11" s="7"/>
      <c r="M11" s="68">
        <f>+C43/1000000</f>
        <v>54503.685913896872</v>
      </c>
      <c r="O11"/>
      <c r="P11"/>
      <c r="Q11"/>
      <c r="R11"/>
      <c r="S11"/>
      <c r="T11"/>
      <c r="U11"/>
      <c r="V11"/>
      <c r="W11"/>
      <c r="X11"/>
    </row>
    <row r="12" spans="2:24" x14ac:dyDescent="0.4">
      <c r="B12" s="69">
        <v>5</v>
      </c>
      <c r="C12" s="31">
        <v>0</v>
      </c>
      <c r="D12" s="32">
        <v>0</v>
      </c>
      <c r="E12" s="32">
        <v>0</v>
      </c>
      <c r="F12" s="32">
        <v>0</v>
      </c>
      <c r="G12" s="32"/>
      <c r="H12" s="32"/>
      <c r="I12" s="32"/>
      <c r="J12" s="33">
        <v>0</v>
      </c>
      <c r="O12"/>
      <c r="P12"/>
      <c r="Q12"/>
      <c r="R12"/>
      <c r="S12"/>
      <c r="T12"/>
      <c r="U12"/>
      <c r="V12"/>
      <c r="W12"/>
      <c r="X12"/>
    </row>
    <row r="13" spans="2:24" x14ac:dyDescent="0.4">
      <c r="B13" s="69">
        <v>5.5</v>
      </c>
      <c r="C13" s="31">
        <v>0</v>
      </c>
      <c r="D13" s="32">
        <v>0</v>
      </c>
      <c r="E13" s="32">
        <v>0</v>
      </c>
      <c r="F13" s="32">
        <v>0</v>
      </c>
      <c r="G13" s="32"/>
      <c r="H13" s="32"/>
      <c r="I13" s="32"/>
      <c r="J13" s="33">
        <v>0</v>
      </c>
      <c r="O13"/>
      <c r="P13"/>
      <c r="Q13"/>
      <c r="R13"/>
      <c r="S13"/>
      <c r="T13"/>
      <c r="U13"/>
      <c r="V13"/>
      <c r="W13"/>
      <c r="X13"/>
    </row>
    <row r="14" spans="2:24" x14ac:dyDescent="0.4">
      <c r="B14" s="69">
        <v>6</v>
      </c>
      <c r="C14" s="31">
        <v>19504319.272004563</v>
      </c>
      <c r="D14" s="32">
        <v>19504319.272004563</v>
      </c>
      <c r="E14" s="32">
        <v>0</v>
      </c>
      <c r="F14" s="32">
        <v>0</v>
      </c>
      <c r="G14" s="32">
        <v>0</v>
      </c>
      <c r="H14" s="32"/>
      <c r="I14" s="32"/>
      <c r="J14" s="33">
        <v>0</v>
      </c>
      <c r="O14"/>
      <c r="P14"/>
      <c r="Q14"/>
      <c r="R14"/>
      <c r="S14"/>
      <c r="T14"/>
      <c r="U14"/>
      <c r="V14"/>
      <c r="W14"/>
      <c r="X14"/>
    </row>
    <row r="15" spans="2:24" x14ac:dyDescent="0.4">
      <c r="B15" s="69">
        <v>6.5</v>
      </c>
      <c r="C15" s="31">
        <v>497283405.2754938</v>
      </c>
      <c r="D15" s="32">
        <v>497283405.2754938</v>
      </c>
      <c r="E15" s="32">
        <v>0</v>
      </c>
      <c r="F15" s="32">
        <v>0</v>
      </c>
      <c r="G15" s="32">
        <v>0</v>
      </c>
      <c r="H15" s="32"/>
      <c r="I15" s="32"/>
      <c r="J15" s="33">
        <v>0</v>
      </c>
    </row>
    <row r="16" spans="2:24" x14ac:dyDescent="0.4">
      <c r="B16" s="69">
        <v>7</v>
      </c>
      <c r="C16" s="31">
        <v>315236672.460347</v>
      </c>
      <c r="D16" s="32">
        <v>315236672.460347</v>
      </c>
      <c r="E16" s="32">
        <v>0</v>
      </c>
      <c r="F16" s="32">
        <v>0</v>
      </c>
      <c r="G16" s="32">
        <v>0</v>
      </c>
      <c r="H16" s="32"/>
      <c r="I16" s="32"/>
      <c r="J16" s="33">
        <v>0</v>
      </c>
      <c r="Q16" s="1" t="s">
        <v>13</v>
      </c>
    </row>
    <row r="17" spans="2:13" x14ac:dyDescent="0.4">
      <c r="B17" s="69">
        <v>7.5</v>
      </c>
      <c r="C17" s="31">
        <v>2440444884.7733564</v>
      </c>
      <c r="D17" s="32">
        <v>2440444884.7733564</v>
      </c>
      <c r="E17" s="32">
        <v>0</v>
      </c>
      <c r="F17" s="32">
        <v>0</v>
      </c>
      <c r="G17" s="32">
        <v>0</v>
      </c>
      <c r="H17" s="32"/>
      <c r="I17" s="32"/>
      <c r="J17" s="33">
        <v>0</v>
      </c>
      <c r="L17" s="7">
        <f>K55</f>
        <v>43.777132951655823</v>
      </c>
      <c r="M17" s="6" t="s">
        <v>11</v>
      </c>
    </row>
    <row r="18" spans="2:13" x14ac:dyDescent="0.4">
      <c r="B18" s="69">
        <v>8</v>
      </c>
      <c r="C18" s="31">
        <v>3591392275.0976615</v>
      </c>
      <c r="D18" s="32">
        <v>3591392275.0976615</v>
      </c>
      <c r="E18" s="32">
        <v>0</v>
      </c>
      <c r="F18" s="32">
        <v>0</v>
      </c>
      <c r="G18" s="32">
        <v>0</v>
      </c>
      <c r="H18" s="32"/>
      <c r="I18" s="32"/>
      <c r="J18" s="33">
        <v>0</v>
      </c>
      <c r="L18" s="7"/>
      <c r="M18" s="6"/>
    </row>
    <row r="19" spans="2:13" x14ac:dyDescent="0.4">
      <c r="B19" s="69">
        <v>8.5</v>
      </c>
      <c r="C19" s="31">
        <v>4944077581.414341</v>
      </c>
      <c r="D19" s="32">
        <v>4944077581.414341</v>
      </c>
      <c r="E19" s="32">
        <v>0</v>
      </c>
      <c r="F19" s="32">
        <v>0</v>
      </c>
      <c r="G19" s="32">
        <v>0</v>
      </c>
      <c r="H19" s="32"/>
      <c r="I19" s="32"/>
      <c r="J19" s="33">
        <v>0</v>
      </c>
      <c r="L19" s="7">
        <f>C43</f>
        <v>54503685913.896873</v>
      </c>
      <c r="M19" s="6" t="s">
        <v>12</v>
      </c>
    </row>
    <row r="20" spans="2:13" x14ac:dyDescent="0.4">
      <c r="B20" s="69">
        <v>9</v>
      </c>
      <c r="C20" s="31">
        <v>3534083862.4608016</v>
      </c>
      <c r="D20" s="32">
        <v>3534083862.4608016</v>
      </c>
      <c r="E20" s="32">
        <v>0</v>
      </c>
      <c r="F20" s="32">
        <v>0</v>
      </c>
      <c r="G20" s="32">
        <v>0</v>
      </c>
      <c r="H20" s="32"/>
      <c r="I20" s="32"/>
      <c r="J20" s="33">
        <v>0</v>
      </c>
      <c r="L20" s="7">
        <f>L71</f>
        <v>0</v>
      </c>
    </row>
    <row r="21" spans="2:13" x14ac:dyDescent="0.4">
      <c r="B21" s="69">
        <v>9.5</v>
      </c>
      <c r="C21" s="31">
        <v>3416240780.235311</v>
      </c>
      <c r="D21" s="32">
        <v>3416240780.235311</v>
      </c>
      <c r="E21" s="32">
        <v>0</v>
      </c>
      <c r="F21" s="32">
        <v>0</v>
      </c>
      <c r="G21" s="32">
        <v>0</v>
      </c>
      <c r="H21" s="32"/>
      <c r="I21" s="32"/>
      <c r="J21" s="33">
        <v>0</v>
      </c>
    </row>
    <row r="22" spans="2:13" x14ac:dyDescent="0.4">
      <c r="B22" s="69">
        <v>10</v>
      </c>
      <c r="C22" s="31">
        <v>1537244443.0339434</v>
      </c>
      <c r="D22" s="32">
        <v>1537244443.0339434</v>
      </c>
      <c r="E22" s="32">
        <v>0</v>
      </c>
      <c r="F22" s="32">
        <v>0</v>
      </c>
      <c r="G22" s="32">
        <v>0</v>
      </c>
      <c r="H22" s="32"/>
      <c r="I22" s="32"/>
      <c r="J22" s="33">
        <v>0</v>
      </c>
    </row>
    <row r="23" spans="2:13" x14ac:dyDescent="0.4">
      <c r="B23" s="69">
        <v>10.5</v>
      </c>
      <c r="C23" s="31">
        <v>1549381080.9925675</v>
      </c>
      <c r="D23" s="32">
        <v>1549381080.9925675</v>
      </c>
      <c r="E23" s="32">
        <v>0</v>
      </c>
      <c r="F23" s="32">
        <v>0</v>
      </c>
      <c r="G23" s="32">
        <v>0</v>
      </c>
      <c r="H23" s="32"/>
      <c r="I23" s="32"/>
      <c r="J23" s="33">
        <v>0</v>
      </c>
    </row>
    <row r="24" spans="2:13" x14ac:dyDescent="0.4">
      <c r="B24" s="69">
        <v>11</v>
      </c>
      <c r="C24" s="31">
        <v>1431355062.0438733</v>
      </c>
      <c r="D24" s="32">
        <v>1431355062.0438733</v>
      </c>
      <c r="E24" s="32">
        <v>0</v>
      </c>
      <c r="F24" s="32">
        <v>0</v>
      </c>
      <c r="G24" s="32">
        <v>0</v>
      </c>
      <c r="H24" s="32"/>
      <c r="I24" s="32"/>
      <c r="J24" s="33">
        <v>0</v>
      </c>
    </row>
    <row r="25" spans="2:13" x14ac:dyDescent="0.4">
      <c r="B25" s="69">
        <v>11.5</v>
      </c>
      <c r="C25" s="31">
        <v>583906679.01983774</v>
      </c>
      <c r="D25" s="32">
        <v>583906679.01983774</v>
      </c>
      <c r="E25" s="32">
        <v>0</v>
      </c>
      <c r="F25" s="32">
        <v>0</v>
      </c>
      <c r="G25" s="32">
        <v>0</v>
      </c>
      <c r="H25" s="32"/>
      <c r="I25" s="32"/>
      <c r="J25" s="33">
        <v>0</v>
      </c>
    </row>
    <row r="26" spans="2:13" x14ac:dyDescent="0.4">
      <c r="B26" s="69">
        <v>12</v>
      </c>
      <c r="C26" s="31">
        <v>413457309.71713477</v>
      </c>
      <c r="D26" s="32">
        <v>385893489.0693258</v>
      </c>
      <c r="E26" s="32">
        <v>27563820.647808984</v>
      </c>
      <c r="F26" s="32">
        <v>0</v>
      </c>
      <c r="G26" s="32">
        <v>0</v>
      </c>
      <c r="H26" s="32"/>
      <c r="I26" s="32"/>
      <c r="J26" s="33">
        <v>0</v>
      </c>
    </row>
    <row r="27" spans="2:13" x14ac:dyDescent="0.4">
      <c r="B27" s="69">
        <v>12.5</v>
      </c>
      <c r="C27" s="31">
        <v>89281646.566634476</v>
      </c>
      <c r="D27" s="32">
        <v>76527125.628543839</v>
      </c>
      <c r="E27" s="32">
        <v>12754520.938090641</v>
      </c>
      <c r="F27" s="32">
        <v>0</v>
      </c>
      <c r="G27" s="32">
        <v>0</v>
      </c>
      <c r="H27" s="32"/>
      <c r="I27" s="32"/>
      <c r="J27" s="33">
        <v>0</v>
      </c>
    </row>
    <row r="28" spans="2:13" x14ac:dyDescent="0.4">
      <c r="B28" s="69">
        <v>13</v>
      </c>
      <c r="C28" s="31">
        <v>647371507.75127983</v>
      </c>
      <c r="D28" s="32">
        <v>71930167.527919978</v>
      </c>
      <c r="E28" s="32">
        <v>575441340.22335982</v>
      </c>
      <c r="F28" s="32">
        <v>0</v>
      </c>
      <c r="G28" s="32">
        <v>0</v>
      </c>
      <c r="H28" s="32"/>
      <c r="I28" s="32"/>
      <c r="J28" s="33">
        <v>0</v>
      </c>
    </row>
    <row r="29" spans="2:13" x14ac:dyDescent="0.4">
      <c r="B29" s="69">
        <v>13.5</v>
      </c>
      <c r="C29" s="31">
        <v>1840989484.2250979</v>
      </c>
      <c r="D29" s="32">
        <v>122732632.28167319</v>
      </c>
      <c r="E29" s="32">
        <v>1718256851.9434247</v>
      </c>
      <c r="F29" s="32">
        <v>0</v>
      </c>
      <c r="G29" s="32">
        <v>0</v>
      </c>
      <c r="H29" s="32"/>
      <c r="I29" s="32"/>
      <c r="J29" s="33"/>
    </row>
    <row r="30" spans="2:13" x14ac:dyDescent="0.4">
      <c r="B30" s="69">
        <v>14</v>
      </c>
      <c r="C30" s="31">
        <v>3901283717.7914596</v>
      </c>
      <c r="D30" s="32">
        <v>688461832.55143404</v>
      </c>
      <c r="E30" s="32">
        <v>3212821885.2400255</v>
      </c>
      <c r="F30" s="32">
        <v>0</v>
      </c>
      <c r="G30" s="32">
        <v>0</v>
      </c>
      <c r="H30" s="32"/>
      <c r="I30" s="32"/>
      <c r="J30" s="33"/>
    </row>
    <row r="31" spans="2:13" x14ac:dyDescent="0.4">
      <c r="B31" s="69">
        <v>14.5</v>
      </c>
      <c r="C31" s="31">
        <v>5685711980.6818523</v>
      </c>
      <c r="D31" s="32">
        <v>710713997.58523154</v>
      </c>
      <c r="E31" s="32">
        <v>4974997983.0966206</v>
      </c>
      <c r="F31" s="32">
        <v>0</v>
      </c>
      <c r="G31" s="32">
        <v>0</v>
      </c>
      <c r="H31" s="32"/>
      <c r="I31" s="32"/>
      <c r="J31" s="33"/>
    </row>
    <row r="32" spans="2:13" x14ac:dyDescent="0.4">
      <c r="B32" s="69">
        <v>15</v>
      </c>
      <c r="C32" s="31">
        <v>6017101770.9383516</v>
      </c>
      <c r="D32" s="32">
        <v>0</v>
      </c>
      <c r="E32" s="32">
        <v>5214821534.8132381</v>
      </c>
      <c r="F32" s="32">
        <v>802280236.12511349</v>
      </c>
      <c r="G32" s="32">
        <v>0</v>
      </c>
      <c r="H32" s="32"/>
      <c r="I32" s="32"/>
      <c r="J32" s="33">
        <v>0</v>
      </c>
    </row>
    <row r="33" spans="2:14" x14ac:dyDescent="0.4">
      <c r="B33" s="69">
        <v>15.5</v>
      </c>
      <c r="C33" s="31">
        <v>4256160479.7160926</v>
      </c>
      <c r="D33" s="32">
        <v>0</v>
      </c>
      <c r="E33" s="32">
        <v>2660100299.8225579</v>
      </c>
      <c r="F33" s="32">
        <v>1596060179.8935347</v>
      </c>
      <c r="G33" s="32">
        <v>0</v>
      </c>
      <c r="H33" s="32"/>
      <c r="I33" s="32"/>
      <c r="J33" s="33">
        <v>0</v>
      </c>
    </row>
    <row r="34" spans="2:14" x14ac:dyDescent="0.4">
      <c r="B34" s="69">
        <v>16</v>
      </c>
      <c r="C34" s="31">
        <v>3811632286.1016865</v>
      </c>
      <c r="D34" s="32">
        <v>0</v>
      </c>
      <c r="E34" s="32">
        <v>2286979371.6610117</v>
      </c>
      <c r="F34" s="32">
        <v>1524652914.4406745</v>
      </c>
      <c r="G34" s="32">
        <v>0</v>
      </c>
      <c r="H34" s="32"/>
      <c r="I34" s="32"/>
      <c r="J34" s="33">
        <v>0</v>
      </c>
    </row>
    <row r="35" spans="2:14" x14ac:dyDescent="0.4">
      <c r="B35" s="69">
        <v>16.5</v>
      </c>
      <c r="C35" s="31">
        <v>2409161480.0021052</v>
      </c>
      <c r="D35" s="32">
        <v>0</v>
      </c>
      <c r="E35" s="32">
        <v>903435555.0007894</v>
      </c>
      <c r="F35" s="32">
        <v>1355153332.5011842</v>
      </c>
      <c r="G35" s="32">
        <v>150572592.50013158</v>
      </c>
      <c r="H35" s="32"/>
      <c r="I35" s="32"/>
      <c r="J35" s="33">
        <v>0</v>
      </c>
    </row>
    <row r="36" spans="2:14" x14ac:dyDescent="0.4">
      <c r="B36" s="69">
        <v>17</v>
      </c>
      <c r="C36" s="31">
        <v>1179995105.052387</v>
      </c>
      <c r="D36" s="32">
        <v>0</v>
      </c>
      <c r="E36" s="32">
        <v>442498164.39464509</v>
      </c>
      <c r="F36" s="32">
        <v>589997552.5261935</v>
      </c>
      <c r="G36" s="32">
        <v>147499388.13154837</v>
      </c>
      <c r="H36" s="32"/>
      <c r="I36" s="32"/>
      <c r="J36" s="33">
        <v>0</v>
      </c>
    </row>
    <row r="37" spans="2:14" x14ac:dyDescent="0.4">
      <c r="B37" s="69">
        <v>17.5</v>
      </c>
      <c r="C37" s="31">
        <v>357841694.1182422</v>
      </c>
      <c r="D37" s="32">
        <v>0</v>
      </c>
      <c r="E37" s="32">
        <v>42099022.837440267</v>
      </c>
      <c r="F37" s="32">
        <v>273643648.4433617</v>
      </c>
      <c r="G37" s="32">
        <v>42099022.837440267</v>
      </c>
      <c r="H37" s="32"/>
      <c r="I37" s="32"/>
      <c r="J37" s="33">
        <v>0</v>
      </c>
      <c r="L37"/>
      <c r="M37"/>
      <c r="N37"/>
    </row>
    <row r="38" spans="2:14" x14ac:dyDescent="0.4">
      <c r="B38" s="69">
        <v>18</v>
      </c>
      <c r="C38" s="31">
        <v>32879341.93129646</v>
      </c>
      <c r="D38" s="32">
        <v>0</v>
      </c>
      <c r="E38" s="32">
        <v>0</v>
      </c>
      <c r="F38" s="32">
        <v>18788195.389312264</v>
      </c>
      <c r="G38" s="32">
        <v>14091146.541984199</v>
      </c>
      <c r="H38" s="32"/>
      <c r="I38" s="32"/>
      <c r="J38" s="33">
        <v>0</v>
      </c>
      <c r="L38"/>
      <c r="M38"/>
      <c r="N38"/>
    </row>
    <row r="39" spans="2:14" x14ac:dyDescent="0.4">
      <c r="B39" s="69">
        <v>18.5</v>
      </c>
      <c r="C39" s="31">
        <v>389350.99019379664</v>
      </c>
      <c r="D39" s="32">
        <v>0</v>
      </c>
      <c r="E39" s="32">
        <v>0</v>
      </c>
      <c r="F39" s="32">
        <v>259567.32679586441</v>
      </c>
      <c r="G39" s="32">
        <v>129783.66339793221</v>
      </c>
      <c r="H39" s="32"/>
      <c r="I39" s="32"/>
      <c r="J39" s="33">
        <v>0</v>
      </c>
      <c r="L39"/>
      <c r="M39"/>
      <c r="N39"/>
    </row>
    <row r="40" spans="2:14" x14ac:dyDescent="0.4">
      <c r="B40" s="69">
        <v>19</v>
      </c>
      <c r="C40" s="31">
        <v>277712.23351472622</v>
      </c>
      <c r="D40" s="32">
        <v>0</v>
      </c>
      <c r="E40" s="32">
        <v>0</v>
      </c>
      <c r="F40" s="32">
        <v>92570.74450490874</v>
      </c>
      <c r="G40" s="32">
        <v>185141.48900981748</v>
      </c>
      <c r="H40" s="32"/>
      <c r="I40" s="32"/>
      <c r="J40" s="33">
        <v>0</v>
      </c>
      <c r="L40"/>
      <c r="M40"/>
      <c r="N40"/>
    </row>
    <row r="41" spans="2:14" x14ac:dyDescent="0.4">
      <c r="B41" s="69">
        <v>19.5</v>
      </c>
      <c r="C41" s="31"/>
      <c r="D41" s="32"/>
      <c r="E41" s="32"/>
      <c r="F41" s="32"/>
      <c r="G41" s="32"/>
      <c r="H41" s="32"/>
      <c r="I41" s="32"/>
      <c r="J41" s="33"/>
      <c r="L41"/>
      <c r="M41"/>
      <c r="N41"/>
    </row>
    <row r="42" spans="2:14" ht="25.2" thickBot="1" x14ac:dyDescent="0.45">
      <c r="B42" s="27">
        <v>20</v>
      </c>
      <c r="C42" s="31"/>
      <c r="D42" s="32"/>
      <c r="E42" s="32"/>
      <c r="F42" s="32"/>
      <c r="G42" s="32"/>
      <c r="H42" s="32"/>
      <c r="I42" s="32"/>
      <c r="J42" s="33"/>
      <c r="L42"/>
      <c r="M42"/>
      <c r="N42"/>
    </row>
    <row r="43" spans="2:14" x14ac:dyDescent="0.4">
      <c r="B43" s="34" t="s">
        <v>14</v>
      </c>
      <c r="C43" s="35">
        <v>54503685913.896873</v>
      </c>
      <c r="D43" s="36">
        <v>25916410290.723667</v>
      </c>
      <c r="E43" s="36">
        <v>22071770350.619015</v>
      </c>
      <c r="F43" s="36">
        <v>6160928197.3906746</v>
      </c>
      <c r="G43" s="36">
        <v>354577075.16351211</v>
      </c>
      <c r="H43" s="36"/>
      <c r="I43" s="36"/>
      <c r="J43" s="37">
        <v>0</v>
      </c>
      <c r="L43"/>
      <c r="M43"/>
      <c r="N43"/>
    </row>
    <row r="44" spans="2:14" s="8" customFormat="1" x14ac:dyDescent="0.4">
      <c r="B44" s="27" t="s">
        <v>15</v>
      </c>
      <c r="C44" s="38">
        <v>99.999999999999986</v>
      </c>
      <c r="D44" s="39">
        <v>47.549830541122589</v>
      </c>
      <c r="E44" s="39">
        <v>40.495922395940838</v>
      </c>
      <c r="F44" s="39">
        <v>11.303690923075379</v>
      </c>
      <c r="G44" s="39">
        <v>0.65055613986118532</v>
      </c>
      <c r="H44" s="39"/>
      <c r="I44" s="39"/>
      <c r="J44" s="40">
        <v>0</v>
      </c>
      <c r="L44"/>
      <c r="M44"/>
      <c r="N44"/>
    </row>
    <row r="45" spans="2:14" s="8" customFormat="1" x14ac:dyDescent="0.4">
      <c r="B45" s="27" t="s">
        <v>16</v>
      </c>
      <c r="C45" s="41">
        <v>12.352838326604141</v>
      </c>
      <c r="D45" s="42">
        <v>9.3029894592292806</v>
      </c>
      <c r="E45" s="42">
        <v>14.83776834378933</v>
      </c>
      <c r="F45" s="42">
        <v>16.018866051181753</v>
      </c>
      <c r="G45" s="42">
        <v>16.88837214081595</v>
      </c>
      <c r="H45" s="42"/>
      <c r="I45" s="42"/>
      <c r="J45" s="43">
        <v>0</v>
      </c>
      <c r="L45"/>
      <c r="M45"/>
      <c r="N45"/>
    </row>
    <row r="46" spans="2:14" s="9" customFormat="1" x14ac:dyDescent="0.4">
      <c r="B46" s="44" t="s">
        <v>28</v>
      </c>
      <c r="C46" s="45">
        <v>10.315118007204909</v>
      </c>
      <c r="D46" s="46">
        <v>2.8743693661156948</v>
      </c>
      <c r="E46" s="46">
        <v>0.78784534103269943</v>
      </c>
      <c r="F46" s="46">
        <v>0.45791716016011574</v>
      </c>
      <c r="G46" s="46">
        <v>0.16603815450006013</v>
      </c>
      <c r="H46" s="46"/>
      <c r="I46" s="46"/>
      <c r="J46" s="47">
        <v>0</v>
      </c>
      <c r="L46"/>
      <c r="M46"/>
      <c r="N46"/>
    </row>
    <row r="47" spans="2:14" x14ac:dyDescent="0.4">
      <c r="B47" s="48" t="s">
        <v>25</v>
      </c>
      <c r="C47" s="49">
        <v>15.801174178025715</v>
      </c>
      <c r="D47" s="50">
        <v>5.2056329829177885</v>
      </c>
      <c r="E47" s="50">
        <v>23.470836367454609</v>
      </c>
      <c r="F47" s="50">
        <v>30.407412094192836</v>
      </c>
      <c r="G47" s="50">
        <v>36.36124549319868</v>
      </c>
      <c r="H47" s="50"/>
      <c r="I47" s="50"/>
      <c r="J47" s="51">
        <v>0</v>
      </c>
      <c r="L47"/>
      <c r="M47"/>
      <c r="N47"/>
    </row>
    <row r="48" spans="2:14" x14ac:dyDescent="0.4">
      <c r="B48" s="52" t="s">
        <v>26</v>
      </c>
      <c r="C48" s="70">
        <v>2.7190266555404221E+18</v>
      </c>
      <c r="D48" s="71">
        <v>3.9512381468347501E+17</v>
      </c>
      <c r="E48" s="71">
        <v>1.3393442877830579E+18</v>
      </c>
      <c r="F48" s="71">
        <v>9.5085868645927386E+17</v>
      </c>
      <c r="G48" s="71">
        <v>3.3699866614615084E+16</v>
      </c>
      <c r="H48" s="53"/>
      <c r="I48" s="53"/>
      <c r="J48" s="54">
        <v>0</v>
      </c>
      <c r="L48"/>
      <c r="M48"/>
      <c r="N48"/>
    </row>
    <row r="49" spans="2:14" ht="25.2" thickBot="1" x14ac:dyDescent="0.45">
      <c r="B49" s="55" t="s">
        <v>27</v>
      </c>
      <c r="C49" s="66">
        <v>3.0253864629716104E-2</v>
      </c>
      <c r="D49" s="57">
        <v>2.425446816912747E-2</v>
      </c>
      <c r="E49" s="57">
        <v>5.2433511798012519E-2</v>
      </c>
      <c r="F49" s="57">
        <v>0.15827482492961703</v>
      </c>
      <c r="G49" s="57">
        <v>0.51773012714823208</v>
      </c>
      <c r="H49" s="57"/>
      <c r="I49" s="58"/>
      <c r="J49" s="59"/>
      <c r="L49"/>
      <c r="M49"/>
      <c r="N49"/>
    </row>
    <row r="51" spans="2:14" x14ac:dyDescent="0.4">
      <c r="C51" s="3" t="s">
        <v>19</v>
      </c>
      <c r="E51" s="10">
        <f>E48*100/C48</f>
        <v>49.258225735078554</v>
      </c>
    </row>
    <row r="52" spans="2:14" x14ac:dyDescent="0.4">
      <c r="C52" s="3" t="s">
        <v>11</v>
      </c>
      <c r="D52" s="3">
        <f t="shared" ref="D52:I52" si="0">D43/1000000</f>
        <v>25916.410290723667</v>
      </c>
      <c r="E52" s="3">
        <f t="shared" si="0"/>
        <v>22071.770350619016</v>
      </c>
      <c r="F52" s="3">
        <f t="shared" si="0"/>
        <v>6160.9281973906745</v>
      </c>
      <c r="G52" s="3">
        <f t="shared" si="0"/>
        <v>354.57707516351212</v>
      </c>
      <c r="H52" s="3">
        <f t="shared" si="0"/>
        <v>0</v>
      </c>
      <c r="I52" s="3">
        <f t="shared" si="0"/>
        <v>0</v>
      </c>
    </row>
    <row r="53" spans="2:14" x14ac:dyDescent="0.4">
      <c r="C53" s="3">
        <f>L55</f>
        <v>44</v>
      </c>
    </row>
    <row r="54" spans="2:14" x14ac:dyDescent="0.4">
      <c r="C54" s="10">
        <f>K55</f>
        <v>43.777132951655823</v>
      </c>
      <c r="D54" s="11" t="str">
        <f t="shared" ref="D54:I54" si="1">D6</f>
        <v>O</v>
      </c>
      <c r="E54" s="11" t="str">
        <f t="shared" si="1"/>
        <v>I</v>
      </c>
      <c r="F54" s="11" t="str">
        <f t="shared" si="1"/>
        <v>II</v>
      </c>
      <c r="G54" s="11" t="str">
        <f t="shared" si="1"/>
        <v>III</v>
      </c>
      <c r="H54" s="11" t="str">
        <f t="shared" si="1"/>
        <v>IV</v>
      </c>
      <c r="I54" s="11" t="str">
        <f t="shared" si="1"/>
        <v>V</v>
      </c>
    </row>
    <row r="55" spans="2:14" x14ac:dyDescent="0.4">
      <c r="B55" s="12">
        <v>2008</v>
      </c>
      <c r="C55" s="3" t="str">
        <f>CONCATENATE(C51,C53,C52)</f>
        <v>&lt; 11,5 cm =44%</v>
      </c>
      <c r="D55" s="10">
        <f>SUM(D8:D25)/1000000000</f>
        <v>23.86015104607954</v>
      </c>
      <c r="E55" s="10">
        <f t="shared" ref="E55:I55" si="2">SUM(E8:E25)/1000000000</f>
        <v>0</v>
      </c>
      <c r="F55" s="10">
        <f t="shared" si="2"/>
        <v>0</v>
      </c>
      <c r="G55" s="10">
        <f t="shared" si="2"/>
        <v>0</v>
      </c>
      <c r="H55" s="10">
        <f t="shared" si="2"/>
        <v>0</v>
      </c>
      <c r="I55" s="10">
        <f t="shared" si="2"/>
        <v>0</v>
      </c>
      <c r="J55" s="10">
        <f>SUM(D55:I55)</f>
        <v>23.86015104607954</v>
      </c>
      <c r="K55" s="10">
        <f>(J55/$J57)*100</f>
        <v>43.777132951655823</v>
      </c>
      <c r="L55" s="10">
        <f>ROUND(K55,0)</f>
        <v>44</v>
      </c>
    </row>
    <row r="56" spans="2:14" x14ac:dyDescent="0.4">
      <c r="B56" s="12"/>
      <c r="C56" s="3" t="s">
        <v>18</v>
      </c>
      <c r="D56" s="10">
        <f>SUM(D26:D42)/1000000000</f>
        <v>2.0562592446441283</v>
      </c>
      <c r="E56" s="10">
        <f t="shared" ref="E56:I56" si="3">SUM(E26:E42)/1000000000</f>
        <v>22.071770350619015</v>
      </c>
      <c r="F56" s="10">
        <f t="shared" si="3"/>
        <v>6.1609281973906747</v>
      </c>
      <c r="G56" s="10">
        <f t="shared" si="3"/>
        <v>0.35457707516351211</v>
      </c>
      <c r="H56" s="10">
        <f t="shared" si="3"/>
        <v>0</v>
      </c>
      <c r="I56" s="10">
        <f t="shared" si="3"/>
        <v>0</v>
      </c>
      <c r="J56" s="10">
        <f>SUM(D56:I56)</f>
        <v>30.64353486781733</v>
      </c>
      <c r="K56" s="10">
        <f>(J56/$J57)*100</f>
        <v>56.22286704834417</v>
      </c>
    </row>
    <row r="57" spans="2:14" x14ac:dyDescent="0.4">
      <c r="B57" s="12"/>
      <c r="J57" s="10">
        <f>SUM(J55:J56)</f>
        <v>54.503685913896874</v>
      </c>
      <c r="K57" s="10">
        <f>SUM(K55:K56)</f>
        <v>100</v>
      </c>
    </row>
    <row r="58" spans="2:14" x14ac:dyDescent="0.4">
      <c r="B58" s="12"/>
    </row>
    <row r="59" spans="2:14" x14ac:dyDescent="0.4">
      <c r="B59" s="12"/>
    </row>
    <row r="60" spans="2:14" x14ac:dyDescent="0.4">
      <c r="B60" s="12"/>
      <c r="C60" s="10">
        <f>K61</f>
        <v>0</v>
      </c>
      <c r="D60" s="13" t="s">
        <v>5</v>
      </c>
      <c r="E60" s="13" t="s">
        <v>6</v>
      </c>
      <c r="F60" s="13" t="s">
        <v>7</v>
      </c>
      <c r="G60" s="13" t="s">
        <v>8</v>
      </c>
      <c r="H60" s="13" t="s">
        <v>9</v>
      </c>
      <c r="I60" s="13" t="s">
        <v>10</v>
      </c>
      <c r="K60" s="3"/>
    </row>
    <row r="61" spans="2:14" x14ac:dyDescent="0.4">
      <c r="B61" s="12"/>
      <c r="C61" s="3" t="s">
        <v>20</v>
      </c>
      <c r="D61" s="14"/>
      <c r="E61" s="14"/>
      <c r="F61" s="14"/>
      <c r="G61" s="14"/>
      <c r="H61" s="14"/>
      <c r="I61" s="14"/>
      <c r="J61" s="10"/>
      <c r="K61" s="10"/>
      <c r="L61" s="7"/>
    </row>
    <row r="62" spans="2:14" x14ac:dyDescent="0.4">
      <c r="B62" s="12"/>
      <c r="C62" s="3" t="s">
        <v>18</v>
      </c>
      <c r="D62" s="14"/>
      <c r="E62" s="14"/>
      <c r="F62" s="14"/>
      <c r="G62" s="14"/>
      <c r="H62" s="14"/>
      <c r="I62" s="14"/>
      <c r="J62" s="10"/>
      <c r="K62" s="10"/>
      <c r="L62" s="7"/>
    </row>
    <row r="63" spans="2:14" x14ac:dyDescent="0.4">
      <c r="B63" s="12"/>
      <c r="J63" s="10"/>
      <c r="K63" s="10"/>
      <c r="L63" s="7"/>
    </row>
  </sheetData>
  <mergeCells count="2">
    <mergeCell ref="B1:J1"/>
    <mergeCell ref="B2:K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&amp;C&amp;14CONVERSIÓN DE LA SERIE HISTÓRICA DE ESTRUCTURA DE EDAD DE ANCHOVETA, DE AÑO CALENDARIO A BIOLOGICO.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30</vt:i4>
      </vt:variant>
    </vt:vector>
  </HeadingPairs>
  <TitlesOfParts>
    <vt:vector size="60" baseType="lpstr">
      <vt:lpstr>0101</vt:lpstr>
      <vt:lpstr>0201</vt:lpstr>
      <vt:lpstr>0301</vt:lpstr>
      <vt:lpstr>0401</vt:lpstr>
      <vt:lpstr>0501</vt:lpstr>
      <vt:lpstr>0601</vt:lpstr>
      <vt:lpstr>0701</vt:lpstr>
      <vt:lpstr>0705</vt:lpstr>
      <vt:lpstr>0801</vt:lpstr>
      <vt:lpstr>0901</vt:lpstr>
      <vt:lpstr>0905</vt:lpstr>
      <vt:lpstr>1001</vt:lpstr>
      <vt:lpstr>1005</vt:lpstr>
      <vt:lpstr>1101</vt:lpstr>
      <vt:lpstr>1105 </vt:lpstr>
      <vt:lpstr>1201</vt:lpstr>
      <vt:lpstr>1205 </vt:lpstr>
      <vt:lpstr>1301</vt:lpstr>
      <vt:lpstr>1305</vt:lpstr>
      <vt:lpstr>1401</vt:lpstr>
      <vt:lpstr>1405</vt:lpstr>
      <vt:lpstr>1501</vt:lpstr>
      <vt:lpstr>1505V-VIII</vt:lpstr>
      <vt:lpstr>1505IX-XIV</vt:lpstr>
      <vt:lpstr>1601</vt:lpstr>
      <vt:lpstr>1605</vt:lpstr>
      <vt:lpstr>1701</vt:lpstr>
      <vt:lpstr>1705</vt:lpstr>
      <vt:lpstr>1801</vt:lpstr>
      <vt:lpstr>1805</vt:lpstr>
      <vt:lpstr>'0101'!Área_de_impresión</vt:lpstr>
      <vt:lpstr>'0201'!Área_de_impresión</vt:lpstr>
      <vt:lpstr>'0301'!Área_de_impresión</vt:lpstr>
      <vt:lpstr>'0401'!Área_de_impresión</vt:lpstr>
      <vt:lpstr>'0501'!Área_de_impresión</vt:lpstr>
      <vt:lpstr>'0601'!Área_de_impresión</vt:lpstr>
      <vt:lpstr>'0701'!Área_de_impresión</vt:lpstr>
      <vt:lpstr>'0705'!Área_de_impresión</vt:lpstr>
      <vt:lpstr>'0801'!Área_de_impresión</vt:lpstr>
      <vt:lpstr>'0901'!Área_de_impresión</vt:lpstr>
      <vt:lpstr>'0905'!Área_de_impresión</vt:lpstr>
      <vt:lpstr>'1001'!Área_de_impresión</vt:lpstr>
      <vt:lpstr>'1005'!Área_de_impresión</vt:lpstr>
      <vt:lpstr>'1101'!Área_de_impresión</vt:lpstr>
      <vt:lpstr>'1105 '!Área_de_impresión</vt:lpstr>
      <vt:lpstr>'1201'!Área_de_impresión</vt:lpstr>
      <vt:lpstr>'1205 '!Área_de_impresión</vt:lpstr>
      <vt:lpstr>'1301'!Área_de_impresión</vt:lpstr>
      <vt:lpstr>'1305'!Área_de_impresión</vt:lpstr>
      <vt:lpstr>'1401'!Área_de_impresión</vt:lpstr>
      <vt:lpstr>'1405'!Área_de_impresión</vt:lpstr>
      <vt:lpstr>'1501'!Área_de_impresión</vt:lpstr>
      <vt:lpstr>'1505IX-XIV'!Área_de_impresión</vt:lpstr>
      <vt:lpstr>'1505V-VIII'!Área_de_impresión</vt:lpstr>
      <vt:lpstr>'1601'!Área_de_impresión</vt:lpstr>
      <vt:lpstr>'1605'!Área_de_impresión</vt:lpstr>
      <vt:lpstr>'1701'!Área_de_impresión</vt:lpstr>
      <vt:lpstr>'1705'!Área_de_impresión</vt:lpstr>
      <vt:lpstr>'1801'!Área_de_impresión</vt:lpstr>
      <vt:lpstr>'1805'!Área_de_impresión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Gili</dc:creator>
  <cp:lastModifiedBy>Amalia Lopez</cp:lastModifiedBy>
  <cp:lastPrinted>2018-08-28T20:36:21Z</cp:lastPrinted>
  <dcterms:created xsi:type="dcterms:W3CDTF">2001-01-24T16:51:12Z</dcterms:created>
  <dcterms:modified xsi:type="dcterms:W3CDTF">2018-10-08T21:19:04Z</dcterms:modified>
</cp:coreProperties>
</file>