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RABAJO\1PROYECTOS\Fip-Actual\PROY_EDAD BIOLOG_ANCHOVETA\InformeFinal_enviado\"/>
    </mc:Choice>
  </mc:AlternateContent>
  <xr:revisionPtr revIDLastSave="0" documentId="8_{699EA5C6-541A-434B-B8DD-8327B8C5A836}" xr6:coauthVersionLast="40" xr6:coauthVersionMax="40" xr10:uidLastSave="{00000000-0000-0000-0000-000000000000}"/>
  <bookViews>
    <workbookView xWindow="0" yWindow="0" windowWidth="22280" windowHeight="3740" tabRatio="882" xr2:uid="{EB66599D-F427-4C24-9DFF-444196974159}"/>
  </bookViews>
  <sheets>
    <sheet name="9900" sheetId="2" r:id="rId1"/>
    <sheet name="0001" sheetId="3" r:id="rId2"/>
    <sheet name="0102" sheetId="4" r:id="rId3"/>
    <sheet name="0203" sheetId="5" r:id="rId4"/>
    <sheet name="0304" sheetId="6" r:id="rId5"/>
    <sheet name="0405" sheetId="7" r:id="rId6"/>
    <sheet name="0506" sheetId="8" r:id="rId7"/>
    <sheet name="0607" sheetId="9" r:id="rId8"/>
    <sheet name="0708" sheetId="10" r:id="rId9"/>
    <sheet name="0809" sheetId="11" r:id="rId10"/>
    <sheet name="0910" sheetId="12" r:id="rId11"/>
    <sheet name="1011" sheetId="13" r:id="rId12"/>
    <sheet name="1112" sheetId="14" r:id="rId13"/>
    <sheet name="1213" sheetId="15" r:id="rId14"/>
    <sheet name="1314" sheetId="16" r:id="rId15"/>
    <sheet name="1415" sheetId="17" r:id="rId16"/>
    <sheet name="1516" sheetId="19" r:id="rId17"/>
    <sheet name="1617" sheetId="18" r:id="rId18"/>
  </sheets>
  <definedNames>
    <definedName name="_xlnm.Print_Area" localSheetId="1">'0001'!$A$1:$K$49</definedName>
    <definedName name="_xlnm.Print_Area" localSheetId="2">'0102'!$A$1:$K$49</definedName>
    <definedName name="_xlnm.Print_Area" localSheetId="3">'0203'!$A$1:$K$49</definedName>
    <definedName name="_xlnm.Print_Area" localSheetId="4">'0304'!$A$1:$K$49</definedName>
    <definedName name="_xlnm.Print_Area" localSheetId="5">'0405'!$A$1:$K$49</definedName>
    <definedName name="_xlnm.Print_Area" localSheetId="6">'0506'!$A$1:$K$49</definedName>
    <definedName name="_xlnm.Print_Area" localSheetId="7">'0607'!$A$1:$K$49</definedName>
    <definedName name="_xlnm.Print_Area" localSheetId="8">'0708'!$A$1:$K$49</definedName>
    <definedName name="_xlnm.Print_Area" localSheetId="9">'0809'!$A$1:$K$49</definedName>
    <definedName name="_xlnm.Print_Area" localSheetId="10">'0910'!$A$1:$K$49</definedName>
    <definedName name="_xlnm.Print_Area" localSheetId="11">'1011'!$A$1:$K$49</definedName>
    <definedName name="_xlnm.Print_Area" localSheetId="12">'1112'!$A$1:$K$49</definedName>
    <definedName name="_xlnm.Print_Area" localSheetId="13">'1213'!$A$1:$K$49</definedName>
    <definedName name="_xlnm.Print_Area" localSheetId="14">'1314'!$A$1:$K$49</definedName>
    <definedName name="_xlnm.Print_Area" localSheetId="15">'1415'!$A$1:$K$49</definedName>
    <definedName name="_xlnm.Print_Area" localSheetId="16">'1516'!$A$1:$K$49</definedName>
    <definedName name="_xlnm.Print_Area" localSheetId="17">'1617'!$A$1:$K$49</definedName>
    <definedName name="_xlnm.Print_Area" localSheetId="0">'9900'!$A$1:$K$49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9" l="1"/>
  <c r="J60" i="19"/>
  <c r="I55" i="19"/>
  <c r="H55" i="19"/>
  <c r="G55" i="19"/>
  <c r="F55" i="19"/>
  <c r="E55" i="19"/>
  <c r="D55" i="19"/>
  <c r="J55" i="19" s="1"/>
  <c r="I54" i="19"/>
  <c r="H54" i="19"/>
  <c r="G54" i="19"/>
  <c r="F54" i="19"/>
  <c r="E54" i="19"/>
  <c r="D54" i="19"/>
  <c r="I53" i="19"/>
  <c r="H53" i="19"/>
  <c r="G53" i="19"/>
  <c r="F53" i="19"/>
  <c r="E53" i="19"/>
  <c r="D53" i="19"/>
  <c r="I51" i="19"/>
  <c r="H51" i="19"/>
  <c r="G51" i="19"/>
  <c r="F51" i="19"/>
  <c r="E51" i="19"/>
  <c r="D51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J54" i="19" l="1"/>
  <c r="J56" i="19"/>
  <c r="K56" i="19" s="1"/>
  <c r="J62" i="19"/>
  <c r="J61" i="18"/>
  <c r="J60" i="18"/>
  <c r="I55" i="18"/>
  <c r="H55" i="18"/>
  <c r="G55" i="18"/>
  <c r="F55" i="18"/>
  <c r="E55" i="18"/>
  <c r="D55" i="18"/>
  <c r="I54" i="18"/>
  <c r="H54" i="18"/>
  <c r="G54" i="18"/>
  <c r="F54" i="18"/>
  <c r="E54" i="18"/>
  <c r="D54" i="18"/>
  <c r="I53" i="18"/>
  <c r="H53" i="18"/>
  <c r="G53" i="18"/>
  <c r="F53" i="18"/>
  <c r="E53" i="18"/>
  <c r="D53" i="18"/>
  <c r="I51" i="18"/>
  <c r="H51" i="18"/>
  <c r="G51" i="18"/>
  <c r="F51" i="18"/>
  <c r="E51" i="18"/>
  <c r="D51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J61" i="17"/>
  <c r="J60" i="17"/>
  <c r="J62" i="17" s="1"/>
  <c r="I55" i="17"/>
  <c r="H55" i="17"/>
  <c r="G55" i="17"/>
  <c r="F55" i="17"/>
  <c r="E55" i="17"/>
  <c r="D55" i="17"/>
  <c r="I54" i="17"/>
  <c r="H54" i="17"/>
  <c r="G54" i="17"/>
  <c r="F54" i="17"/>
  <c r="E54" i="17"/>
  <c r="D54" i="17"/>
  <c r="I53" i="17"/>
  <c r="H53" i="17"/>
  <c r="G53" i="17"/>
  <c r="F53" i="17"/>
  <c r="E53" i="17"/>
  <c r="D53" i="17"/>
  <c r="I51" i="17"/>
  <c r="H51" i="17"/>
  <c r="G51" i="17"/>
  <c r="F51" i="17"/>
  <c r="E51" i="17"/>
  <c r="D51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J61" i="16"/>
  <c r="J60" i="16"/>
  <c r="I55" i="16"/>
  <c r="H55" i="16"/>
  <c r="G55" i="16"/>
  <c r="F55" i="16"/>
  <c r="E55" i="16"/>
  <c r="J55" i="16" s="1"/>
  <c r="D55" i="16"/>
  <c r="I54" i="16"/>
  <c r="H54" i="16"/>
  <c r="G54" i="16"/>
  <c r="F54" i="16"/>
  <c r="E54" i="16"/>
  <c r="D54" i="16"/>
  <c r="I53" i="16"/>
  <c r="H53" i="16"/>
  <c r="G53" i="16"/>
  <c r="F53" i="16"/>
  <c r="E53" i="16"/>
  <c r="D53" i="16"/>
  <c r="I51" i="16"/>
  <c r="H51" i="16"/>
  <c r="G51" i="16"/>
  <c r="F51" i="16"/>
  <c r="E51" i="16"/>
  <c r="D51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J61" i="15"/>
  <c r="J60" i="15"/>
  <c r="J62" i="15" s="1"/>
  <c r="I55" i="15"/>
  <c r="H55" i="15"/>
  <c r="G55" i="15"/>
  <c r="F55" i="15"/>
  <c r="E55" i="15"/>
  <c r="D55" i="15"/>
  <c r="J55" i="15" s="1"/>
  <c r="I54" i="15"/>
  <c r="H54" i="15"/>
  <c r="G54" i="15"/>
  <c r="F54" i="15"/>
  <c r="E54" i="15"/>
  <c r="D54" i="15"/>
  <c r="I53" i="15"/>
  <c r="H53" i="15"/>
  <c r="G53" i="15"/>
  <c r="F53" i="15"/>
  <c r="E53" i="15"/>
  <c r="D53" i="15"/>
  <c r="I51" i="15"/>
  <c r="H51" i="15"/>
  <c r="G51" i="15"/>
  <c r="F51" i="15"/>
  <c r="E51" i="15"/>
  <c r="D51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J61" i="14"/>
  <c r="J60" i="14"/>
  <c r="I55" i="14"/>
  <c r="H55" i="14"/>
  <c r="G55" i="14"/>
  <c r="F55" i="14"/>
  <c r="E55" i="14"/>
  <c r="D55" i="14"/>
  <c r="I54" i="14"/>
  <c r="H54" i="14"/>
  <c r="G54" i="14"/>
  <c r="F54" i="14"/>
  <c r="E54" i="14"/>
  <c r="D54" i="14"/>
  <c r="I53" i="14"/>
  <c r="H53" i="14"/>
  <c r="G53" i="14"/>
  <c r="F53" i="14"/>
  <c r="E53" i="14"/>
  <c r="D53" i="14"/>
  <c r="I51" i="14"/>
  <c r="H51" i="14"/>
  <c r="G51" i="14"/>
  <c r="F51" i="14"/>
  <c r="E51" i="14"/>
  <c r="D51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J61" i="13"/>
  <c r="J60" i="13"/>
  <c r="J62" i="13" s="1"/>
  <c r="I55" i="13"/>
  <c r="H55" i="13"/>
  <c r="G55" i="13"/>
  <c r="F55" i="13"/>
  <c r="E55" i="13"/>
  <c r="D55" i="13"/>
  <c r="I54" i="13"/>
  <c r="H54" i="13"/>
  <c r="G54" i="13"/>
  <c r="F54" i="13"/>
  <c r="E54" i="13"/>
  <c r="D54" i="13"/>
  <c r="I53" i="13"/>
  <c r="H53" i="13"/>
  <c r="G53" i="13"/>
  <c r="F53" i="13"/>
  <c r="E53" i="13"/>
  <c r="D53" i="13"/>
  <c r="I51" i="13"/>
  <c r="H51" i="13"/>
  <c r="G51" i="13"/>
  <c r="F51" i="13"/>
  <c r="E51" i="13"/>
  <c r="D51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J61" i="12"/>
  <c r="J60" i="12"/>
  <c r="I55" i="12"/>
  <c r="H55" i="12"/>
  <c r="G55" i="12"/>
  <c r="F55" i="12"/>
  <c r="E55" i="12"/>
  <c r="D55" i="12"/>
  <c r="I54" i="12"/>
  <c r="H54" i="12"/>
  <c r="G54" i="12"/>
  <c r="F54" i="12"/>
  <c r="E54" i="12"/>
  <c r="D54" i="12"/>
  <c r="I53" i="12"/>
  <c r="H53" i="12"/>
  <c r="G53" i="12"/>
  <c r="F53" i="12"/>
  <c r="E53" i="12"/>
  <c r="D53" i="12"/>
  <c r="I51" i="12"/>
  <c r="H51" i="12"/>
  <c r="G51" i="12"/>
  <c r="F51" i="12"/>
  <c r="E51" i="12"/>
  <c r="D51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J61" i="11"/>
  <c r="J60" i="11"/>
  <c r="J62" i="11" s="1"/>
  <c r="I55" i="11"/>
  <c r="H55" i="11"/>
  <c r="G55" i="11"/>
  <c r="F55" i="11"/>
  <c r="E55" i="11"/>
  <c r="D55" i="11"/>
  <c r="I54" i="11"/>
  <c r="H54" i="11"/>
  <c r="G54" i="11"/>
  <c r="F54" i="11"/>
  <c r="E54" i="11"/>
  <c r="D54" i="11"/>
  <c r="I53" i="11"/>
  <c r="H53" i="11"/>
  <c r="G53" i="11"/>
  <c r="F53" i="11"/>
  <c r="E53" i="11"/>
  <c r="D53" i="11"/>
  <c r="I51" i="11"/>
  <c r="H51" i="11"/>
  <c r="G51" i="11"/>
  <c r="F51" i="11"/>
  <c r="E51" i="11"/>
  <c r="D51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J61" i="10"/>
  <c r="J60" i="10"/>
  <c r="I55" i="10"/>
  <c r="H55" i="10"/>
  <c r="G55" i="10"/>
  <c r="F55" i="10"/>
  <c r="E55" i="10"/>
  <c r="D55" i="10"/>
  <c r="I54" i="10"/>
  <c r="H54" i="10"/>
  <c r="G54" i="10"/>
  <c r="F54" i="10"/>
  <c r="E54" i="10"/>
  <c r="D54" i="10"/>
  <c r="I53" i="10"/>
  <c r="H53" i="10"/>
  <c r="G53" i="10"/>
  <c r="F53" i="10"/>
  <c r="E53" i="10"/>
  <c r="D53" i="10"/>
  <c r="I51" i="10"/>
  <c r="H51" i="10"/>
  <c r="G51" i="10"/>
  <c r="F51" i="10"/>
  <c r="E51" i="10"/>
  <c r="D51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J61" i="9"/>
  <c r="J60" i="9"/>
  <c r="I55" i="9"/>
  <c r="H55" i="9"/>
  <c r="G55" i="9"/>
  <c r="F55" i="9"/>
  <c r="E55" i="9"/>
  <c r="D55" i="9"/>
  <c r="I54" i="9"/>
  <c r="H54" i="9"/>
  <c r="G54" i="9"/>
  <c r="F54" i="9"/>
  <c r="E54" i="9"/>
  <c r="D54" i="9"/>
  <c r="I53" i="9"/>
  <c r="H53" i="9"/>
  <c r="G53" i="9"/>
  <c r="F53" i="9"/>
  <c r="E53" i="9"/>
  <c r="D53" i="9"/>
  <c r="I51" i="9"/>
  <c r="H51" i="9"/>
  <c r="G51" i="9"/>
  <c r="F51" i="9"/>
  <c r="E51" i="9"/>
  <c r="D51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J61" i="8"/>
  <c r="J60" i="8"/>
  <c r="J62" i="8" s="1"/>
  <c r="I55" i="8"/>
  <c r="H55" i="8"/>
  <c r="G55" i="8"/>
  <c r="F55" i="8"/>
  <c r="J55" i="8" s="1"/>
  <c r="E55" i="8"/>
  <c r="D55" i="8"/>
  <c r="I54" i="8"/>
  <c r="H54" i="8"/>
  <c r="G54" i="8"/>
  <c r="F54" i="8"/>
  <c r="E54" i="8"/>
  <c r="D54" i="8"/>
  <c r="J54" i="8" s="1"/>
  <c r="I53" i="8"/>
  <c r="H53" i="8"/>
  <c r="G53" i="8"/>
  <c r="F53" i="8"/>
  <c r="E53" i="8"/>
  <c r="D53" i="8"/>
  <c r="I51" i="8"/>
  <c r="H51" i="8"/>
  <c r="G51" i="8"/>
  <c r="F51" i="8"/>
  <c r="E51" i="8"/>
  <c r="D51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J61" i="7"/>
  <c r="J60" i="7"/>
  <c r="J62" i="7" s="1"/>
  <c r="I55" i="7"/>
  <c r="H55" i="7"/>
  <c r="G55" i="7"/>
  <c r="F55" i="7"/>
  <c r="E55" i="7"/>
  <c r="D55" i="7"/>
  <c r="I54" i="7"/>
  <c r="H54" i="7"/>
  <c r="G54" i="7"/>
  <c r="F54" i="7"/>
  <c r="E54" i="7"/>
  <c r="D54" i="7"/>
  <c r="I53" i="7"/>
  <c r="H53" i="7"/>
  <c r="G53" i="7"/>
  <c r="F53" i="7"/>
  <c r="E53" i="7"/>
  <c r="D53" i="7"/>
  <c r="I51" i="7"/>
  <c r="H51" i="7"/>
  <c r="G51" i="7"/>
  <c r="F51" i="7"/>
  <c r="E51" i="7"/>
  <c r="D51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J61" i="6"/>
  <c r="J60" i="6"/>
  <c r="I55" i="6"/>
  <c r="H55" i="6"/>
  <c r="G55" i="6"/>
  <c r="F55" i="6"/>
  <c r="E55" i="6"/>
  <c r="D55" i="6"/>
  <c r="I54" i="6"/>
  <c r="H54" i="6"/>
  <c r="G54" i="6"/>
  <c r="F54" i="6"/>
  <c r="J54" i="6" s="1"/>
  <c r="E54" i="6"/>
  <c r="D54" i="6"/>
  <c r="I53" i="6"/>
  <c r="H53" i="6"/>
  <c r="G53" i="6"/>
  <c r="F53" i="6"/>
  <c r="E53" i="6"/>
  <c r="D53" i="6"/>
  <c r="I51" i="6"/>
  <c r="H51" i="6"/>
  <c r="G51" i="6"/>
  <c r="F51" i="6"/>
  <c r="E51" i="6"/>
  <c r="D51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J61" i="5"/>
  <c r="J60" i="5"/>
  <c r="I55" i="5"/>
  <c r="H55" i="5"/>
  <c r="G55" i="5"/>
  <c r="F55" i="5"/>
  <c r="E55" i="5"/>
  <c r="D55" i="5"/>
  <c r="I54" i="5"/>
  <c r="H54" i="5"/>
  <c r="G54" i="5"/>
  <c r="F54" i="5"/>
  <c r="E54" i="5"/>
  <c r="D54" i="5"/>
  <c r="I53" i="5"/>
  <c r="H53" i="5"/>
  <c r="G53" i="5"/>
  <c r="F53" i="5"/>
  <c r="E53" i="5"/>
  <c r="D53" i="5"/>
  <c r="I51" i="5"/>
  <c r="H51" i="5"/>
  <c r="G51" i="5"/>
  <c r="F51" i="5"/>
  <c r="E51" i="5"/>
  <c r="D51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J61" i="4"/>
  <c r="J62" i="4" s="1"/>
  <c r="J60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1" i="4"/>
  <c r="H51" i="4"/>
  <c r="G51" i="4"/>
  <c r="F51" i="4"/>
  <c r="E51" i="4"/>
  <c r="D51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J61" i="3"/>
  <c r="J62" i="3" s="1"/>
  <c r="J60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1" i="3"/>
  <c r="H51" i="3"/>
  <c r="G51" i="3"/>
  <c r="F51" i="3"/>
  <c r="E51" i="3"/>
  <c r="D51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J61" i="2"/>
  <c r="J60" i="2"/>
  <c r="J62" i="2" s="1"/>
  <c r="I55" i="2"/>
  <c r="H55" i="2"/>
  <c r="G55" i="2"/>
  <c r="F55" i="2"/>
  <c r="E55" i="2"/>
  <c r="D55" i="2"/>
  <c r="I54" i="2"/>
  <c r="H54" i="2"/>
  <c r="G54" i="2"/>
  <c r="F54" i="2"/>
  <c r="E54" i="2"/>
  <c r="D54" i="2"/>
  <c r="J54" i="2" s="1"/>
  <c r="I53" i="2"/>
  <c r="H53" i="2"/>
  <c r="G53" i="2"/>
  <c r="F53" i="2"/>
  <c r="E53" i="2"/>
  <c r="D53" i="2"/>
  <c r="I51" i="2"/>
  <c r="H51" i="2"/>
  <c r="G51" i="2"/>
  <c r="F51" i="2"/>
  <c r="E51" i="2"/>
  <c r="D51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J54" i="4" l="1"/>
  <c r="J54" i="9"/>
  <c r="J55" i="12"/>
  <c r="J54" i="14"/>
  <c r="J56" i="14" s="1"/>
  <c r="K56" i="14" s="1"/>
  <c r="J54" i="18"/>
  <c r="K61" i="19"/>
  <c r="J55" i="4"/>
  <c r="J55" i="6"/>
  <c r="K55" i="6" s="1"/>
  <c r="J54" i="10"/>
  <c r="J55" i="13"/>
  <c r="J54" i="15"/>
  <c r="J56" i="15" s="1"/>
  <c r="J55" i="17"/>
  <c r="J55" i="18"/>
  <c r="K60" i="19"/>
  <c r="C59" i="19" s="1"/>
  <c r="K55" i="19"/>
  <c r="J55" i="3"/>
  <c r="J55" i="10"/>
  <c r="K62" i="19"/>
  <c r="J55" i="2"/>
  <c r="J54" i="3"/>
  <c r="J56" i="3" s="1"/>
  <c r="K56" i="3" s="1"/>
  <c r="J54" i="5"/>
  <c r="J62" i="5"/>
  <c r="J54" i="7"/>
  <c r="J62" i="9"/>
  <c r="J54" i="12"/>
  <c r="J55" i="14"/>
  <c r="J54" i="16"/>
  <c r="J56" i="16" s="1"/>
  <c r="K54" i="19"/>
  <c r="L54" i="19" s="1"/>
  <c r="C52" i="19" s="1"/>
  <c r="C54" i="19" s="1"/>
  <c r="J56" i="10"/>
  <c r="K54" i="10" s="1"/>
  <c r="J56" i="12"/>
  <c r="K54" i="12" s="1"/>
  <c r="J56" i="4"/>
  <c r="K60" i="4" s="1"/>
  <c r="C59" i="4" s="1"/>
  <c r="K61" i="8"/>
  <c r="J56" i="18"/>
  <c r="J56" i="2"/>
  <c r="J56" i="6"/>
  <c r="K54" i="6" s="1"/>
  <c r="J56" i="8"/>
  <c r="K56" i="8" s="1"/>
  <c r="K54" i="8"/>
  <c r="K62" i="8"/>
  <c r="J55" i="9"/>
  <c r="J56" i="9" s="1"/>
  <c r="J55" i="11"/>
  <c r="J54" i="17"/>
  <c r="J55" i="7"/>
  <c r="J54" i="11"/>
  <c r="J55" i="5"/>
  <c r="J62" i="6"/>
  <c r="K62" i="6" s="1"/>
  <c r="J54" i="13"/>
  <c r="J62" i="14"/>
  <c r="J62" i="16"/>
  <c r="J62" i="18"/>
  <c r="K62" i="18" s="1"/>
  <c r="J62" i="10"/>
  <c r="J62" i="12"/>
  <c r="K61" i="15" l="1"/>
  <c r="K54" i="15"/>
  <c r="K54" i="16"/>
  <c r="C53" i="16" s="1"/>
  <c r="K55" i="16"/>
  <c r="K62" i="14"/>
  <c r="K60" i="10"/>
  <c r="C59" i="10" s="1"/>
  <c r="K62" i="10"/>
  <c r="K62" i="4"/>
  <c r="K55" i="10"/>
  <c r="C53" i="19"/>
  <c r="K62" i="12"/>
  <c r="K60" i="6"/>
  <c r="C59" i="6" s="1"/>
  <c r="K60" i="8"/>
  <c r="C59" i="8" s="1"/>
  <c r="K60" i="12"/>
  <c r="C59" i="12" s="1"/>
  <c r="K60" i="9"/>
  <c r="C59" i="9" s="1"/>
  <c r="K56" i="9"/>
  <c r="K62" i="9"/>
  <c r="K61" i="9"/>
  <c r="K54" i="9"/>
  <c r="L54" i="16"/>
  <c r="C52" i="16" s="1"/>
  <c r="C54" i="16" s="1"/>
  <c r="L54" i="15"/>
  <c r="C52" i="15" s="1"/>
  <c r="C54" i="15" s="1"/>
  <c r="C53" i="15"/>
  <c r="K56" i="2"/>
  <c r="K61" i="2"/>
  <c r="K61" i="14"/>
  <c r="L54" i="8"/>
  <c r="C52" i="8" s="1"/>
  <c r="C54" i="8" s="1"/>
  <c r="C53" i="8"/>
  <c r="K62" i="2"/>
  <c r="K61" i="18"/>
  <c r="K56" i="18"/>
  <c r="K61" i="4"/>
  <c r="K56" i="4"/>
  <c r="L54" i="12"/>
  <c r="C52" i="12" s="1"/>
  <c r="C54" i="12" s="1"/>
  <c r="C53" i="12"/>
  <c r="J56" i="7"/>
  <c r="K55" i="2"/>
  <c r="K55" i="3"/>
  <c r="L54" i="10"/>
  <c r="C52" i="10" s="1"/>
  <c r="C54" i="10" s="1"/>
  <c r="C53" i="10"/>
  <c r="J56" i="13"/>
  <c r="K60" i="2"/>
  <c r="C59" i="2" s="1"/>
  <c r="K62" i="16"/>
  <c r="K61" i="3"/>
  <c r="J56" i="11"/>
  <c r="K55" i="11" s="1"/>
  <c r="J56" i="17"/>
  <c r="K55" i="9"/>
  <c r="K60" i="16"/>
  <c r="C59" i="16" s="1"/>
  <c r="K54" i="2"/>
  <c r="K54" i="14"/>
  <c r="K56" i="12"/>
  <c r="K61" i="12"/>
  <c r="K60" i="3"/>
  <c r="C59" i="3" s="1"/>
  <c r="K55" i="18"/>
  <c r="K61" i="10"/>
  <c r="K56" i="10"/>
  <c r="L54" i="6"/>
  <c r="C52" i="6" s="1"/>
  <c r="C54" i="6" s="1"/>
  <c r="C53" i="6"/>
  <c r="K61" i="16"/>
  <c r="K56" i="16"/>
  <c r="K60" i="14"/>
  <c r="C59" i="14" s="1"/>
  <c r="K56" i="15"/>
  <c r="K60" i="15"/>
  <c r="C59" i="15" s="1"/>
  <c r="K60" i="18"/>
  <c r="C59" i="18" s="1"/>
  <c r="K55" i="15"/>
  <c r="K55" i="8"/>
  <c r="K61" i="6"/>
  <c r="K56" i="6"/>
  <c r="K54" i="18"/>
  <c r="K55" i="12"/>
  <c r="K54" i="4"/>
  <c r="K55" i="14"/>
  <c r="J56" i="5"/>
  <c r="K54" i="3"/>
  <c r="L54" i="3" s="1"/>
  <c r="K62" i="3"/>
  <c r="K62" i="15"/>
  <c r="K55" i="4"/>
  <c r="K54" i="11" l="1"/>
  <c r="C53" i="11"/>
  <c r="L54" i="11"/>
  <c r="C52" i="11" s="1"/>
  <c r="C54" i="11" s="1"/>
  <c r="K56" i="13"/>
  <c r="K60" i="13"/>
  <c r="C59" i="13" s="1"/>
  <c r="K55" i="13"/>
  <c r="K62" i="13"/>
  <c r="K61" i="13"/>
  <c r="K56" i="5"/>
  <c r="K60" i="5"/>
  <c r="C59" i="5" s="1"/>
  <c r="K61" i="5"/>
  <c r="K62" i="5"/>
  <c r="K54" i="5"/>
  <c r="L54" i="18"/>
  <c r="C52" i="18" s="1"/>
  <c r="C54" i="18" s="1"/>
  <c r="C53" i="18"/>
  <c r="L54" i="14"/>
  <c r="C52" i="14" s="1"/>
  <c r="C54" i="14" s="1"/>
  <c r="C53" i="14"/>
  <c r="K56" i="17"/>
  <c r="K55" i="17"/>
  <c r="K62" i="17"/>
  <c r="K60" i="17"/>
  <c r="C59" i="17" s="1"/>
  <c r="K61" i="17"/>
  <c r="K54" i="13"/>
  <c r="K55" i="5"/>
  <c r="L54" i="2"/>
  <c r="C52" i="2" s="1"/>
  <c r="C54" i="2" s="1"/>
  <c r="C53" i="2"/>
  <c r="K54" i="17"/>
  <c r="K56" i="7"/>
  <c r="K60" i="7"/>
  <c r="C59" i="7" s="1"/>
  <c r="K62" i="7"/>
  <c r="K61" i="7"/>
  <c r="K54" i="7"/>
  <c r="K55" i="7"/>
  <c r="L54" i="4"/>
  <c r="C52" i="4" s="1"/>
  <c r="C54" i="4" s="1"/>
  <c r="C53" i="4"/>
  <c r="K56" i="11"/>
  <c r="K60" i="11"/>
  <c r="C59" i="11" s="1"/>
  <c r="K62" i="11"/>
  <c r="K61" i="11"/>
  <c r="C52" i="3"/>
  <c r="C54" i="3" s="1"/>
  <c r="C53" i="3"/>
  <c r="C53" i="9"/>
  <c r="L54" i="9"/>
  <c r="C52" i="9" s="1"/>
  <c r="C54" i="9" s="1"/>
  <c r="L54" i="5" l="1"/>
  <c r="C52" i="5" s="1"/>
  <c r="C54" i="5" s="1"/>
  <c r="C53" i="5"/>
  <c r="C53" i="7"/>
  <c r="L54" i="7"/>
  <c r="C52" i="7" s="1"/>
  <c r="C54" i="7" s="1"/>
  <c r="L54" i="17"/>
  <c r="C52" i="17" s="1"/>
  <c r="C54" i="17" s="1"/>
  <c r="C53" i="17"/>
  <c r="L54" i="13"/>
  <c r="C52" i="13" s="1"/>
  <c r="C54" i="13" s="1"/>
  <c r="C53" i="13"/>
</calcChain>
</file>

<file path=xl/sharedStrings.xml><?xml version="1.0" encoding="utf-8"?>
<sst xmlns="http://schemas.openxmlformats.org/spreadsheetml/2006/main" count="555" uniqueCount="24">
  <si>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</si>
  <si>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</si>
  <si>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</si>
  <si>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</si>
  <si>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</si>
  <si>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</si>
  <si>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</si>
  <si>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</si>
  <si>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</si>
  <si>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</si>
  <si>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</si>
  <si>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 xml:space="preserve">  </t>
  </si>
  <si>
    <t>TOTAL</t>
  </si>
  <si>
    <t>PORCENTAJE</t>
  </si>
  <si>
    <t>L.PR.(cm)</t>
  </si>
  <si>
    <t>VAR. (L)</t>
  </si>
  <si>
    <t>PESO PR.(g)</t>
  </si>
  <si>
    <t>PESO (ton)</t>
  </si>
  <si>
    <t>&lt;12,0 cm=</t>
  </si>
  <si>
    <t>%</t>
  </si>
  <si>
    <t>&gt; 12,5 cm</t>
  </si>
  <si>
    <t>&lt; 12,5 cm =  5%</t>
  </si>
  <si>
    <t/>
  </si>
  <si>
    <t>&gt; 12,0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</si>
</sst>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P_t_s_-;\-* #,##0\ _P_t_s_-;_-* &quot;-&quot;\ _P_t_s_-;_-@_-"/>
    <numFmt numFmtId="165" formatCode="0.0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165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1" fillId="0" borderId="0" xfId="1" applyNumberFormat="1"/>
    <xf numFmtId="1" fontId="3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1" fillId="0" borderId="0" xfId="1" applyNumberFormat="1"/>
    <xf numFmtId="166" fontId="1" fillId="0" borderId="0" xfId="1" applyNumberFormat="1"/>
    <xf numFmtId="165" fontId="2" fillId="0" borderId="0" xfId="1" applyNumberFormat="1" applyFont="1"/>
    <xf numFmtId="1" fontId="5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center"/>
    </xf>
    <xf numFmtId="165" fontId="2" fillId="2" borderId="1" xfId="2" applyNumberFormat="1" applyFont="1" applyFill="1" applyBorder="1" applyAlignment="1">
      <alignment horizontal="center"/>
    </xf>
    <xf numFmtId="1" fontId="2" fillId="2" borderId="2" xfId="2" applyNumberFormat="1" applyFont="1" applyFill="1" applyBorder="1"/>
    <xf numFmtId="0" fontId="2" fillId="2" borderId="3" xfId="2" applyFont="1" applyFill="1" applyBorder="1"/>
    <xf numFmtId="0" fontId="2" fillId="2" borderId="4" xfId="2" applyFont="1" applyFill="1" applyBorder="1"/>
    <xf numFmtId="165" fontId="4" fillId="2" borderId="5" xfId="2" applyNumberFormat="1" applyFont="1" applyFill="1" applyBorder="1" applyAlignment="1">
      <alignment horizontal="center"/>
    </xf>
    <xf numFmtId="1" fontId="4" fillId="2" borderId="6" xfId="2" applyNumberFormat="1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7" xfId="2" applyFont="1" applyFill="1" applyBorder="1" applyAlignment="1">
      <alignment horizontal="centerContinuous"/>
    </xf>
    <xf numFmtId="165" fontId="5" fillId="2" borderId="8" xfId="2" applyNumberFormat="1" applyFont="1" applyFill="1" applyBorder="1" applyAlignment="1">
      <alignment horizontal="center"/>
    </xf>
    <xf numFmtId="1" fontId="5" fillId="2" borderId="9" xfId="2" applyNumberFormat="1" applyFont="1" applyFill="1" applyBorder="1" applyAlignment="1">
      <alignment horizontal="center"/>
    </xf>
    <xf numFmtId="0" fontId="5" fillId="2" borderId="10" xfId="2" applyFont="1" applyFill="1" applyBorder="1" applyAlignment="1">
      <alignment horizontal="right"/>
    </xf>
    <xf numFmtId="0" fontId="5" fillId="2" borderId="11" xfId="2" applyFont="1" applyFill="1" applyBorder="1"/>
    <xf numFmtId="165" fontId="2" fillId="2" borderId="5" xfId="2" applyNumberFormat="1" applyFont="1" applyFill="1" applyBorder="1" applyAlignment="1">
      <alignment horizontal="center"/>
    </xf>
    <xf numFmtId="1" fontId="2" fillId="2" borderId="6" xfId="2" applyNumberFormat="1" applyFont="1" applyFill="1" applyBorder="1"/>
    <xf numFmtId="0" fontId="2" fillId="2" borderId="0" xfId="2" applyFont="1" applyFill="1" applyBorder="1"/>
    <xf numFmtId="0" fontId="2" fillId="2" borderId="7" xfId="2" applyFont="1" applyFill="1" applyBorder="1"/>
    <xf numFmtId="3" fontId="2" fillId="2" borderId="6" xfId="2" applyNumberFormat="1" applyFont="1" applyFill="1" applyBorder="1"/>
    <xf numFmtId="3" fontId="2" fillId="2" borderId="0" xfId="2" applyNumberFormat="1" applyFont="1" applyFill="1" applyBorder="1"/>
    <xf numFmtId="3" fontId="2" fillId="2" borderId="7" xfId="2" applyNumberFormat="1" applyFont="1" applyFill="1" applyBorder="1"/>
    <xf numFmtId="165" fontId="2" fillId="2" borderId="1" xfId="1" applyNumberFormat="1" applyFont="1" applyFill="1" applyBorder="1" applyAlignment="1">
      <alignment horizontal="center"/>
    </xf>
    <xf numFmtId="3" fontId="2" fillId="2" borderId="2" xfId="1" applyNumberFormat="1" applyFont="1" applyFill="1" applyBorder="1"/>
    <xf numFmtId="3" fontId="2" fillId="2" borderId="3" xfId="2" applyNumberFormat="1" applyFont="1" applyFill="1" applyBorder="1"/>
    <xf numFmtId="3" fontId="2" fillId="2" borderId="4" xfId="2" applyNumberFormat="1" applyFont="1" applyFill="1" applyBorder="1"/>
    <xf numFmtId="2" fontId="2" fillId="2" borderId="6" xfId="2" applyNumberFormat="1" applyFont="1" applyFill="1" applyBorder="1"/>
    <xf numFmtId="2" fontId="2" fillId="2" borderId="0" xfId="2" applyNumberFormat="1" applyFont="1" applyFill="1" applyBorder="1"/>
    <xf numFmtId="2" fontId="2" fillId="2" borderId="7" xfId="2" applyNumberFormat="1" applyFont="1" applyFill="1" applyBorder="1"/>
    <xf numFmtId="165" fontId="2" fillId="2" borderId="6" xfId="2" applyNumberFormat="1" applyFont="1" applyFill="1" applyBorder="1"/>
    <xf numFmtId="165" fontId="2" fillId="2" borderId="0" xfId="2" applyNumberFormat="1" applyFont="1" applyFill="1" applyBorder="1"/>
    <xf numFmtId="165" fontId="2" fillId="2" borderId="7" xfId="2" applyNumberFormat="1" applyFont="1" applyFill="1" applyBorder="1"/>
    <xf numFmtId="165" fontId="2" fillId="2" borderId="5" xfId="2" quotePrefix="1" applyNumberFormat="1" applyFont="1" applyFill="1" applyBorder="1" applyAlignment="1">
      <alignment horizontal="center"/>
    </xf>
    <xf numFmtId="166" fontId="2" fillId="2" borderId="6" xfId="2" applyNumberFormat="1" applyFont="1" applyFill="1" applyBorder="1"/>
    <xf numFmtId="166" fontId="2" fillId="2" borderId="0" xfId="2" applyNumberFormat="1" applyFont="1" applyFill="1" applyBorder="1"/>
    <xf numFmtId="166" fontId="2" fillId="2" borderId="7" xfId="2" applyNumberFormat="1" applyFont="1" applyFill="1" applyBorder="1"/>
    <xf numFmtId="165" fontId="2" fillId="2" borderId="5" xfId="1" quotePrefix="1" applyNumberFormat="1" applyFont="1" applyFill="1" applyBorder="1" applyAlignment="1">
      <alignment horizontal="center"/>
    </xf>
    <xf numFmtId="165" fontId="2" fillId="2" borderId="6" xfId="1" applyNumberFormat="1" applyFont="1" applyFill="1" applyBorder="1"/>
    <xf numFmtId="165" fontId="2" fillId="2" borderId="0" xfId="1" applyNumberFormat="1" applyFont="1" applyFill="1" applyBorder="1"/>
    <xf numFmtId="165" fontId="2" fillId="2" borderId="7" xfId="1" applyNumberFormat="1" applyFont="1" applyFill="1" applyBorder="1"/>
    <xf numFmtId="165" fontId="2" fillId="2" borderId="5" xfId="1" applyNumberFormat="1" applyFont="1" applyFill="1" applyBorder="1" applyAlignment="1">
      <alignment horizontal="center"/>
    </xf>
    <xf numFmtId="3" fontId="2" fillId="2" borderId="0" xfId="1" applyNumberFormat="1" applyFont="1" applyFill="1" applyBorder="1"/>
    <xf numFmtId="3" fontId="2" fillId="2" borderId="7" xfId="1" applyNumberFormat="1" applyFont="1" applyFill="1" applyBorder="1"/>
    <xf numFmtId="2" fontId="2" fillId="2" borderId="0" xfId="1" applyNumberFormat="1" applyFont="1" applyFill="1" applyBorder="1"/>
    <xf numFmtId="2" fontId="2" fillId="2" borderId="7" xfId="1" applyNumberFormat="1" applyFont="1" applyFill="1" applyBorder="1"/>
    <xf numFmtId="11" fontId="2" fillId="2" borderId="6" xfId="1" applyNumberFormat="1" applyFont="1" applyFill="1" applyBorder="1"/>
    <xf numFmtId="11" fontId="2" fillId="2" borderId="0" xfId="1" applyNumberFormat="1" applyFont="1" applyFill="1" applyBorder="1"/>
    <xf numFmtId="11" fontId="2" fillId="2" borderId="7" xfId="1" applyNumberFormat="1" applyFont="1" applyFill="1" applyBorder="1"/>
    <xf numFmtId="165" fontId="2" fillId="2" borderId="8" xfId="1" applyNumberFormat="1" applyFont="1" applyFill="1" applyBorder="1" applyAlignment="1">
      <alignment horizontal="center"/>
    </xf>
    <xf numFmtId="167" fontId="2" fillId="2" borderId="9" xfId="1" applyNumberFormat="1" applyFont="1" applyFill="1" applyBorder="1"/>
    <xf numFmtId="167" fontId="2" fillId="2" borderId="10" xfId="1" applyNumberFormat="1" applyFont="1" applyFill="1" applyBorder="1"/>
    <xf numFmtId="167" fontId="2" fillId="2" borderId="11" xfId="1" applyNumberFormat="1" applyFont="1" applyFill="1" applyBorder="1"/>
  </cellXfs>
  <cellStyles count="3">
    <cellStyle name="Millares [0]_74CAEN" xfId="1" xr:uid="{317F601B-700E-4308-B9ED-9C2B7252F9AB}"/>
    <cellStyle name="Normal" xfId="0" builtinId="0"/>
    <cellStyle name="Normal_6AZNfb97   " xfId="2" xr:uid="{5AA73E85-3EC5-407F-A493-25328C2EF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7557634655159"/>
          <c:y val="9.6345687007095324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'9900'!$C$54</c:f>
              <c:strCache>
                <c:ptCount val="1"/>
                <c:pt idx="0">
                  <c:v>&lt;12,0 cm=7%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'9900'!$D$6:$I$6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'9900'!$D$54:$I$54</c:f>
              <c:numCache>
                <c:formatCode>0.0</c:formatCode>
                <c:ptCount val="6"/>
                <c:pt idx="0">
                  <c:v>0.12086675936387657</c:v>
                </c:pt>
                <c:pt idx="1">
                  <c:v>4.3994040656543283E-2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085-9068-9714E5B14C72}"/>
            </c:ext>
          </c:extLst>
        </c:ser>
        <c:ser>
          <c:idx val="1"/>
          <c:order val="1"/>
          <c:tx>
            <c:strRef>
              <c:f>'9900'!$C$55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'9900'!$D$6:$I$6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'9900'!$D$55:$I$55</c:f>
              <c:numCache>
                <c:formatCode>0.0</c:formatCode>
                <c:ptCount val="6"/>
                <c:pt idx="0">
                  <c:v>1.3064449015334849E-2</c:v>
                </c:pt>
                <c:pt idx="1">
                  <c:v>1.3254551749126977</c:v>
                </c:pt>
                <c:pt idx="2">
                  <c:v>0.62853861005408218</c:v>
                </c:pt>
                <c:pt idx="3">
                  <c:v>6.9284601514849234E-2</c:v>
                </c:pt>
                <c:pt idx="4">
                  <c:v>2.3246923842743521E-3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6-4085-9068-9714E5B1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678256"/>
        <c:axId val="1"/>
      </c:barChart>
      <c:catAx>
        <c:axId val="46667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NUMERO</a:t>
                </a:r>
                <a:r>
                  <a:rPr lang="es-CL" sz="1580" b="0" baseline="0"/>
                  <a:t> DE EJEMPLARES</a:t>
                </a:r>
                <a:r>
                  <a:rPr lang="es-CL" sz="1580" b="0"/>
                  <a:t>  (*10^9)</a:t>
                </a:r>
              </a:p>
            </c:rich>
          </c:tx>
          <c:layout>
            <c:manualLayout>
              <c:xMode val="edge"/>
              <c:yMode val="edge"/>
              <c:x val="5.7395456234020703E-2"/>
              <c:y val="6.31147459879735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667825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'0809'!$C$54</c:f>
              <c:strCache>
                <c:ptCount val="1"/>
                <c:pt idx="0">
                  <c:v>&lt;12,0 cm=5%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'0809'!$D$6:$I$6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'0809'!$D$54:$I$54</c:f>
              <c:numCache>
                <c:formatCode>0.0</c:formatCode>
                <c:ptCount val="6"/>
                <c:pt idx="0">
                  <c:v>5.4405429999999998E-2</c:v>
                </c:pt>
                <c:pt idx="1">
                  <c:v>4.6993413999999997E-2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DAF-9435-A37F5577D768}"/>
            </c:ext>
          </c:extLst>
        </c:ser>
        <c:ser>
          <c:idx val="1"/>
          <c:order val="1"/>
          <c:tx>
            <c:strRef>
              <c:f>'0809'!$C$55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'0809'!$D$6:$I$6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'0809'!$D$55:$I$55</c:f>
              <c:numCache>
                <c:formatCode>0.0</c:formatCode>
                <c:ptCount val="6"/>
                <c:pt idx="0">
                  <c:v>2.4053068527777777E-2</c:v>
                </c:pt>
                <c:pt idx="1">
                  <c:v>0.9631849743892279</c:v>
                </c:pt>
                <c:pt idx="2">
                  <c:v>0.70340382305987537</c:v>
                </c:pt>
                <c:pt idx="3">
                  <c:v>0.12862687009703649</c:v>
                </c:pt>
                <c:pt idx="4">
                  <c:v>1.653865892608225E-2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4-4DAF-9435-A37F5577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020320"/>
        <c:axId val="1"/>
      </c:barChart>
      <c:catAx>
        <c:axId val="4710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 i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EJEMPLARES.  (*10^9)</a:t>
                </a:r>
              </a:p>
            </c:rich>
          </c:tx>
          <c:layout>
            <c:manualLayout>
              <c:xMode val="edge"/>
              <c:yMode val="edge"/>
              <c:x val="6.5067874683357993E-2"/>
              <c:y val="5.882908974699323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02032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'0910'!$C$54</c:f>
              <c:strCache>
                <c:ptCount val="1"/>
                <c:pt idx="0">
                  <c:v>&lt;12,0 cm=6%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'0910'!$D$6:$I$6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'0910'!$D$54:$I$54</c:f>
              <c:numCache>
                <c:formatCode>0.0</c:formatCode>
                <c:ptCount val="6"/>
                <c:pt idx="0">
                  <c:v>8.102896205555557E-2</c:v>
                </c:pt>
                <c:pt idx="1">
                  <c:v>1.0834391944444443E-2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A-4431-9568-17D44F9E50F7}"/>
            </c:ext>
          </c:extLst>
        </c:ser>
        <c:ser>
          <c:idx val="1"/>
          <c:order val="1"/>
          <c:tx>
            <c:strRef>
              <c:f>'0910'!$C$55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'0910'!$D$6:$I$6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'0910'!$D$55:$I$55</c:f>
              <c:numCache>
                <c:formatCode>0.0</c:formatCode>
                <c:ptCount val="6"/>
                <c:pt idx="0">
                  <c:v>1.9101890363659148E-2</c:v>
                </c:pt>
                <c:pt idx="1">
                  <c:v>0.56706602001191209</c:v>
                </c:pt>
                <c:pt idx="2">
                  <c:v>0.70031603102330808</c:v>
                </c:pt>
                <c:pt idx="3">
                  <c:v>7.4463741601120598E-2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A-4431-9568-17D44F9E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020976"/>
        <c:axId val="1"/>
      </c:barChart>
      <c:catAx>
        <c:axId val="4710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 EJEMPLARES  </a:t>
                </a:r>
                <a:r>
                  <a:rPr lang="es-CL" b="0"/>
                  <a:t>(*10^9)</a:t>
                </a:r>
              </a:p>
            </c:rich>
          </c:tx>
          <c:layout>
            <c:manualLayout>
              <c:xMode val="edge"/>
              <c:yMode val="edge"/>
              <c:x val="7.1216733222815271E-2"/>
              <c:y val="5.183755642857908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02097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'1011'!$C$54</c:f>
              <c:strCache>
                <c:ptCount val="1"/>
                <c:pt idx="0">
                  <c:v>&lt;12,0 cm=26%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'1011'!$D$6:$I$6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'1011'!$D$54:$I$54</c:f>
              <c:numCache>
                <c:formatCode>0.0</c:formatCode>
                <c:ptCount val="6"/>
                <c:pt idx="0">
                  <c:v>0.57392207100000003</c:v>
                </c:pt>
                <c:pt idx="1">
                  <c:v>2.9289659999999999E-3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3EB-B5A7-D21A076305FF}"/>
            </c:ext>
          </c:extLst>
        </c:ser>
        <c:ser>
          <c:idx val="1"/>
          <c:order val="1"/>
          <c:tx>
            <c:strRef>
              <c:f>'1011'!$C$55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'1011'!$D$6:$I$6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'1011'!$D$55:$I$55</c:f>
              <c:numCache>
                <c:formatCode>0.0</c:formatCode>
                <c:ptCount val="6"/>
                <c:pt idx="0">
                  <c:v>1.8418097000000001E-2</c:v>
                </c:pt>
                <c:pt idx="1">
                  <c:v>0.97257543808353086</c:v>
                </c:pt>
                <c:pt idx="2">
                  <c:v>0.56255346318539456</c:v>
                </c:pt>
                <c:pt idx="3">
                  <c:v>8.3387158067809414E-2</c:v>
                </c:pt>
                <c:pt idx="4">
                  <c:v>1.399265663265306E-3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9-43EB-B5A7-D21A07630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017040"/>
        <c:axId val="1"/>
      </c:barChart>
      <c:catAx>
        <c:axId val="47101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6.5067874683357993E-2"/>
              <c:y val="6.3668637109947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01704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'1112'!$C$54</c:f>
              <c:strCache>
                <c:ptCount val="1"/>
                <c:pt idx="0">
                  <c:v>&lt;12,0 cm=4%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'1112'!$D$6:$I$6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'1112'!$D$54:$I$54</c:f>
              <c:numCache>
                <c:formatCode>0.0</c:formatCode>
                <c:ptCount val="6"/>
                <c:pt idx="0">
                  <c:v>3.4590440000000001E-3</c:v>
                </c:pt>
                <c:pt idx="1">
                  <c:v>4.9349220999999999E-2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9-4FB2-B77C-27E3760406F0}"/>
            </c:ext>
          </c:extLst>
        </c:ser>
        <c:ser>
          <c:idx val="1"/>
          <c:order val="1"/>
          <c:tx>
            <c:strRef>
              <c:f>'1112'!$C$55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'1112'!$D$6:$I$6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'1112'!$D$55:$I$55</c:f>
              <c:numCache>
                <c:formatCode>0.0</c:formatCode>
                <c:ptCount val="6"/>
                <c:pt idx="0">
                  <c:v>3.2825190636709953E-2</c:v>
                </c:pt>
                <c:pt idx="1">
                  <c:v>0.51921794370121677</c:v>
                </c:pt>
                <c:pt idx="2">
                  <c:v>0.64891235952297133</c:v>
                </c:pt>
                <c:pt idx="3">
                  <c:v>8.2601536657620711E-2</c:v>
                </c:pt>
                <c:pt idx="4">
                  <c:v>2.2895534814814811E-3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9-4FB2-B77C-27E37604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064736"/>
        <c:axId val="1"/>
      </c:barChart>
      <c:catAx>
        <c:axId val="4710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EJEMPLARES.  (*10^9)</a:t>
                </a:r>
              </a:p>
            </c:rich>
          </c:tx>
          <c:layout>
            <c:manualLayout>
              <c:xMode val="edge"/>
              <c:yMode val="edge"/>
              <c:x val="7.5828377127408225E-2"/>
              <c:y val="5.564763682594912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0647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'1213'!$C$54</c:f>
              <c:strCache>
                <c:ptCount val="1"/>
                <c:pt idx="0">
                  <c:v>&lt;12,0 cm=2%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'1213'!$D$6:$I$6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'1213'!$D$54:$I$54</c:f>
              <c:numCache>
                <c:formatCode>0.0</c:formatCode>
                <c:ptCount val="6"/>
                <c:pt idx="0">
                  <c:v>2.1791768999999999E-2</c:v>
                </c:pt>
                <c:pt idx="1">
                  <c:v>3.1775029999999999E-3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2-482B-BC69-8C8609E12465}"/>
            </c:ext>
          </c:extLst>
        </c:ser>
        <c:ser>
          <c:idx val="1"/>
          <c:order val="1"/>
          <c:tx>
            <c:strRef>
              <c:f>'1213'!$C$55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'1213'!$D$6:$I$6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'1213'!$D$55:$I$55</c:f>
              <c:numCache>
                <c:formatCode>0.0</c:formatCode>
                <c:ptCount val="6"/>
                <c:pt idx="0">
                  <c:v>2.2448323999999999E-2</c:v>
                </c:pt>
                <c:pt idx="1">
                  <c:v>0.41892835940711298</c:v>
                </c:pt>
                <c:pt idx="2">
                  <c:v>0.52385227340698082</c:v>
                </c:pt>
                <c:pt idx="3">
                  <c:v>0.17542595924622706</c:v>
                </c:pt>
                <c:pt idx="4">
                  <c:v>3.9471129396792572E-3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2-482B-BC69-8C8609E1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065392"/>
        <c:axId val="1"/>
      </c:barChart>
      <c:catAx>
        <c:axId val="4710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7.1216733222815271E-2"/>
              <c:y val="7.9710637677943591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06539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'1314'!$C$54</c:f>
              <c:strCache>
                <c:ptCount val="1"/>
                <c:pt idx="0">
                  <c:v>&lt;12,0 cm=0%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'1314'!$D$6:$I$6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'1314'!$D$54:$I$54</c:f>
              <c:numCache>
                <c:formatCode>0.0</c:formatCode>
                <c:ptCount val="6"/>
                <c:pt idx="0">
                  <c:v>3.2103567777777781E-3</c:v>
                </c:pt>
                <c:pt idx="1">
                  <c:v>1.1454702222222222E-3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0-438E-9489-24C57036E294}"/>
            </c:ext>
          </c:extLst>
        </c:ser>
        <c:ser>
          <c:idx val="1"/>
          <c:order val="1"/>
          <c:tx>
            <c:strRef>
              <c:f>'1314'!$C$55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'1314'!$D$6:$I$6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'1314'!$D$55:$I$55</c:f>
              <c:numCache>
                <c:formatCode>0.0</c:formatCode>
                <c:ptCount val="6"/>
                <c:pt idx="0">
                  <c:v>2.0365048089285714E-2</c:v>
                </c:pt>
                <c:pt idx="1">
                  <c:v>0.56682853465194971</c:v>
                </c:pt>
                <c:pt idx="2">
                  <c:v>0.3623379138086546</c:v>
                </c:pt>
                <c:pt idx="3">
                  <c:v>8.0011035198947159E-2</c:v>
                </c:pt>
                <c:pt idx="4">
                  <c:v>3.4436032511627902E-3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0-438E-9489-24C57036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062768"/>
        <c:axId val="1"/>
      </c:barChart>
      <c:catAx>
        <c:axId val="4710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6.1993445413629354E-2"/>
              <c:y val="6.26659068119766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0627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'1415'!$C$54</c:f>
              <c:strCache>
                <c:ptCount val="1"/>
                <c:pt idx="0">
                  <c:v>&lt;12,0 cm=0%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'1415'!$D$6:$I$6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'1415'!$D$54:$I$54</c:f>
              <c:numCache>
                <c:formatCode>0.0</c:formatCode>
                <c:ptCount val="6"/>
                <c:pt idx="0">
                  <c:v>4.0000000000000002E-9</c:v>
                </c:pt>
                <c:pt idx="1">
                  <c:v>9.5624999999999993E-5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13F-BBD3-B3448DC7918E}"/>
            </c:ext>
          </c:extLst>
        </c:ser>
        <c:ser>
          <c:idx val="1"/>
          <c:order val="1"/>
          <c:tx>
            <c:strRef>
              <c:f>'1415'!$C$55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'1415'!$D$6:$I$6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'1415'!$D$55:$I$55</c:f>
              <c:numCache>
                <c:formatCode>0.0</c:formatCode>
                <c:ptCount val="6"/>
                <c:pt idx="0">
                  <c:v>0</c:v>
                </c:pt>
                <c:pt idx="1">
                  <c:v>1.1006184208964331E-2</c:v>
                </c:pt>
                <c:pt idx="2">
                  <c:v>0.13600209297588373</c:v>
                </c:pt>
                <c:pt idx="3">
                  <c:v>2.5371707072783183E-2</c:v>
                </c:pt>
                <c:pt idx="4">
                  <c:v>1.8142647423687423E-3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7-413F-BBD3-B3448DC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396960"/>
        <c:axId val="1"/>
      </c:barChart>
      <c:catAx>
        <c:axId val="4713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6.660508931822233E-2"/>
              <c:y val="5.297397006461643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39696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'1516'!$C$54</c:f>
              <c:strCache>
                <c:ptCount val="1"/>
                <c:pt idx="0">
                  <c:v>&lt;12,0 cm=4%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'1516'!$D$6:$I$6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'1516'!$D$54:$I$54</c:f>
              <c:numCache>
                <c:formatCode>0.0</c:formatCode>
                <c:ptCount val="6"/>
                <c:pt idx="0">
                  <c:v>4.2861010999999997E-2</c:v>
                </c:pt>
                <c:pt idx="1">
                  <c:v>7.3991580000000003E-3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A-469D-8A37-A9461D1780EA}"/>
            </c:ext>
          </c:extLst>
        </c:ser>
        <c:ser>
          <c:idx val="1"/>
          <c:order val="1"/>
          <c:tx>
            <c:strRef>
              <c:f>'1516'!$C$55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'1516'!$D$6:$I$6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'1516'!$D$55:$I$55</c:f>
              <c:numCache>
                <c:formatCode>0.0</c:formatCode>
                <c:ptCount val="6"/>
                <c:pt idx="0">
                  <c:v>4.5764487773529421E-2</c:v>
                </c:pt>
                <c:pt idx="1">
                  <c:v>1.0028433239739898</c:v>
                </c:pt>
                <c:pt idx="2">
                  <c:v>6.1303455587401537E-2</c:v>
                </c:pt>
                <c:pt idx="3">
                  <c:v>5.2153506650793645E-3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A-469D-8A37-A9461D17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937352"/>
        <c:axId val="1"/>
      </c:barChart>
      <c:catAx>
        <c:axId val="60793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6.8142303953086625E-2"/>
              <c:y val="5.8321303587281853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93735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'1617'!$C$54</c:f>
              <c:strCache>
                <c:ptCount val="1"/>
                <c:pt idx="0">
                  <c:v>&lt;12,0 cm=9%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'1617'!$D$6:$I$6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'1617'!$D$54:$I$54</c:f>
              <c:numCache>
                <c:formatCode>0.0</c:formatCode>
                <c:ptCount val="6"/>
                <c:pt idx="0">
                  <c:v>7.0285119500000007E-2</c:v>
                </c:pt>
                <c:pt idx="1">
                  <c:v>2.6104978499999997E-2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E-4922-A97A-867E995CA485}"/>
            </c:ext>
          </c:extLst>
        </c:ser>
        <c:ser>
          <c:idx val="1"/>
          <c:order val="1"/>
          <c:tx>
            <c:strRef>
              <c:f>'1617'!$C$55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'1617'!$D$6:$I$6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'1617'!$D$55:$I$55</c:f>
              <c:numCache>
                <c:formatCode>0.0</c:formatCode>
                <c:ptCount val="6"/>
                <c:pt idx="0">
                  <c:v>4.0340081406432748E-2</c:v>
                </c:pt>
                <c:pt idx="1">
                  <c:v>0.61186910382899085</c:v>
                </c:pt>
                <c:pt idx="2">
                  <c:v>0.36483973181219553</c:v>
                </c:pt>
                <c:pt idx="3">
                  <c:v>4.2637359523809521E-3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E-4922-A97A-867E995C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595872"/>
        <c:axId val="1"/>
      </c:barChart>
      <c:catAx>
        <c:axId val="4715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EJEMPLARES.  (*10^9)</a:t>
                </a:r>
              </a:p>
            </c:rich>
          </c:tx>
          <c:layout>
            <c:manualLayout>
              <c:xMode val="edge"/>
              <c:yMode val="edge"/>
              <c:x val="6.8142303953086625E-2"/>
              <c:y val="6.3668637109947288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59587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'0001'!$C$54</c:f>
              <c:strCache>
                <c:ptCount val="1"/>
                <c:pt idx="0">
                  <c:v>&lt;12,0 cm=11%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'0001'!$D$6:$I$6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'0001'!$D$54:$I$54</c:f>
              <c:numCache>
                <c:formatCode>0.0</c:formatCode>
                <c:ptCount val="6"/>
                <c:pt idx="0">
                  <c:v>5.5042449142745739E-2</c:v>
                </c:pt>
                <c:pt idx="1">
                  <c:v>7.7332328885106674E-2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D-412E-87BC-62901BF6E17B}"/>
            </c:ext>
          </c:extLst>
        </c:ser>
        <c:ser>
          <c:idx val="1"/>
          <c:order val="1"/>
          <c:tx>
            <c:strRef>
              <c:f>'0001'!$C$55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'0001'!$D$6:$I$6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'0001'!$D$55:$I$55</c:f>
              <c:numCache>
                <c:formatCode>0.0</c:formatCode>
                <c:ptCount val="6"/>
                <c:pt idx="0">
                  <c:v>1.3334708672658326E-2</c:v>
                </c:pt>
                <c:pt idx="1">
                  <c:v>0.5026676606317072</c:v>
                </c:pt>
                <c:pt idx="2">
                  <c:v>0.31494766567295501</c:v>
                </c:pt>
                <c:pt idx="3">
                  <c:v>0.22311174743737724</c:v>
                </c:pt>
                <c:pt idx="4">
                  <c:v>1.6839748078709388E-2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D-412E-87BC-62901BF6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565568"/>
        <c:axId val="1"/>
      </c:barChart>
      <c:catAx>
        <c:axId val="47056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</a:t>
                </a:r>
                <a:r>
                  <a:rPr lang="es-CL" b="0"/>
                  <a:t>  EJEMPLARES  (*10^9)</a:t>
                </a:r>
              </a:p>
            </c:rich>
          </c:tx>
          <c:layout>
            <c:manualLayout>
              <c:xMode val="edge"/>
              <c:yMode val="edge"/>
              <c:x val="5.8919016143900729E-2"/>
              <c:y val="6.7486506930165294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5655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'0102'!$C$54</c:f>
              <c:strCache>
                <c:ptCount val="1"/>
                <c:pt idx="0">
                  <c:v>&lt;12,0 cm=22%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'0102'!$D$6:$I$6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'0102'!$D$54:$I$54</c:f>
              <c:numCache>
                <c:formatCode>0.0</c:formatCode>
                <c:ptCount val="6"/>
                <c:pt idx="0">
                  <c:v>9.7284582941603248E-2</c:v>
                </c:pt>
                <c:pt idx="1">
                  <c:v>6.2937926914923309E-2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3-46FB-A13F-9384E53CD138}"/>
            </c:ext>
          </c:extLst>
        </c:ser>
        <c:ser>
          <c:idx val="1"/>
          <c:order val="1"/>
          <c:tx>
            <c:strRef>
              <c:f>'0102'!$C$55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'0102'!$D$6:$I$6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'0102'!$D$55:$I$55</c:f>
              <c:numCache>
                <c:formatCode>0.0</c:formatCode>
                <c:ptCount val="6"/>
                <c:pt idx="0">
                  <c:v>1.5283454584528169E-2</c:v>
                </c:pt>
                <c:pt idx="1">
                  <c:v>0.48007446278042604</c:v>
                </c:pt>
                <c:pt idx="2">
                  <c:v>6.6763750801450167E-2</c:v>
                </c:pt>
                <c:pt idx="3">
                  <c:v>4.624634891638453E-3</c:v>
                </c:pt>
                <c:pt idx="4">
                  <c:v>7.2389473162583077E-5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3-46FB-A13F-9384E53C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566880"/>
        <c:axId val="1"/>
      </c:barChart>
      <c:catAx>
        <c:axId val="4705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EJEMPLARES.  (*10^9)</a:t>
                </a:r>
              </a:p>
            </c:rich>
          </c:tx>
          <c:layout>
            <c:manualLayout>
              <c:xMode val="edge"/>
              <c:yMode val="edge"/>
              <c:x val="7.7365591762272534E-2"/>
              <c:y val="6.09949703486145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566880"/>
        <c:crosses val="autoZero"/>
        <c:crossBetween val="between"/>
        <c:majorUnit val="2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'0203'!$C$54</c:f>
              <c:strCache>
                <c:ptCount val="1"/>
                <c:pt idx="0">
                  <c:v>&lt;12,0 cm=44%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'0203'!$D$6:$I$6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'0203'!$D$54:$I$54</c:f>
              <c:numCache>
                <c:formatCode>0.0</c:formatCode>
                <c:ptCount val="6"/>
                <c:pt idx="0">
                  <c:v>1.2984871552627426</c:v>
                </c:pt>
                <c:pt idx="1">
                  <c:v>0.53894490898772318</c:v>
                </c:pt>
                <c:pt idx="2">
                  <c:v>4.0138707649428947E-3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5-499E-B524-159D21F66B72}"/>
            </c:ext>
          </c:extLst>
        </c:ser>
        <c:ser>
          <c:idx val="1"/>
          <c:order val="1"/>
          <c:tx>
            <c:strRef>
              <c:f>'0203'!$C$55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'0203'!$D$6:$I$6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'0203'!$D$55:$I$55</c:f>
              <c:numCache>
                <c:formatCode>0.0</c:formatCode>
                <c:ptCount val="6"/>
                <c:pt idx="0">
                  <c:v>0.33824219446665771</c:v>
                </c:pt>
                <c:pt idx="1">
                  <c:v>1.9091191910085279</c:v>
                </c:pt>
                <c:pt idx="2">
                  <c:v>0.14061804467409536</c:v>
                </c:pt>
                <c:pt idx="3">
                  <c:v>2.7808020838570951E-3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5-499E-B524-159D21F6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563272"/>
        <c:axId val="1"/>
      </c:barChart>
      <c:catAx>
        <c:axId val="4705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6.5067874683357993E-2"/>
              <c:y val="5.618237017821569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56327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'0304'!$C$54</c:f>
              <c:strCache>
                <c:ptCount val="1"/>
                <c:pt idx="0">
                  <c:v>&lt;12,0 cm=11%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'0304'!$D$6:$I$6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'0304'!$D$54:$I$54</c:f>
              <c:numCache>
                <c:formatCode>0.0</c:formatCode>
                <c:ptCount val="6"/>
                <c:pt idx="0">
                  <c:v>0.31815492073310137</c:v>
                </c:pt>
                <c:pt idx="1">
                  <c:v>0.266236007938291</c:v>
                </c:pt>
                <c:pt idx="2">
                  <c:v>2.7286363896916973E-3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8-49F2-874D-F5AE912484EE}"/>
            </c:ext>
          </c:extLst>
        </c:ser>
        <c:ser>
          <c:idx val="1"/>
          <c:order val="1"/>
          <c:tx>
            <c:strRef>
              <c:f>'0304'!$C$55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'0304'!$D$6:$I$6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'0304'!$D$55:$I$55</c:f>
              <c:numCache>
                <c:formatCode>0.0</c:formatCode>
                <c:ptCount val="6"/>
                <c:pt idx="0">
                  <c:v>0.11213887796067379</c:v>
                </c:pt>
                <c:pt idx="1">
                  <c:v>2.9591587697726394</c:v>
                </c:pt>
                <c:pt idx="2">
                  <c:v>1.4361199007402363</c:v>
                </c:pt>
                <c:pt idx="3">
                  <c:v>1.2178767435773619E-2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8-49F2-874D-F5AE9124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751264"/>
        <c:axId val="1"/>
      </c:barChart>
      <c:catAx>
        <c:axId val="4637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EJEMPLARES.  (*10^9)</a:t>
                </a:r>
              </a:p>
            </c:rich>
          </c:tx>
          <c:layout>
            <c:manualLayout>
              <c:xMode val="edge"/>
              <c:yMode val="edge"/>
              <c:x val="7.1216733222815271E-2"/>
              <c:y val="6.25322234739099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5126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'0405'!$C$54</c:f>
              <c:strCache>
                <c:ptCount val="1"/>
                <c:pt idx="0">
                  <c:v>&lt;12,0 cm=14%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'0405'!$D$6:$I$6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'0405'!$D$54:$I$54</c:f>
              <c:numCache>
                <c:formatCode>0.0</c:formatCode>
                <c:ptCount val="6"/>
                <c:pt idx="0">
                  <c:v>0.43160792501895584</c:v>
                </c:pt>
                <c:pt idx="1">
                  <c:v>0.22846577306305679</c:v>
                </c:pt>
                <c:pt idx="2">
                  <c:v>9.8473416514799142E-3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5EE-B0CA-E8ED18EA4747}"/>
            </c:ext>
          </c:extLst>
        </c:ser>
        <c:ser>
          <c:idx val="1"/>
          <c:order val="1"/>
          <c:tx>
            <c:strRef>
              <c:f>'0405'!$C$55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'0405'!$D$6:$I$6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'0405'!$D$55:$I$55</c:f>
              <c:numCache>
                <c:formatCode>0.0</c:formatCode>
                <c:ptCount val="6"/>
                <c:pt idx="0">
                  <c:v>9.8991530401917938E-2</c:v>
                </c:pt>
                <c:pt idx="1">
                  <c:v>2.3392158080543872</c:v>
                </c:pt>
                <c:pt idx="2">
                  <c:v>1.4812507503371242</c:v>
                </c:pt>
                <c:pt idx="3">
                  <c:v>0.17744405658762649</c:v>
                </c:pt>
                <c:pt idx="4">
                  <c:v>2.1533044037016399E-4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5-45EE-B0CA-E8ED18EA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747656"/>
        <c:axId val="1"/>
      </c:barChart>
      <c:catAx>
        <c:axId val="46374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6.660508931822233E-2"/>
              <c:y val="6.148654608780448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4765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'0506'!$C$54</c:f>
              <c:strCache>
                <c:ptCount val="1"/>
                <c:pt idx="0">
                  <c:v>&lt;12,0 cm=15%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'0506'!$D$6:$I$6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'0506'!$D$54:$I$54</c:f>
              <c:numCache>
                <c:formatCode>0.0</c:formatCode>
                <c:ptCount val="6"/>
                <c:pt idx="0">
                  <c:v>0.34643808554128208</c:v>
                </c:pt>
                <c:pt idx="1">
                  <c:v>0.36879336036566124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C-4473-8F71-22B747C2CDC6}"/>
            </c:ext>
          </c:extLst>
        </c:ser>
        <c:ser>
          <c:idx val="1"/>
          <c:order val="1"/>
          <c:tx>
            <c:strRef>
              <c:f>'0506'!$C$55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'0506'!$D$6:$I$6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'0506'!$D$55:$I$55</c:f>
              <c:numCache>
                <c:formatCode>0.0</c:formatCode>
                <c:ptCount val="6"/>
                <c:pt idx="0">
                  <c:v>0.29139935271424938</c:v>
                </c:pt>
                <c:pt idx="1">
                  <c:v>2.2165865768127335</c:v>
                </c:pt>
                <c:pt idx="2">
                  <c:v>1.489812459605423</c:v>
                </c:pt>
                <c:pt idx="3">
                  <c:v>0.19012071388596269</c:v>
                </c:pt>
                <c:pt idx="4">
                  <c:v>1.2529206421987784E-2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C-4473-8F71-22B747C2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747328"/>
        <c:axId val="1"/>
      </c:barChart>
      <c:catAx>
        <c:axId val="463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 DE EJEMPLARES.  (*10^9)</a:t>
                </a:r>
              </a:p>
            </c:rich>
          </c:tx>
          <c:layout>
            <c:manualLayout>
              <c:xMode val="edge"/>
              <c:yMode val="edge"/>
              <c:x val="7.8902806397136857E-2"/>
              <c:y val="6.09949703486145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473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'0607'!$C$54</c:f>
              <c:strCache>
                <c:ptCount val="1"/>
                <c:pt idx="0">
                  <c:v>&lt;12,0 cm=7%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'0607'!$D$6:$I$6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'0607'!$D$54:$I$54</c:f>
              <c:numCache>
                <c:formatCode>0.0</c:formatCode>
                <c:ptCount val="6"/>
                <c:pt idx="0">
                  <c:v>0.12929961716666666</c:v>
                </c:pt>
                <c:pt idx="1">
                  <c:v>4.6671131833333331E-2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3-4328-9118-6F56402F78A3}"/>
            </c:ext>
          </c:extLst>
        </c:ser>
        <c:ser>
          <c:idx val="1"/>
          <c:order val="1"/>
          <c:tx>
            <c:strRef>
              <c:f>'0607'!$C$55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'0607'!$D$6:$I$6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'0607'!$D$55:$I$55</c:f>
              <c:numCache>
                <c:formatCode>0.0</c:formatCode>
                <c:ptCount val="6"/>
                <c:pt idx="0">
                  <c:v>6.8449454689535422E-2</c:v>
                </c:pt>
                <c:pt idx="1">
                  <c:v>0.94181386358634844</c:v>
                </c:pt>
                <c:pt idx="2">
                  <c:v>1.208470469730377</c:v>
                </c:pt>
                <c:pt idx="3">
                  <c:v>0.16867171338790249</c:v>
                </c:pt>
                <c:pt idx="4">
                  <c:v>4.4192346058364255E-3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3-4328-9118-6F56402F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874848"/>
        <c:axId val="1"/>
      </c:barChart>
      <c:catAx>
        <c:axId val="4708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</a:t>
                </a:r>
                <a:r>
                  <a:rPr lang="es-CL" b="0"/>
                  <a:t> EJEMPLARES.  (*10^9)</a:t>
                </a:r>
              </a:p>
            </c:rich>
          </c:tx>
          <c:layout>
            <c:manualLayout>
              <c:xMode val="edge"/>
              <c:yMode val="edge"/>
              <c:x val="6.8142303953086625E-2"/>
              <c:y val="6.3668637109947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8748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721465910411"/>
          <c:y val="9.6345632168851433E-2"/>
          <c:w val="0.79370988672863618"/>
          <c:h val="0.66279150405813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'0708'!$C$54</c:f>
              <c:strCache>
                <c:ptCount val="1"/>
                <c:pt idx="0">
                  <c:v>&lt;12,0 cm=18%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'0708'!$D$6:$I$6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'0708'!$D$54:$I$54</c:f>
              <c:numCache>
                <c:formatCode>0.0</c:formatCode>
                <c:ptCount val="6"/>
                <c:pt idx="0">
                  <c:v>0.32727562826960782</c:v>
                </c:pt>
                <c:pt idx="1">
                  <c:v>2.3250208730392158E-2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E-42C6-AF3F-8FF501B7A5A9}"/>
            </c:ext>
          </c:extLst>
        </c:ser>
        <c:ser>
          <c:idx val="1"/>
          <c:order val="1"/>
          <c:tx>
            <c:strRef>
              <c:f>'0708'!$C$55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'0708'!$D$6:$I$6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'0708'!$D$55:$I$55</c:f>
              <c:numCache>
                <c:formatCode>0.0</c:formatCode>
                <c:ptCount val="6"/>
                <c:pt idx="0">
                  <c:v>0.22894138104794082</c:v>
                </c:pt>
                <c:pt idx="1">
                  <c:v>0.87864787606954631</c:v>
                </c:pt>
                <c:pt idx="2">
                  <c:v>0.38322115211082297</c:v>
                </c:pt>
                <c:pt idx="3">
                  <c:v>8.9159368415419951E-2</c:v>
                </c:pt>
                <c:pt idx="4">
                  <c:v>3.8230053562697719E-3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E-42C6-AF3F-8FF501B7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872880"/>
        <c:axId val="1"/>
      </c:barChart>
      <c:catAx>
        <c:axId val="47087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8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580" b="0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5790949742393317"/>
              <c:y val="0.87873859251409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b="0"/>
                  <a:t>NUMERO</a:t>
                </a:r>
                <a:r>
                  <a:rPr lang="es-CL" b="0" baseline="0"/>
                  <a:t> DE </a:t>
                </a:r>
                <a:r>
                  <a:rPr lang="es-CL" b="0"/>
                  <a:t> EJ.EMPLARES  (*10^9)</a:t>
                </a:r>
              </a:p>
            </c:rich>
          </c:tx>
          <c:layout>
            <c:manualLayout>
              <c:xMode val="edge"/>
              <c:yMode val="edge"/>
              <c:x val="6.8142303953086625E-2"/>
              <c:y val="5.731857328931117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8728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34993195295033"/>
          <c:y val="0.21096370619771337"/>
          <c:w val="0.28399642752989207"/>
          <c:h val="0.131229348035073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TABLA1.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1999-2000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9.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2007-2008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623455</xdr:colOff>
      <xdr:row>7</xdr:row>
      <xdr:rowOff>138545</xdr:rowOff>
    </xdr:from>
    <xdr:to>
      <xdr:col>7</xdr:col>
      <xdr:colOff>0</xdr:colOff>
      <xdr:row>9</xdr:row>
      <xdr:rowOff>69272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11545455" y="2470727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2007-2008</a:t>
          </a:r>
        </a:p>
      </xdr:txBody>
    </xdr:sp>
    <xdr:clientData/>
  </xdr:twoCellAnchor>
  <xdr:twoCellAnchor>
    <xdr:from>
      <xdr:col>8</xdr:col>
      <xdr:colOff>831274</xdr:colOff>
      <xdr:row>11</xdr:row>
      <xdr:rowOff>207818</xdr:rowOff>
    </xdr:from>
    <xdr:to>
      <xdr:col>9</xdr:col>
      <xdr:colOff>1431638</xdr:colOff>
      <xdr:row>13</xdr:row>
      <xdr:rowOff>277090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15771092" y="3833091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1.934 mil millones de ejem.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10.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2008-2009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854364</xdr:colOff>
      <xdr:row>7</xdr:row>
      <xdr:rowOff>115454</xdr:rowOff>
    </xdr:from>
    <xdr:to>
      <xdr:col>7</xdr:col>
      <xdr:colOff>230909</xdr:colOff>
      <xdr:row>9</xdr:row>
      <xdr:rowOff>46181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1776364" y="2447636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2008-2009</a:t>
          </a:r>
        </a:p>
      </xdr:txBody>
    </xdr:sp>
    <xdr:clientData/>
  </xdr:twoCellAnchor>
  <xdr:twoCellAnchor>
    <xdr:from>
      <xdr:col>8</xdr:col>
      <xdr:colOff>946728</xdr:colOff>
      <xdr:row>12</xdr:row>
      <xdr:rowOff>0</xdr:rowOff>
    </xdr:from>
    <xdr:to>
      <xdr:col>9</xdr:col>
      <xdr:colOff>1547092</xdr:colOff>
      <xdr:row>14</xdr:row>
      <xdr:rowOff>69271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15886546" y="3948545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1.937 mil millones de ejem.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11.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2009-2010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785091</xdr:colOff>
      <xdr:row>7</xdr:row>
      <xdr:rowOff>115454</xdr:rowOff>
    </xdr:from>
    <xdr:to>
      <xdr:col>7</xdr:col>
      <xdr:colOff>161636</xdr:colOff>
      <xdr:row>9</xdr:row>
      <xdr:rowOff>46181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11707091" y="2447636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2009-2010</a:t>
          </a:r>
        </a:p>
      </xdr:txBody>
    </xdr:sp>
    <xdr:clientData/>
  </xdr:twoCellAnchor>
  <xdr:twoCellAnchor>
    <xdr:from>
      <xdr:col>8</xdr:col>
      <xdr:colOff>808182</xdr:colOff>
      <xdr:row>11</xdr:row>
      <xdr:rowOff>300182</xdr:rowOff>
    </xdr:from>
    <xdr:to>
      <xdr:col>9</xdr:col>
      <xdr:colOff>1408546</xdr:colOff>
      <xdr:row>14</xdr:row>
      <xdr:rowOff>46181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15748000" y="3925455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1.452 mil millones de ejem.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12.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2010-2011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715818</xdr:colOff>
      <xdr:row>7</xdr:row>
      <xdr:rowOff>23091</xdr:rowOff>
    </xdr:from>
    <xdr:to>
      <xdr:col>7</xdr:col>
      <xdr:colOff>92363</xdr:colOff>
      <xdr:row>8</xdr:row>
      <xdr:rowOff>277090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11637818" y="2355273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2010-2011</a:t>
          </a:r>
        </a:p>
      </xdr:txBody>
    </xdr:sp>
    <xdr:clientData/>
  </xdr:twoCellAnchor>
  <xdr:twoCellAnchor>
    <xdr:from>
      <xdr:col>8</xdr:col>
      <xdr:colOff>808183</xdr:colOff>
      <xdr:row>12</xdr:row>
      <xdr:rowOff>23091</xdr:rowOff>
    </xdr:from>
    <xdr:to>
      <xdr:col>9</xdr:col>
      <xdr:colOff>1408547</xdr:colOff>
      <xdr:row>14</xdr:row>
      <xdr:rowOff>92362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15748001" y="3971636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2.215 mil millones de ejem.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13.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2011-2012.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808182</xdr:colOff>
      <xdr:row>7</xdr:row>
      <xdr:rowOff>115454</xdr:rowOff>
    </xdr:from>
    <xdr:to>
      <xdr:col>7</xdr:col>
      <xdr:colOff>184727</xdr:colOff>
      <xdr:row>9</xdr:row>
      <xdr:rowOff>46181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11730182" y="2447636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2011-2012</a:t>
          </a:r>
        </a:p>
      </xdr:txBody>
    </xdr:sp>
    <xdr:clientData/>
  </xdr:twoCellAnchor>
  <xdr:twoCellAnchor>
    <xdr:from>
      <xdr:col>8</xdr:col>
      <xdr:colOff>969819</xdr:colOff>
      <xdr:row>11</xdr:row>
      <xdr:rowOff>254000</xdr:rowOff>
    </xdr:from>
    <xdr:to>
      <xdr:col>9</xdr:col>
      <xdr:colOff>1570183</xdr:colOff>
      <xdr:row>14</xdr:row>
      <xdr:rowOff>-1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>
          <a:spLocks noChangeArrowheads="1"/>
        </xdr:cNvSpPr>
      </xdr:nvSpPr>
      <xdr:spPr bwMode="auto">
        <a:xfrm>
          <a:off x="15909637" y="3879273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1.338 mil millones de ejem.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14.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2012-2013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692728</xdr:colOff>
      <xdr:row>7</xdr:row>
      <xdr:rowOff>138545</xdr:rowOff>
    </xdr:from>
    <xdr:to>
      <xdr:col>7</xdr:col>
      <xdr:colOff>69273</xdr:colOff>
      <xdr:row>9</xdr:row>
      <xdr:rowOff>69272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11614728" y="2470727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2012-2013</a:t>
          </a:r>
        </a:p>
      </xdr:txBody>
    </xdr:sp>
    <xdr:clientData/>
  </xdr:twoCellAnchor>
  <xdr:twoCellAnchor>
    <xdr:from>
      <xdr:col>8</xdr:col>
      <xdr:colOff>900546</xdr:colOff>
      <xdr:row>11</xdr:row>
      <xdr:rowOff>300182</xdr:rowOff>
    </xdr:from>
    <xdr:to>
      <xdr:col>9</xdr:col>
      <xdr:colOff>1500910</xdr:colOff>
      <xdr:row>14</xdr:row>
      <xdr:rowOff>46181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>
          <a:spLocks noChangeArrowheads="1"/>
        </xdr:cNvSpPr>
      </xdr:nvSpPr>
      <xdr:spPr bwMode="auto">
        <a:xfrm>
          <a:off x="15840364" y="3925455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1.169 mil millones de ejem.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15.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2013-2014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762001</xdr:colOff>
      <xdr:row>7</xdr:row>
      <xdr:rowOff>23090</xdr:rowOff>
    </xdr:from>
    <xdr:to>
      <xdr:col>7</xdr:col>
      <xdr:colOff>138546</xdr:colOff>
      <xdr:row>8</xdr:row>
      <xdr:rowOff>277089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1684001" y="2355272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2013-2014</a:t>
          </a:r>
        </a:p>
      </xdr:txBody>
    </xdr:sp>
    <xdr:clientData/>
  </xdr:twoCellAnchor>
  <xdr:twoCellAnchor>
    <xdr:from>
      <xdr:col>8</xdr:col>
      <xdr:colOff>692728</xdr:colOff>
      <xdr:row>12</xdr:row>
      <xdr:rowOff>115455</xdr:rowOff>
    </xdr:from>
    <xdr:to>
      <xdr:col>9</xdr:col>
      <xdr:colOff>1293092</xdr:colOff>
      <xdr:row>14</xdr:row>
      <xdr:rowOff>184726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>
          <a:spLocks noChangeArrowheads="1"/>
        </xdr:cNvSpPr>
      </xdr:nvSpPr>
      <xdr:spPr bwMode="auto">
        <a:xfrm>
          <a:off x="15632546" y="4064000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1.037 mil millones de ejem.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16.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2014-2015.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923636</xdr:colOff>
      <xdr:row>7</xdr:row>
      <xdr:rowOff>161636</xdr:rowOff>
    </xdr:from>
    <xdr:to>
      <xdr:col>7</xdr:col>
      <xdr:colOff>300181</xdr:colOff>
      <xdr:row>9</xdr:row>
      <xdr:rowOff>92363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11845636" y="2493818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2014-2015</a:t>
          </a:r>
        </a:p>
      </xdr:txBody>
    </xdr:sp>
    <xdr:clientData/>
  </xdr:twoCellAnchor>
  <xdr:twoCellAnchor>
    <xdr:from>
      <xdr:col>8</xdr:col>
      <xdr:colOff>900547</xdr:colOff>
      <xdr:row>12</xdr:row>
      <xdr:rowOff>69273</xdr:rowOff>
    </xdr:from>
    <xdr:to>
      <xdr:col>9</xdr:col>
      <xdr:colOff>1500911</xdr:colOff>
      <xdr:row>14</xdr:row>
      <xdr:rowOff>138544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>
          <a:spLocks noChangeArrowheads="1"/>
        </xdr:cNvSpPr>
      </xdr:nvSpPr>
      <xdr:spPr bwMode="auto">
        <a:xfrm>
          <a:off x="15840365" y="4017818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0,174 mil millones de ejem.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17.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2015-2016.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785091</xdr:colOff>
      <xdr:row>7</xdr:row>
      <xdr:rowOff>207818</xdr:rowOff>
    </xdr:from>
    <xdr:to>
      <xdr:col>7</xdr:col>
      <xdr:colOff>161636</xdr:colOff>
      <xdr:row>9</xdr:row>
      <xdr:rowOff>138545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11707091" y="2540000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2015-2016</a:t>
          </a:r>
        </a:p>
      </xdr:txBody>
    </xdr:sp>
    <xdr:clientData/>
  </xdr:twoCellAnchor>
  <xdr:twoCellAnchor>
    <xdr:from>
      <xdr:col>8</xdr:col>
      <xdr:colOff>854365</xdr:colOff>
      <xdr:row>12</xdr:row>
      <xdr:rowOff>69274</xdr:rowOff>
    </xdr:from>
    <xdr:to>
      <xdr:col>9</xdr:col>
      <xdr:colOff>1454729</xdr:colOff>
      <xdr:row>14</xdr:row>
      <xdr:rowOff>138545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>
          <a:spLocks noChangeArrowheads="1"/>
        </xdr:cNvSpPr>
      </xdr:nvSpPr>
      <xdr:spPr bwMode="auto">
        <a:xfrm>
          <a:off x="15794183" y="4017819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1.165 mil millones de ejem.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 18.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2016-2017.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669637</xdr:colOff>
      <xdr:row>7</xdr:row>
      <xdr:rowOff>69272</xdr:rowOff>
    </xdr:from>
    <xdr:to>
      <xdr:col>7</xdr:col>
      <xdr:colOff>46182</xdr:colOff>
      <xdr:row>9</xdr:row>
      <xdr:rowOff>-1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11591637" y="2401454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2016-2017</a:t>
          </a:r>
        </a:p>
      </xdr:txBody>
    </xdr:sp>
    <xdr:clientData/>
  </xdr:twoCellAnchor>
  <xdr:twoCellAnchor>
    <xdr:from>
      <xdr:col>8</xdr:col>
      <xdr:colOff>969819</xdr:colOff>
      <xdr:row>12</xdr:row>
      <xdr:rowOff>92364</xdr:rowOff>
    </xdr:from>
    <xdr:to>
      <xdr:col>9</xdr:col>
      <xdr:colOff>1570183</xdr:colOff>
      <xdr:row>14</xdr:row>
      <xdr:rowOff>161635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>
          <a:spLocks noChangeArrowheads="1"/>
        </xdr:cNvSpPr>
      </xdr:nvSpPr>
      <xdr:spPr bwMode="auto">
        <a:xfrm>
          <a:off x="15909637" y="4040909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1.117 mil millones de ejem.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0.68523</cdr:x>
      <cdr:y>0.37621</cdr:y>
    </cdr:from>
    <cdr:to>
      <cdr:x>0.97032</cdr:x>
      <cdr:y>0.52691</cdr:y>
    </cdr:to>
    <cdr:sp macro="" textlink="">
      <cdr:nvSpPr>
        <cdr:cNvPr id="11265" name="Text Box 1">
          <a:extLst xmlns:a="http://schemas.openxmlformats.org/drawingml/2006/main">
            <a:ext uri="{FF2B5EF4-FFF2-40B4-BE49-F238E27FC236}">
              <a16:creationId xmlns:a16="http://schemas.microsoft.com/office/drawing/2014/main" id="{4BFAB999-6F95-4233-A699-FB3F5E6C9E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1198" y="1787006"/>
          <a:ext cx="2355273" cy="7158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2.203 mil millones de ejem.</a:t>
          </a:r>
        </a:p>
      </cdr:txBody>
    </cdr:sp>
  </cdr:relSizeAnchor>
  <cdr:relSizeAnchor xmlns:cdr="http://schemas.openxmlformats.org/drawingml/2006/chartDrawing">
    <cdr:from>
      <cdr:x>0.18774</cdr:x>
      <cdr:y>0.0894</cdr:y>
    </cdr:from>
    <cdr:to>
      <cdr:x>0.35543</cdr:x>
      <cdr:y>0.21093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CA672BC8-A988-4889-A929-6D3A4ECCDB9D}"/>
            </a:ext>
          </a:extLst>
        </cdr:cNvPr>
        <cdr:cNvSpPr txBox="1"/>
      </cdr:nvSpPr>
      <cdr:spPr>
        <a:xfrm xmlns:a="http://schemas.openxmlformats.org/drawingml/2006/main">
          <a:off x="1551017" y="424642"/>
          <a:ext cx="1385454" cy="57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1999-2000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 2.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2000-2001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808182</xdr:colOff>
      <xdr:row>7</xdr:row>
      <xdr:rowOff>254000</xdr:rowOff>
    </xdr:from>
    <xdr:to>
      <xdr:col>7</xdr:col>
      <xdr:colOff>369455</xdr:colOff>
      <xdr:row>9</xdr:row>
      <xdr:rowOff>184727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1730182" y="2586182"/>
          <a:ext cx="1570182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2000-2001</a:t>
          </a:r>
        </a:p>
      </xdr:txBody>
    </xdr:sp>
    <xdr:clientData/>
  </xdr:twoCellAnchor>
  <xdr:twoCellAnchor>
    <xdr:from>
      <xdr:col>8</xdr:col>
      <xdr:colOff>692728</xdr:colOff>
      <xdr:row>12</xdr:row>
      <xdr:rowOff>69273</xdr:rowOff>
    </xdr:from>
    <xdr:to>
      <xdr:col>9</xdr:col>
      <xdr:colOff>1293092</xdr:colOff>
      <xdr:row>14</xdr:row>
      <xdr:rowOff>138544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5632546" y="4017818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1.203 mil millones de ejem.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3.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2001-2002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831273</xdr:colOff>
      <xdr:row>7</xdr:row>
      <xdr:rowOff>207818</xdr:rowOff>
    </xdr:from>
    <xdr:to>
      <xdr:col>7</xdr:col>
      <xdr:colOff>207818</xdr:colOff>
      <xdr:row>9</xdr:row>
      <xdr:rowOff>138545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753273" y="2540000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2001-2002</a:t>
          </a:r>
        </a:p>
      </xdr:txBody>
    </xdr:sp>
    <xdr:clientData/>
  </xdr:twoCellAnchor>
  <xdr:twoCellAnchor>
    <xdr:from>
      <xdr:col>8</xdr:col>
      <xdr:colOff>854364</xdr:colOff>
      <xdr:row>11</xdr:row>
      <xdr:rowOff>277090</xdr:rowOff>
    </xdr:from>
    <xdr:to>
      <xdr:col>9</xdr:col>
      <xdr:colOff>1454728</xdr:colOff>
      <xdr:row>14</xdr:row>
      <xdr:rowOff>23089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15794182" y="3902363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0.727 mil millones de ejem.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4.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2002-2003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738909</xdr:colOff>
      <xdr:row>7</xdr:row>
      <xdr:rowOff>1</xdr:rowOff>
    </xdr:from>
    <xdr:to>
      <xdr:col>7</xdr:col>
      <xdr:colOff>115454</xdr:colOff>
      <xdr:row>8</xdr:row>
      <xdr:rowOff>254000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1660909" y="2332183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2002-2003</a:t>
          </a:r>
        </a:p>
      </xdr:txBody>
    </xdr:sp>
    <xdr:clientData/>
  </xdr:twoCellAnchor>
  <xdr:twoCellAnchor>
    <xdr:from>
      <xdr:col>8</xdr:col>
      <xdr:colOff>923637</xdr:colOff>
      <xdr:row>11</xdr:row>
      <xdr:rowOff>254000</xdr:rowOff>
    </xdr:from>
    <xdr:to>
      <xdr:col>9</xdr:col>
      <xdr:colOff>1524001</xdr:colOff>
      <xdr:row>14</xdr:row>
      <xdr:rowOff>-1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15863455" y="3879273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4.232 mil millones de ejem.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5.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2003-2004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715819</xdr:colOff>
      <xdr:row>7</xdr:row>
      <xdr:rowOff>23090</xdr:rowOff>
    </xdr:from>
    <xdr:to>
      <xdr:col>7</xdr:col>
      <xdr:colOff>92364</xdr:colOff>
      <xdr:row>8</xdr:row>
      <xdr:rowOff>277089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1637819" y="2355272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2003-2004</a:t>
          </a:r>
        </a:p>
      </xdr:txBody>
    </xdr:sp>
    <xdr:clientData/>
  </xdr:twoCellAnchor>
  <xdr:twoCellAnchor>
    <xdr:from>
      <xdr:col>8</xdr:col>
      <xdr:colOff>831274</xdr:colOff>
      <xdr:row>11</xdr:row>
      <xdr:rowOff>300182</xdr:rowOff>
    </xdr:from>
    <xdr:to>
      <xdr:col>9</xdr:col>
      <xdr:colOff>1431638</xdr:colOff>
      <xdr:row>14</xdr:row>
      <xdr:rowOff>46181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5771092" y="3925455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5.106 mil millones de ejem.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6.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2004-2005.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6</xdr:row>
      <xdr:rowOff>300182</xdr:rowOff>
    </xdr:from>
    <xdr:to>
      <xdr:col>7</xdr:col>
      <xdr:colOff>138545</xdr:colOff>
      <xdr:row>8</xdr:row>
      <xdr:rowOff>230908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1684000" y="2309091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2004-2005</a:t>
          </a:r>
        </a:p>
      </xdr:txBody>
    </xdr:sp>
    <xdr:clientData/>
  </xdr:twoCellAnchor>
  <xdr:twoCellAnchor>
    <xdr:from>
      <xdr:col>8</xdr:col>
      <xdr:colOff>946728</xdr:colOff>
      <xdr:row>11</xdr:row>
      <xdr:rowOff>254000</xdr:rowOff>
    </xdr:from>
    <xdr:to>
      <xdr:col>9</xdr:col>
      <xdr:colOff>1547092</xdr:colOff>
      <xdr:row>14</xdr:row>
      <xdr:rowOff>-1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15886546" y="3879273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4.767 mil millones de ejem.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7.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2005-2006.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7</xdr:row>
      <xdr:rowOff>69273</xdr:rowOff>
    </xdr:from>
    <xdr:to>
      <xdr:col>7</xdr:col>
      <xdr:colOff>138545</xdr:colOff>
      <xdr:row>9</xdr:row>
      <xdr:rowOff>0</xdr:rowOff>
    </xdr:to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684000" y="2401455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2005-2006</a:t>
          </a:r>
        </a:p>
      </xdr:txBody>
    </xdr:sp>
    <xdr:clientData/>
  </xdr:twoCellAnchor>
  <xdr:twoCellAnchor>
    <xdr:from>
      <xdr:col>8</xdr:col>
      <xdr:colOff>854364</xdr:colOff>
      <xdr:row>12</xdr:row>
      <xdr:rowOff>1</xdr:rowOff>
    </xdr:from>
    <xdr:to>
      <xdr:col>9</xdr:col>
      <xdr:colOff>1454728</xdr:colOff>
      <xdr:row>14</xdr:row>
      <xdr:rowOff>69272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15794182" y="3948546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4.915 mil millones de ejem.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160020</xdr:rowOff>
    </xdr:from>
    <xdr:to>
      <xdr:col>9</xdr:col>
      <xdr:colOff>1653540</xdr:colOff>
      <xdr:row>2</xdr:row>
      <xdr:rowOff>213360</xdr:rowOff>
    </xdr:to>
    <xdr:sp macro="" textlink="">
      <xdr:nvSpPr>
        <xdr:cNvPr id="2" name="Texto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097280" y="160020"/>
          <a:ext cx="172135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8. COMPOSICIÓN EN NÚMERO POR GRUPO DE EDAD EN LA CAPTURA DE ANCHOVETA EN LA ZONA CALDERA-COQUIMBO. </a:t>
          </a:r>
        </a:p>
        <a:p>
          <a:pPr algn="ctr" rtl="0">
            <a:lnSpc>
              <a:spcPts val="2200"/>
            </a:lnSpc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AÑO  2006-2007.</a:t>
          </a:r>
        </a:p>
      </xdr:txBody>
    </xdr:sp>
    <xdr:clientData/>
  </xdr:twoCellAnchor>
  <xdr:twoCellAnchor>
    <xdr:from>
      <xdr:col>5</xdr:col>
      <xdr:colOff>1150620</xdr:colOff>
      <xdr:row>6</xdr:row>
      <xdr:rowOff>129540</xdr:rowOff>
    </xdr:from>
    <xdr:to>
      <xdr:col>9</xdr:col>
      <xdr:colOff>1630680</xdr:colOff>
      <xdr:row>21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785092</xdr:colOff>
      <xdr:row>7</xdr:row>
      <xdr:rowOff>69273</xdr:rowOff>
    </xdr:from>
    <xdr:to>
      <xdr:col>7</xdr:col>
      <xdr:colOff>161637</xdr:colOff>
      <xdr:row>9</xdr:row>
      <xdr:rowOff>0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1707092" y="2401455"/>
          <a:ext cx="1385454" cy="5772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800">
              <a:latin typeface="Arial" panose="020B0604020202020204" pitchFamily="34" charset="0"/>
              <a:cs typeface="Arial" panose="020B0604020202020204" pitchFamily="34" charset="0"/>
            </a:rPr>
            <a:t>2006-2007</a:t>
          </a:r>
        </a:p>
      </xdr:txBody>
    </xdr:sp>
    <xdr:clientData/>
  </xdr:twoCellAnchor>
  <xdr:twoCellAnchor>
    <xdr:from>
      <xdr:col>8</xdr:col>
      <xdr:colOff>900546</xdr:colOff>
      <xdr:row>11</xdr:row>
      <xdr:rowOff>254000</xdr:rowOff>
    </xdr:from>
    <xdr:to>
      <xdr:col>9</xdr:col>
      <xdr:colOff>1500910</xdr:colOff>
      <xdr:row>14</xdr:row>
      <xdr:rowOff>-1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15840364" y="3879273"/>
          <a:ext cx="2355273" cy="71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2.567 mil millones de ejem.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7B93-5173-4AC5-94DA-33D54DE9F698}">
  <sheetPr>
    <pageSetUpPr fitToPage="1"/>
  </sheetPr>
  <dimension ref="B3:Q62"/>
  <sheetViews>
    <sheetView showZeros="0" tabSelected="1" zoomScale="33" zoomScaleNormal="33" workbookViewId="0">
      <selection activeCell="Q23" sqref="Q23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/>
      <c r="E9" s="28"/>
      <c r="F9" s="28"/>
      <c r="G9" s="28"/>
      <c r="H9" s="28"/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/>
      <c r="E10" s="28"/>
      <c r="F10" s="28"/>
      <c r="G10" s="28"/>
      <c r="H10" s="28"/>
      <c r="I10" s="28">
        <v>0</v>
      </c>
      <c r="J10" s="29">
        <v>0</v>
      </c>
    </row>
    <row r="11" spans="2:17" x14ac:dyDescent="0.5">
      <c r="B11" s="23">
        <v>6</v>
      </c>
      <c r="C11" s="27">
        <f t="shared" si="0"/>
        <v>0</v>
      </c>
      <c r="D11" s="28"/>
      <c r="E11" s="28"/>
      <c r="F11" s="28"/>
      <c r="G11" s="28"/>
      <c r="H11" s="28"/>
      <c r="I11" s="28">
        <v>0</v>
      </c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9">
        <v>0</v>
      </c>
    </row>
    <row r="14" spans="2:17" x14ac:dyDescent="0.5">
      <c r="B14" s="23">
        <v>7.5</v>
      </c>
      <c r="C14" s="27">
        <f t="shared" si="0"/>
        <v>131111.01790738467</v>
      </c>
      <c r="D14" s="28">
        <v>131111.01790738467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9">
        <v>0</v>
      </c>
    </row>
    <row r="15" spans="2:17" x14ac:dyDescent="0.5">
      <c r="B15" s="23">
        <v>8</v>
      </c>
      <c r="C15" s="27">
        <f t="shared" si="0"/>
        <v>1352251.5237067677</v>
      </c>
      <c r="D15" s="28">
        <v>1352251.5237067677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9">
        <v>0</v>
      </c>
    </row>
    <row r="16" spans="2:17" x14ac:dyDescent="0.5">
      <c r="B16" s="23">
        <v>8.5</v>
      </c>
      <c r="C16" s="27">
        <f t="shared" si="0"/>
        <v>3968847.5268822117</v>
      </c>
      <c r="D16" s="28">
        <v>3968847.5268822117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7070286.706151248</v>
      </c>
      <c r="D17" s="28">
        <v>7070286.706151248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9">
        <v>0</v>
      </c>
    </row>
    <row r="18" spans="2:10" x14ac:dyDescent="0.5">
      <c r="B18" s="23">
        <v>9.5</v>
      </c>
      <c r="C18" s="27">
        <f t="shared" si="0"/>
        <v>6139821.8947205525</v>
      </c>
      <c r="D18" s="28">
        <v>6139821.8947205525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9">
        <v>0</v>
      </c>
    </row>
    <row r="19" spans="2:10" x14ac:dyDescent="0.5">
      <c r="B19" s="23">
        <v>10</v>
      </c>
      <c r="C19" s="27">
        <f t="shared" si="0"/>
        <v>15430261.126871811</v>
      </c>
      <c r="D19" s="28">
        <v>15404013.658547085</v>
      </c>
      <c r="E19" s="28">
        <v>26247.468324726306</v>
      </c>
      <c r="F19" s="28">
        <v>0</v>
      </c>
      <c r="G19" s="28">
        <v>0</v>
      </c>
      <c r="H19" s="28">
        <v>0</v>
      </c>
      <c r="I19" s="28">
        <v>0</v>
      </c>
      <c r="J19" s="29">
        <v>0</v>
      </c>
    </row>
    <row r="20" spans="2:10" x14ac:dyDescent="0.5">
      <c r="B20" s="23">
        <v>10.5</v>
      </c>
      <c r="C20" s="27">
        <f t="shared" si="0"/>
        <v>23645514.967509516</v>
      </c>
      <c r="D20" s="28">
        <v>23415047.297727671</v>
      </c>
      <c r="E20" s="28">
        <v>230467.66978184361</v>
      </c>
      <c r="F20" s="28">
        <v>0</v>
      </c>
      <c r="G20" s="28">
        <v>0</v>
      </c>
      <c r="H20" s="28">
        <v>0</v>
      </c>
      <c r="I20" s="28">
        <v>0</v>
      </c>
      <c r="J20" s="29">
        <v>0</v>
      </c>
    </row>
    <row r="21" spans="2:10" x14ac:dyDescent="0.5">
      <c r="B21" s="23">
        <v>11</v>
      </c>
      <c r="C21" s="27">
        <f t="shared" si="0"/>
        <v>42698830.443220206</v>
      </c>
      <c r="D21" s="28">
        <v>35083380.169700392</v>
      </c>
      <c r="E21" s="28">
        <v>7615450.273519814</v>
      </c>
      <c r="F21" s="28">
        <v>0</v>
      </c>
      <c r="G21" s="28">
        <v>0</v>
      </c>
      <c r="H21" s="28">
        <v>0</v>
      </c>
      <c r="I21" s="28">
        <v>0</v>
      </c>
      <c r="J21" s="29">
        <v>0</v>
      </c>
    </row>
    <row r="22" spans="2:10" x14ac:dyDescent="0.5">
      <c r="B22" s="23">
        <v>11.5</v>
      </c>
      <c r="C22" s="27">
        <f t="shared" si="0"/>
        <v>64423874.813450158</v>
      </c>
      <c r="D22" s="28">
        <v>28301999.568533257</v>
      </c>
      <c r="E22" s="28">
        <v>36121875.244916901</v>
      </c>
      <c r="F22" s="28">
        <v>0</v>
      </c>
      <c r="G22" s="28">
        <v>0</v>
      </c>
      <c r="H22" s="28">
        <v>0</v>
      </c>
      <c r="I22" s="28">
        <v>0</v>
      </c>
      <c r="J22" s="29">
        <v>0</v>
      </c>
    </row>
    <row r="23" spans="2:10" x14ac:dyDescent="0.5">
      <c r="B23" s="23">
        <v>12</v>
      </c>
      <c r="C23" s="27">
        <f t="shared" si="0"/>
        <v>121451144.66759227</v>
      </c>
      <c r="D23" s="28">
        <v>6145799.6381341647</v>
      </c>
      <c r="E23" s="28">
        <v>114959819.47227301</v>
      </c>
      <c r="F23" s="28">
        <v>345525.55718510447</v>
      </c>
      <c r="G23" s="28">
        <v>0</v>
      </c>
      <c r="H23" s="28">
        <v>0</v>
      </c>
      <c r="I23" s="28">
        <v>0</v>
      </c>
      <c r="J23" s="29">
        <v>0</v>
      </c>
    </row>
    <row r="24" spans="2:10" x14ac:dyDescent="0.5">
      <c r="B24" s="23">
        <v>12.5</v>
      </c>
      <c r="C24" s="27">
        <f t="shared" si="0"/>
        <v>156431626.32785127</v>
      </c>
      <c r="D24" s="28">
        <v>3557732.0841578785</v>
      </c>
      <c r="E24" s="28">
        <v>150529059.39421389</v>
      </c>
      <c r="F24" s="28">
        <v>2344834.8494794914</v>
      </c>
      <c r="G24" s="28">
        <v>0</v>
      </c>
      <c r="H24" s="28">
        <v>0</v>
      </c>
      <c r="I24" s="28">
        <v>0</v>
      </c>
      <c r="J24" s="29">
        <v>0</v>
      </c>
    </row>
    <row r="25" spans="2:10" x14ac:dyDescent="0.5">
      <c r="B25" s="23">
        <v>13</v>
      </c>
      <c r="C25" s="27">
        <f t="shared" si="0"/>
        <v>240086357.9109365</v>
      </c>
      <c r="D25" s="28">
        <v>1465000.085133865</v>
      </c>
      <c r="E25" s="28">
        <v>220990333.28671539</v>
      </c>
      <c r="F25" s="28">
        <v>17631024.539087273</v>
      </c>
      <c r="G25" s="28">
        <v>0</v>
      </c>
      <c r="H25" s="28">
        <v>0</v>
      </c>
      <c r="I25" s="28">
        <v>0</v>
      </c>
      <c r="J25" s="29">
        <v>0</v>
      </c>
    </row>
    <row r="26" spans="2:10" x14ac:dyDescent="0.5">
      <c r="B26" s="23">
        <v>13.5</v>
      </c>
      <c r="C26" s="27">
        <f t="shared" si="0"/>
        <v>319016910.04313678</v>
      </c>
      <c r="D26" s="28">
        <v>1895917.2079089389</v>
      </c>
      <c r="E26" s="28">
        <v>260303703.24493042</v>
      </c>
      <c r="F26" s="28">
        <v>56220645.967387185</v>
      </c>
      <c r="G26" s="28">
        <v>596643.62291023857</v>
      </c>
      <c r="H26" s="28">
        <v>0</v>
      </c>
      <c r="I26" s="28">
        <v>0</v>
      </c>
      <c r="J26" s="29">
        <v>0</v>
      </c>
    </row>
    <row r="27" spans="2:10" x14ac:dyDescent="0.5">
      <c r="B27" s="23">
        <v>14</v>
      </c>
      <c r="C27" s="27">
        <f t="shared" si="0"/>
        <v>357760679.01563084</v>
      </c>
      <c r="D27" s="28">
        <v>0</v>
      </c>
      <c r="E27" s="28">
        <v>266051450.95805657</v>
      </c>
      <c r="F27" s="28">
        <v>91709228.057574287</v>
      </c>
      <c r="G27" s="28">
        <v>0</v>
      </c>
      <c r="H27" s="28">
        <v>0</v>
      </c>
      <c r="I27" s="28">
        <v>0</v>
      </c>
      <c r="J27" s="29">
        <v>0</v>
      </c>
    </row>
    <row r="28" spans="2:10" x14ac:dyDescent="0.5">
      <c r="B28" s="23">
        <v>14.5</v>
      </c>
      <c r="C28" s="27">
        <f t="shared" si="0"/>
        <v>324158288.36002225</v>
      </c>
      <c r="D28" s="28">
        <v>0</v>
      </c>
      <c r="E28" s="28">
        <v>170245964.16326487</v>
      </c>
      <c r="F28" s="28">
        <v>149393049.49750581</v>
      </c>
      <c r="G28" s="28">
        <v>4519274.6992515642</v>
      </c>
      <c r="H28" s="28">
        <v>0</v>
      </c>
      <c r="I28" s="28">
        <v>0</v>
      </c>
      <c r="J28" s="29">
        <v>0</v>
      </c>
    </row>
    <row r="29" spans="2:10" x14ac:dyDescent="0.5">
      <c r="B29" s="23">
        <v>15</v>
      </c>
      <c r="C29" s="27">
        <f t="shared" si="0"/>
        <v>230133388.66069564</v>
      </c>
      <c r="D29" s="28">
        <v>0</v>
      </c>
      <c r="E29" s="28">
        <v>102142751.70360991</v>
      </c>
      <c r="F29" s="28">
        <v>124934878.71017644</v>
      </c>
      <c r="G29" s="28">
        <v>3055758.2469092929</v>
      </c>
      <c r="H29" s="28">
        <v>0</v>
      </c>
      <c r="I29" s="28">
        <v>0</v>
      </c>
      <c r="J29" s="29">
        <v>0</v>
      </c>
    </row>
    <row r="30" spans="2:10" x14ac:dyDescent="0.5">
      <c r="B30" s="23">
        <v>15.5</v>
      </c>
      <c r="C30" s="27">
        <f t="shared" si="0"/>
        <v>141450723.66191918</v>
      </c>
      <c r="D30" s="28">
        <v>0</v>
      </c>
      <c r="E30" s="28">
        <v>32292603.390392222</v>
      </c>
      <c r="F30" s="28">
        <v>100821474.79909022</v>
      </c>
      <c r="G30" s="28">
        <v>8336645.4724367131</v>
      </c>
      <c r="H30" s="28">
        <v>0</v>
      </c>
      <c r="I30" s="28">
        <v>0</v>
      </c>
      <c r="J30" s="29">
        <v>0</v>
      </c>
    </row>
    <row r="31" spans="2:10" x14ac:dyDescent="0.5">
      <c r="B31" s="23">
        <v>16</v>
      </c>
      <c r="C31" s="27">
        <f t="shared" si="0"/>
        <v>66353302.257629827</v>
      </c>
      <c r="D31" s="28">
        <v>0</v>
      </c>
      <c r="E31" s="28">
        <v>6130716.635899635</v>
      </c>
      <c r="F31" s="28">
        <v>47065800.850322552</v>
      </c>
      <c r="G31" s="28">
        <v>13156784.77140764</v>
      </c>
      <c r="H31" s="28">
        <v>0</v>
      </c>
      <c r="I31" s="28">
        <v>0</v>
      </c>
      <c r="J31" s="29">
        <v>0</v>
      </c>
    </row>
    <row r="32" spans="2:10" x14ac:dyDescent="0.5">
      <c r="B32" s="23">
        <v>16.5</v>
      </c>
      <c r="C32" s="27">
        <f t="shared" si="0"/>
        <v>37025806.137022883</v>
      </c>
      <c r="D32" s="28">
        <v>0</v>
      </c>
      <c r="E32" s="28">
        <v>1808772.6633420759</v>
      </c>
      <c r="F32" s="28">
        <v>21283943.774857927</v>
      </c>
      <c r="G32" s="28">
        <v>13516278.1356558</v>
      </c>
      <c r="H32" s="28">
        <v>416811.56316708052</v>
      </c>
      <c r="I32" s="28">
        <v>0</v>
      </c>
      <c r="J32" s="29">
        <v>0</v>
      </c>
    </row>
    <row r="33" spans="2:10" x14ac:dyDescent="0.5">
      <c r="B33" s="23">
        <v>17</v>
      </c>
      <c r="C33" s="27">
        <f t="shared" si="0"/>
        <v>27343887.550976165</v>
      </c>
      <c r="D33" s="28">
        <v>0</v>
      </c>
      <c r="E33" s="28">
        <v>0</v>
      </c>
      <c r="F33" s="28">
        <v>10447161.859301994</v>
      </c>
      <c r="G33" s="28">
        <v>15342209.172589723</v>
      </c>
      <c r="H33" s="28">
        <v>1554516.5190844475</v>
      </c>
      <c r="I33" s="28">
        <v>0</v>
      </c>
      <c r="J33" s="29">
        <v>0</v>
      </c>
    </row>
    <row r="34" spans="2:10" x14ac:dyDescent="0.5">
      <c r="B34" s="23">
        <v>17.5</v>
      </c>
      <c r="C34" s="27">
        <f t="shared" si="0"/>
        <v>13465295.276633665</v>
      </c>
      <c r="D34" s="28">
        <v>0</v>
      </c>
      <c r="E34" s="28">
        <v>0</v>
      </c>
      <c r="F34" s="28">
        <v>5317297.8113600034</v>
      </c>
      <c r="G34" s="28">
        <v>8053309.4335336415</v>
      </c>
      <c r="H34" s="28">
        <v>94688.031740021368</v>
      </c>
      <c r="I34" s="28">
        <v>0</v>
      </c>
      <c r="J34" s="29">
        <v>0</v>
      </c>
    </row>
    <row r="35" spans="2:10" x14ac:dyDescent="0.5">
      <c r="B35" s="23">
        <v>18</v>
      </c>
      <c r="C35" s="27">
        <f t="shared" si="0"/>
        <v>3873747.2502696021</v>
      </c>
      <c r="D35" s="28">
        <v>0</v>
      </c>
      <c r="E35" s="28">
        <v>0</v>
      </c>
      <c r="F35" s="28">
        <v>1023743.7807537536</v>
      </c>
      <c r="G35" s="28">
        <v>2645254.7133650975</v>
      </c>
      <c r="H35" s="28">
        <v>204748.75615075073</v>
      </c>
      <c r="I35" s="28">
        <v>0</v>
      </c>
      <c r="J35" s="29">
        <v>0</v>
      </c>
    </row>
    <row r="36" spans="2:10" x14ac:dyDescent="0.5">
      <c r="B36" s="23">
        <v>18.5</v>
      </c>
      <c r="C36" s="27">
        <f t="shared" si="0"/>
        <v>116370.76092158526</v>
      </c>
      <c r="D36" s="28">
        <v>0</v>
      </c>
      <c r="E36" s="28">
        <v>0</v>
      </c>
      <c r="F36" s="28">
        <v>0</v>
      </c>
      <c r="G36" s="28">
        <v>62443.246789533667</v>
      </c>
      <c r="H36" s="28">
        <v>53927.514132051598</v>
      </c>
      <c r="I36" s="28">
        <v>0</v>
      </c>
      <c r="J36" s="29">
        <v>0</v>
      </c>
    </row>
    <row r="37" spans="2:10" x14ac:dyDescent="0.5">
      <c r="B37" s="23">
        <v>19</v>
      </c>
      <c r="C37" s="27">
        <f t="shared" si="0"/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2203528327.9016581</v>
      </c>
      <c r="D40" s="32">
        <v>133931208.37921143</v>
      </c>
      <c r="E40" s="32">
        <v>1369449215.569241</v>
      </c>
      <c r="F40" s="32">
        <v>628538610.05408216</v>
      </c>
      <c r="G40" s="32">
        <v>69284601.514849231</v>
      </c>
      <c r="H40" s="32">
        <v>2324692.3842743519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100.00000000000001</v>
      </c>
      <c r="D41" s="35">
        <v>6.0780343362660272</v>
      </c>
      <c r="E41" s="35">
        <v>62.148019529811037</v>
      </c>
      <c r="F41" s="35">
        <v>28.524190140664867</v>
      </c>
      <c r="G41" s="35">
        <v>3.1442573547863804</v>
      </c>
      <c r="H41" s="35">
        <v>0.1054986384716948</v>
      </c>
      <c r="I41" s="35"/>
      <c r="J41" s="36">
        <v>0</v>
      </c>
    </row>
    <row r="42" spans="2:10" s="6" customFormat="1" x14ac:dyDescent="0.5">
      <c r="B42" s="23" t="s">
        <v>14</v>
      </c>
      <c r="C42" s="37">
        <v>13.804986623475161</v>
      </c>
      <c r="D42" s="38">
        <v>10.764084748009914</v>
      </c>
      <c r="E42" s="38">
        <v>13.511898603325278</v>
      </c>
      <c r="F42" s="38">
        <v>14.799159225686141</v>
      </c>
      <c r="G42" s="38">
        <v>16.348307233028823</v>
      </c>
      <c r="H42" s="38">
        <v>17.053589138278259</v>
      </c>
      <c r="I42" s="38"/>
      <c r="J42" s="39">
        <v>0</v>
      </c>
    </row>
    <row r="43" spans="2:10" s="7" customFormat="1" x14ac:dyDescent="0.5">
      <c r="B43" s="40" t="s">
        <v>15</v>
      </c>
      <c r="C43" s="41">
        <v>2.030518798233794</v>
      </c>
      <c r="D43" s="42">
        <v>0.99615913544973911</v>
      </c>
      <c r="E43" s="42">
        <v>0.95590877767744631</v>
      </c>
      <c r="F43" s="42">
        <v>0.8319061164592606</v>
      </c>
      <c r="G43" s="42">
        <v>0.84354040633541849</v>
      </c>
      <c r="H43" s="42">
        <v>0.19240597827797037</v>
      </c>
      <c r="I43" s="42"/>
      <c r="J43" s="43">
        <v>0</v>
      </c>
    </row>
    <row r="44" spans="2:10" x14ac:dyDescent="0.5">
      <c r="B44" s="44" t="s">
        <v>16</v>
      </c>
      <c r="C44" s="45">
        <v>18.325939818461066</v>
      </c>
      <c r="D44" s="46">
        <v>8.130541547619492</v>
      </c>
      <c r="E44" s="46">
        <v>16.773585584245122</v>
      </c>
      <c r="F44" s="46">
        <v>22.405258504835011</v>
      </c>
      <c r="G44" s="46">
        <v>30.854947834425598</v>
      </c>
      <c r="H44" s="46">
        <v>35.061013390857475</v>
      </c>
      <c r="I44" s="46"/>
      <c r="J44" s="47">
        <v>0</v>
      </c>
    </row>
    <row r="45" spans="2:10" x14ac:dyDescent="0.5">
      <c r="B45" s="48" t="s">
        <v>17</v>
      </c>
      <c r="C45" s="27">
        <v>40361.355749693779</v>
      </c>
      <c r="D45" s="49">
        <v>1088.9332542500622</v>
      </c>
      <c r="E45" s="49">
        <v>22970.573620628013</v>
      </c>
      <c r="F45" s="49">
        <v>14082.570038531401</v>
      </c>
      <c r="G45" s="49">
        <v>2137.7727654696378</v>
      </c>
      <c r="H45" s="49">
        <v>81.506070814667453</v>
      </c>
      <c r="I45" s="49"/>
      <c r="J45" s="50">
        <v>0</v>
      </c>
    </row>
    <row r="46" spans="2:10" x14ac:dyDescent="0.5">
      <c r="B46" s="23" t="s">
        <v>13</v>
      </c>
      <c r="C46" s="34">
        <v>100</v>
      </c>
      <c r="D46" s="51">
        <v>2.6979600512015107</v>
      </c>
      <c r="E46" s="51">
        <v>56.912294431046924</v>
      </c>
      <c r="F46" s="51">
        <v>34.891221508678498</v>
      </c>
      <c r="G46" s="51">
        <v>5.2965831443505387</v>
      </c>
      <c r="H46" s="51">
        <v>0.20194086472252815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/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133.93120837921143</v>
      </c>
      <c r="E51" s="2">
        <f t="shared" si="1"/>
        <v>1369.449215569241</v>
      </c>
      <c r="F51" s="2">
        <f t="shared" si="1"/>
        <v>628.53861005408214</v>
      </c>
      <c r="G51" s="2">
        <f t="shared" si="1"/>
        <v>69.284601514849228</v>
      </c>
      <c r="H51" s="2">
        <f t="shared" si="1"/>
        <v>2.3246923842743521</v>
      </c>
      <c r="I51" s="2">
        <f t="shared" si="1"/>
        <v>0</v>
      </c>
    </row>
    <row r="52" spans="2:12" x14ac:dyDescent="0.5">
      <c r="C52" s="2">
        <f>+L54</f>
        <v>7</v>
      </c>
    </row>
    <row r="53" spans="2:12" x14ac:dyDescent="0.5">
      <c r="C53" s="8">
        <f>K54</f>
        <v>7.4816737290330613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cm=7%</v>
      </c>
      <c r="D54" s="8">
        <f t="shared" ref="D54:I54" si="3">SUM(D7:D22)/1000000000</f>
        <v>0.12086675936387657</v>
      </c>
      <c r="E54" s="8">
        <f t="shared" si="3"/>
        <v>4.3994040656543283E-2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0.16486080002041986</v>
      </c>
      <c r="K54" s="8">
        <f>(J54/$J$56)*100</f>
        <v>7.4816737290330613</v>
      </c>
      <c r="L54" s="8">
        <f>ROUND(K54,0)</f>
        <v>7</v>
      </c>
    </row>
    <row r="55" spans="2:12" x14ac:dyDescent="0.5">
      <c r="B55" s="10"/>
      <c r="C55" s="2" t="s">
        <v>23</v>
      </c>
      <c r="D55" s="8">
        <f t="shared" ref="D55:I55" si="4">SUM(D23:D38)/1000000000</f>
        <v>1.3064449015334849E-2</v>
      </c>
      <c r="E55" s="8">
        <f t="shared" si="4"/>
        <v>1.3254551749126977</v>
      </c>
      <c r="F55" s="8">
        <f t="shared" si="4"/>
        <v>0.62853861005408218</v>
      </c>
      <c r="G55" s="8">
        <f t="shared" si="4"/>
        <v>6.9284601514849234E-2</v>
      </c>
      <c r="H55" s="8">
        <f t="shared" si="4"/>
        <v>2.3246923842743521E-3</v>
      </c>
      <c r="I55" s="8">
        <f t="shared" si="4"/>
        <v>0</v>
      </c>
      <c r="J55" s="8">
        <f>SUM(D55:I55)</f>
        <v>2.0386675278812385</v>
      </c>
      <c r="K55" s="8">
        <f>(J55/$J$56)*100</f>
        <v>92.518326270966938</v>
      </c>
    </row>
    <row r="56" spans="2:12" x14ac:dyDescent="0.5">
      <c r="B56" s="10"/>
      <c r="J56" s="8">
        <f>SUM(J54:J55)</f>
        <v>2.2035283279016582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15.252252653803458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15.252252653803458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516.28846345620536</v>
      </c>
    </row>
    <row r="62" spans="2:12" x14ac:dyDescent="0.5">
      <c r="B62" s="10"/>
      <c r="J62" s="8">
        <f>SUM(J60:J61)</f>
        <v>11.712650253815376</v>
      </c>
      <c r="K62" s="8">
        <f>(J62/$J$56)*100</f>
        <v>531.5407161100087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7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5065-8E19-48DE-A83A-1AD75BF5D62A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17853</v>
      </c>
      <c r="D16" s="28">
        <v>17853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142827</v>
      </c>
      <c r="D17" s="28">
        <v>142827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684613</v>
      </c>
      <c r="D18" s="28">
        <v>684613</v>
      </c>
      <c r="E18" s="28">
        <v>0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8917724</v>
      </c>
      <c r="D19" s="28">
        <v>8779162</v>
      </c>
      <c r="E19" s="28">
        <v>138562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20566544</v>
      </c>
      <c r="D20" s="28">
        <v>19900924</v>
      </c>
      <c r="E20" s="28">
        <v>665620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27866164</v>
      </c>
      <c r="D21" s="28">
        <v>12415974</v>
      </c>
      <c r="E21" s="28">
        <v>15450190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43203119</v>
      </c>
      <c r="D22" s="28">
        <v>12464077</v>
      </c>
      <c r="E22" s="28">
        <v>30739042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87435697</v>
      </c>
      <c r="D23" s="28">
        <v>15407220.444444444</v>
      </c>
      <c r="E23" s="28">
        <v>67823801.055555552</v>
      </c>
      <c r="F23" s="28">
        <v>4204675.5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123222113.00000001</v>
      </c>
      <c r="D24" s="28">
        <v>0</v>
      </c>
      <c r="E24" s="28">
        <v>117965214.83333334</v>
      </c>
      <c r="F24" s="28">
        <v>5256898.166666666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119496425</v>
      </c>
      <c r="D25" s="28">
        <v>8645848.0833333321</v>
      </c>
      <c r="E25" s="28">
        <v>94711863.121794879</v>
      </c>
      <c r="F25" s="28">
        <v>16138713.794871796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198041578.99999997</v>
      </c>
      <c r="D26" s="28">
        <v>0</v>
      </c>
      <c r="E26" s="28">
        <v>157911587.33333331</v>
      </c>
      <c r="F26" s="28">
        <v>40129991.666666664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201716075</v>
      </c>
      <c r="D27" s="28">
        <v>0</v>
      </c>
      <c r="E27" s="28">
        <v>147297665.77506775</v>
      </c>
      <c r="F27" s="28">
        <v>54418409.224932253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280358539</v>
      </c>
      <c r="D28" s="28">
        <v>0</v>
      </c>
      <c r="E28" s="28">
        <v>198443640.67642274</v>
      </c>
      <c r="F28" s="28">
        <v>81914898.323577225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223856552</v>
      </c>
      <c r="D29" s="28">
        <v>0</v>
      </c>
      <c r="E29" s="28">
        <v>112278170.06314701</v>
      </c>
      <c r="F29" s="28">
        <v>108239080.54554865</v>
      </c>
      <c r="G29" s="28">
        <v>3339301.3913043477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161845921</v>
      </c>
      <c r="D30" s="28">
        <v>0</v>
      </c>
      <c r="E30" s="28">
        <v>46832597.50245098</v>
      </c>
      <c r="F30" s="28">
        <v>115013323.49754901</v>
      </c>
      <c r="G30" s="28">
        <v>0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147783356</v>
      </c>
      <c r="D31" s="28">
        <v>0</v>
      </c>
      <c r="E31" s="28">
        <v>11755857.974358974</v>
      </c>
      <c r="F31" s="28">
        <v>120195448.45384616</v>
      </c>
      <c r="G31" s="28">
        <v>15832049.571794871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169983684.99999997</v>
      </c>
      <c r="D32" s="28">
        <v>0</v>
      </c>
      <c r="E32" s="28">
        <v>6673294.3454301069</v>
      </c>
      <c r="F32" s="28">
        <v>106790610.12236419</v>
      </c>
      <c r="G32" s="28">
        <v>53110418.142054178</v>
      </c>
      <c r="H32" s="28">
        <v>3409362.3901515151</v>
      </c>
      <c r="I32" s="28"/>
      <c r="J32" s="29">
        <v>0</v>
      </c>
    </row>
    <row r="33" spans="2:10" x14ac:dyDescent="0.5">
      <c r="B33" s="23">
        <v>17</v>
      </c>
      <c r="C33" s="27">
        <f t="shared" si="0"/>
        <v>94701688</v>
      </c>
      <c r="D33" s="28">
        <v>0</v>
      </c>
      <c r="E33" s="28">
        <v>1491281.7083333333</v>
      </c>
      <c r="F33" s="28">
        <v>43513455.592424244</v>
      </c>
      <c r="G33" s="28">
        <v>42520814.153787874</v>
      </c>
      <c r="H33" s="28">
        <v>7176136.5454545459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23817184.999999996</v>
      </c>
      <c r="D34" s="28">
        <v>0</v>
      </c>
      <c r="E34" s="28">
        <v>0</v>
      </c>
      <c r="F34" s="28">
        <v>6984513.6714285705</v>
      </c>
      <c r="G34" s="28">
        <v>12186800.814285712</v>
      </c>
      <c r="H34" s="28">
        <v>4645870.5142857144</v>
      </c>
      <c r="I34" s="28"/>
      <c r="J34" s="29">
        <v>0</v>
      </c>
    </row>
    <row r="35" spans="2:10" x14ac:dyDescent="0.5">
      <c r="B35" s="23">
        <v>18</v>
      </c>
      <c r="C35" s="27">
        <f t="shared" si="0"/>
        <v>3441054.0000000005</v>
      </c>
      <c r="D35" s="28">
        <v>0</v>
      </c>
      <c r="E35" s="28">
        <v>0</v>
      </c>
      <c r="F35" s="28">
        <v>603804.5</v>
      </c>
      <c r="G35" s="28">
        <v>1637486.023809524</v>
      </c>
      <c r="H35" s="28">
        <v>1199763.4761904762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107526</v>
      </c>
      <c r="D36" s="28">
        <v>0</v>
      </c>
      <c r="E36" s="28">
        <v>0</v>
      </c>
      <c r="F36" s="28">
        <v>0</v>
      </c>
      <c r="G36" s="28">
        <v>0</v>
      </c>
      <c r="H36" s="28">
        <v>107526</v>
      </c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1937206239</v>
      </c>
      <c r="D40" s="32">
        <v>78458498.527777776</v>
      </c>
      <c r="E40" s="32">
        <v>1010178388.3892279</v>
      </c>
      <c r="F40" s="32">
        <v>703403823.05987537</v>
      </c>
      <c r="G40" s="32">
        <v>128626870.0970365</v>
      </c>
      <c r="H40" s="32">
        <v>16538658.926082252</v>
      </c>
      <c r="I40" s="32"/>
      <c r="J40" s="33">
        <v>0</v>
      </c>
    </row>
    <row r="41" spans="2:10" s="6" customFormat="1" x14ac:dyDescent="0.5">
      <c r="B41" s="23" t="s">
        <v>13</v>
      </c>
      <c r="C41" s="34">
        <v>99.999999999999986</v>
      </c>
      <c r="D41" s="35">
        <v>4.0500849598893831</v>
      </c>
      <c r="E41" s="35">
        <v>52.146145725335337</v>
      </c>
      <c r="F41" s="35">
        <v>36.310218752081738</v>
      </c>
      <c r="G41" s="35">
        <v>6.6398129175670331</v>
      </c>
      <c r="H41" s="35">
        <v>0.85373764512650074</v>
      </c>
      <c r="I41" s="35"/>
      <c r="J41" s="36">
        <v>0</v>
      </c>
    </row>
    <row r="42" spans="2:10" s="6" customFormat="1" x14ac:dyDescent="0.5">
      <c r="B42" s="23" t="s">
        <v>14</v>
      </c>
      <c r="C42" s="37">
        <v>14.427248763109109</v>
      </c>
      <c r="D42" s="38">
        <v>11.240179527580933</v>
      </c>
      <c r="E42" s="38">
        <v>13.716953466987976</v>
      </c>
      <c r="F42" s="38">
        <v>15.327810400366319</v>
      </c>
      <c r="G42" s="38">
        <v>16.678644322424272</v>
      </c>
      <c r="H42" s="38">
        <v>17.119677571628017</v>
      </c>
      <c r="I42" s="38"/>
      <c r="J42" s="39">
        <v>0</v>
      </c>
    </row>
    <row r="43" spans="2:10" s="7" customFormat="1" x14ac:dyDescent="0.5">
      <c r="B43" s="40" t="s">
        <v>15</v>
      </c>
      <c r="C43" s="41">
        <v>2.5235994598151477</v>
      </c>
      <c r="D43" s="42">
        <v>0.82283401409847312</v>
      </c>
      <c r="E43" s="42">
        <v>1.2878249722444515</v>
      </c>
      <c r="F43" s="42">
        <v>1.1902459551174263</v>
      </c>
      <c r="G43" s="42">
        <v>0.26330281721646437</v>
      </c>
      <c r="H43" s="42">
        <v>0.19461232082308449</v>
      </c>
      <c r="I43" s="42"/>
      <c r="J43" s="43">
        <v>0</v>
      </c>
    </row>
    <row r="44" spans="2:10" x14ac:dyDescent="0.5">
      <c r="B44" s="44" t="s">
        <v>16</v>
      </c>
      <c r="C44" s="45">
        <v>18.983055483261378</v>
      </c>
      <c r="D44" s="46">
        <v>8.9846940194043547</v>
      </c>
      <c r="E44" s="46">
        <v>16.132135707880416</v>
      </c>
      <c r="F44" s="46">
        <v>22.235453616941466</v>
      </c>
      <c r="G44" s="46">
        <v>28.161344811052039</v>
      </c>
      <c r="H44" s="46">
        <v>30.378626964844297</v>
      </c>
      <c r="I44" s="46"/>
      <c r="J44" s="47">
        <v>0</v>
      </c>
    </row>
    <row r="45" spans="2:10" x14ac:dyDescent="0.5">
      <c r="B45" s="48" t="s">
        <v>17</v>
      </c>
      <c r="C45" s="27">
        <v>36766.490925567377</v>
      </c>
      <c r="D45" s="49">
        <v>704.92560249397036</v>
      </c>
      <c r="E45" s="49">
        <v>16296.334850662954</v>
      </c>
      <c r="F45" s="49">
        <v>15640.503081627161</v>
      </c>
      <c r="G45" s="49">
        <v>3622.3056407690433</v>
      </c>
      <c r="H45" s="49">
        <v>502.42175001424511</v>
      </c>
      <c r="I45" s="49"/>
      <c r="J45" s="50">
        <v>0</v>
      </c>
    </row>
    <row r="46" spans="2:10" x14ac:dyDescent="0.5">
      <c r="B46" s="23" t="s">
        <v>13</v>
      </c>
      <c r="C46" s="34">
        <v>99.999999999999986</v>
      </c>
      <c r="D46" s="51">
        <v>1.9173045475595438</v>
      </c>
      <c r="E46" s="51">
        <v>44.323878728743459</v>
      </c>
      <c r="F46" s="51">
        <v>42.540102924945643</v>
      </c>
      <c r="G46" s="51">
        <v>9.852192987637272</v>
      </c>
      <c r="H46" s="51">
        <v>1.3665208111140723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78.458498527777778</v>
      </c>
      <c r="E51" s="2">
        <f t="shared" si="1"/>
        <v>1010.1783883892278</v>
      </c>
      <c r="F51" s="2">
        <f t="shared" si="1"/>
        <v>703.40382305987532</v>
      </c>
      <c r="G51" s="2">
        <f t="shared" si="1"/>
        <v>128.62687009703649</v>
      </c>
      <c r="H51" s="2">
        <f t="shared" si="1"/>
        <v>16.538658926082253</v>
      </c>
      <c r="I51" s="2">
        <f t="shared" si="1"/>
        <v>0</v>
      </c>
    </row>
    <row r="52" spans="2:12" x14ac:dyDescent="0.5">
      <c r="C52" s="2">
        <f>+L54</f>
        <v>5</v>
      </c>
    </row>
    <row r="53" spans="2:12" x14ac:dyDescent="0.5">
      <c r="C53" s="8">
        <f>K54</f>
        <v>5.2342823370392821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cm=5%</v>
      </c>
      <c r="D54" s="8">
        <f t="shared" ref="D54:I54" si="3">SUM(D7:D22)/1000000000</f>
        <v>5.4405429999999998E-2</v>
      </c>
      <c r="E54" s="8">
        <f t="shared" si="3"/>
        <v>4.6993413999999997E-2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0.10139884399999999</v>
      </c>
      <c r="K54" s="8">
        <f>(J54/$J$56)*100</f>
        <v>5.2342823370392821</v>
      </c>
      <c r="L54" s="8">
        <f>ROUND(K54,0)</f>
        <v>5</v>
      </c>
    </row>
    <row r="55" spans="2:12" x14ac:dyDescent="0.5">
      <c r="B55" s="10"/>
      <c r="C55" s="2" t="s">
        <v>23</v>
      </c>
      <c r="D55" s="8">
        <f t="shared" ref="D55:I55" si="4">SUM(D23:D38)/1000000000</f>
        <v>2.4053068527777777E-2</v>
      </c>
      <c r="E55" s="8">
        <f t="shared" si="4"/>
        <v>0.9631849743892279</v>
      </c>
      <c r="F55" s="8">
        <f t="shared" si="4"/>
        <v>0.70340382305987537</v>
      </c>
      <c r="G55" s="8">
        <f t="shared" si="4"/>
        <v>0.12862687009703649</v>
      </c>
      <c r="H55" s="8">
        <f t="shared" si="4"/>
        <v>1.653865892608225E-2</v>
      </c>
      <c r="I55" s="8">
        <f t="shared" si="4"/>
        <v>0</v>
      </c>
      <c r="J55" s="8">
        <f>SUM(D55:I55)</f>
        <v>1.835807395</v>
      </c>
      <c r="K55" s="8">
        <f>(J55/$J$56)*100</f>
        <v>94.765717662960711</v>
      </c>
    </row>
    <row r="56" spans="2:12" x14ac:dyDescent="0.5">
      <c r="B56" s="10"/>
      <c r="J56" s="8">
        <f>SUM(J54:J55)</f>
        <v>1.937206239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17.349092786485272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17.349092786485272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587.26646223369323</v>
      </c>
    </row>
    <row r="62" spans="2:12" x14ac:dyDescent="0.5">
      <c r="B62" s="10"/>
      <c r="J62" s="8">
        <f>SUM(J60:J61)</f>
        <v>11.712650253815376</v>
      </c>
      <c r="K62" s="8">
        <f>(J62/$J$56)*100</f>
        <v>604.61555502017848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AE7E-D547-4494-9355-E7BDCA7BC805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263909</v>
      </c>
      <c r="D10" s="28">
        <v>263909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87970</v>
      </c>
      <c r="D11" s="28">
        <v>87970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777313</v>
      </c>
      <c r="D12" s="28">
        <v>777313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965258</v>
      </c>
      <c r="D13" s="28">
        <v>965258</v>
      </c>
      <c r="E13" s="28">
        <v>0</v>
      </c>
      <c r="F13" s="28">
        <v>0</v>
      </c>
      <c r="G13" s="28">
        <v>0</v>
      </c>
      <c r="H13" s="28"/>
      <c r="I13" s="28"/>
      <c r="J13" s="29">
        <v>0</v>
      </c>
    </row>
    <row r="14" spans="2:17" x14ac:dyDescent="0.5">
      <c r="B14" s="23">
        <v>7.5</v>
      </c>
      <c r="C14" s="27">
        <f t="shared" si="0"/>
        <v>1608396</v>
      </c>
      <c r="D14" s="28">
        <v>1608396</v>
      </c>
      <c r="E14" s="28">
        <v>0</v>
      </c>
      <c r="F14" s="28">
        <v>0</v>
      </c>
      <c r="G14" s="28">
        <v>0</v>
      </c>
      <c r="H14" s="28"/>
      <c r="I14" s="28"/>
      <c r="J14" s="29">
        <v>0</v>
      </c>
    </row>
    <row r="15" spans="2:17" x14ac:dyDescent="0.5">
      <c r="B15" s="23">
        <v>8</v>
      </c>
      <c r="C15" s="27">
        <f t="shared" si="0"/>
        <v>5471044</v>
      </c>
      <c r="D15" s="28">
        <v>5471044</v>
      </c>
      <c r="E15" s="28">
        <v>0</v>
      </c>
      <c r="F15" s="28">
        <v>0</v>
      </c>
      <c r="G15" s="28">
        <v>0</v>
      </c>
      <c r="H15" s="28"/>
      <c r="I15" s="28"/>
      <c r="J15" s="29">
        <v>0</v>
      </c>
    </row>
    <row r="16" spans="2:17" x14ac:dyDescent="0.5">
      <c r="B16" s="23">
        <v>8.5</v>
      </c>
      <c r="C16" s="27">
        <f t="shared" si="0"/>
        <v>5544017</v>
      </c>
      <c r="D16" s="28">
        <v>5544017</v>
      </c>
      <c r="E16" s="28">
        <v>0</v>
      </c>
      <c r="F16" s="28">
        <v>0</v>
      </c>
      <c r="G16" s="28">
        <v>0</v>
      </c>
      <c r="H16" s="28"/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9283571</v>
      </c>
      <c r="D17" s="28">
        <v>9283571</v>
      </c>
      <c r="E17" s="28">
        <v>0</v>
      </c>
      <c r="F17" s="28">
        <v>0</v>
      </c>
      <c r="G17" s="28">
        <v>0</v>
      </c>
      <c r="H17" s="28"/>
      <c r="I17" s="28"/>
      <c r="J17" s="29">
        <v>0</v>
      </c>
    </row>
    <row r="18" spans="2:10" x14ac:dyDescent="0.5">
      <c r="B18" s="23">
        <v>9.5</v>
      </c>
      <c r="C18" s="27">
        <f t="shared" si="0"/>
        <v>11590400</v>
      </c>
      <c r="D18" s="28">
        <v>11590400</v>
      </c>
      <c r="E18" s="28">
        <v>0</v>
      </c>
      <c r="F18" s="28">
        <v>0</v>
      </c>
      <c r="G18" s="28">
        <v>0</v>
      </c>
      <c r="H18" s="28"/>
      <c r="I18" s="28"/>
      <c r="J18" s="29">
        <v>0</v>
      </c>
    </row>
    <row r="19" spans="2:10" x14ac:dyDescent="0.5">
      <c r="B19" s="23">
        <v>10</v>
      </c>
      <c r="C19" s="27">
        <f t="shared" si="0"/>
        <v>10579714</v>
      </c>
      <c r="D19" s="28">
        <v>10541002</v>
      </c>
      <c r="E19" s="28">
        <v>38712</v>
      </c>
      <c r="F19" s="28">
        <v>0</v>
      </c>
      <c r="G19" s="28">
        <v>0</v>
      </c>
      <c r="H19" s="28"/>
      <c r="I19" s="28"/>
      <c r="J19" s="29">
        <v>0</v>
      </c>
    </row>
    <row r="20" spans="2:10" x14ac:dyDescent="0.5">
      <c r="B20" s="23">
        <v>10.5</v>
      </c>
      <c r="C20" s="27">
        <f t="shared" si="0"/>
        <v>11705707</v>
      </c>
      <c r="D20" s="28">
        <v>11473618</v>
      </c>
      <c r="E20" s="28">
        <v>232089</v>
      </c>
      <c r="F20" s="28">
        <v>0</v>
      </c>
      <c r="G20" s="28">
        <v>0</v>
      </c>
      <c r="H20" s="28"/>
      <c r="I20" s="28"/>
      <c r="J20" s="29">
        <v>0</v>
      </c>
    </row>
    <row r="21" spans="2:10" x14ac:dyDescent="0.5">
      <c r="B21" s="23">
        <v>11</v>
      </c>
      <c r="C21" s="27">
        <f t="shared" si="0"/>
        <v>15917717</v>
      </c>
      <c r="D21" s="28">
        <v>13165640.388888888</v>
      </c>
      <c r="E21" s="28">
        <v>2752076.611111111</v>
      </c>
      <c r="F21" s="28">
        <v>0</v>
      </c>
      <c r="G21" s="28">
        <v>0</v>
      </c>
      <c r="H21" s="28"/>
      <c r="I21" s="28"/>
      <c r="J21" s="29">
        <v>0</v>
      </c>
    </row>
    <row r="22" spans="2:10" x14ac:dyDescent="0.5">
      <c r="B22" s="23">
        <v>11.5</v>
      </c>
      <c r="C22" s="27">
        <f t="shared" si="0"/>
        <v>18068338</v>
      </c>
      <c r="D22" s="28">
        <v>10256823.666666668</v>
      </c>
      <c r="E22" s="28">
        <v>7811514.333333333</v>
      </c>
      <c r="F22" s="28">
        <v>0</v>
      </c>
      <c r="G22" s="28">
        <v>0</v>
      </c>
      <c r="H22" s="28"/>
      <c r="I22" s="28"/>
      <c r="J22" s="29">
        <v>0</v>
      </c>
    </row>
    <row r="23" spans="2:10" x14ac:dyDescent="0.5">
      <c r="B23" s="23">
        <v>12</v>
      </c>
      <c r="C23" s="27">
        <f t="shared" si="0"/>
        <v>25943695.000000004</v>
      </c>
      <c r="D23" s="28">
        <v>10747334.768421054</v>
      </c>
      <c r="E23" s="28">
        <v>15196360.23157895</v>
      </c>
      <c r="F23" s="28">
        <v>0</v>
      </c>
      <c r="G23" s="28">
        <v>0</v>
      </c>
      <c r="H23" s="28"/>
      <c r="I23" s="28"/>
      <c r="J23" s="29">
        <v>0</v>
      </c>
    </row>
    <row r="24" spans="2:10" x14ac:dyDescent="0.5">
      <c r="B24" s="23">
        <v>12.5</v>
      </c>
      <c r="C24" s="27">
        <f t="shared" si="0"/>
        <v>41077378</v>
      </c>
      <c r="D24" s="28">
        <v>2923372.1666666665</v>
      </c>
      <c r="E24" s="28">
        <v>36909678.642857142</v>
      </c>
      <c r="F24" s="28">
        <v>1244327.1904761903</v>
      </c>
      <c r="G24" s="28">
        <v>0</v>
      </c>
      <c r="H24" s="28"/>
      <c r="I24" s="28"/>
      <c r="J24" s="29">
        <v>0</v>
      </c>
    </row>
    <row r="25" spans="2:10" x14ac:dyDescent="0.5">
      <c r="B25" s="23">
        <v>13</v>
      </c>
      <c r="C25" s="27">
        <f t="shared" si="0"/>
        <v>60899076</v>
      </c>
      <c r="D25" s="28">
        <v>5431183.4285714282</v>
      </c>
      <c r="E25" s="28">
        <v>52000587.468864471</v>
      </c>
      <c r="F25" s="28">
        <v>3467305.102564103</v>
      </c>
      <c r="G25" s="28">
        <v>0</v>
      </c>
      <c r="H25" s="28"/>
      <c r="I25" s="28"/>
      <c r="J25" s="29">
        <v>0</v>
      </c>
    </row>
    <row r="26" spans="2:10" x14ac:dyDescent="0.5">
      <c r="B26" s="23">
        <v>13.5</v>
      </c>
      <c r="C26" s="27">
        <f t="shared" si="0"/>
        <v>84755162</v>
      </c>
      <c r="D26" s="28">
        <v>0</v>
      </c>
      <c r="E26" s="28">
        <v>68382924.64973262</v>
      </c>
      <c r="F26" s="28">
        <v>16372237.35026738</v>
      </c>
      <c r="G26" s="28">
        <v>0</v>
      </c>
      <c r="H26" s="28"/>
      <c r="I26" s="28"/>
      <c r="J26" s="29">
        <v>0</v>
      </c>
    </row>
    <row r="27" spans="2:10" x14ac:dyDescent="0.5">
      <c r="B27" s="23">
        <v>14</v>
      </c>
      <c r="C27" s="27">
        <f t="shared" si="0"/>
        <v>103123828</v>
      </c>
      <c r="D27" s="28">
        <v>0</v>
      </c>
      <c r="E27" s="28">
        <v>79970889.521739125</v>
      </c>
      <c r="F27" s="28">
        <v>23152938.478260867</v>
      </c>
      <c r="G27" s="28">
        <v>0</v>
      </c>
      <c r="H27" s="28"/>
      <c r="I27" s="28"/>
      <c r="J27" s="29">
        <v>0</v>
      </c>
    </row>
    <row r="28" spans="2:10" x14ac:dyDescent="0.5">
      <c r="B28" s="23">
        <v>14.5</v>
      </c>
      <c r="C28" s="27">
        <f t="shared" si="0"/>
        <v>127283430</v>
      </c>
      <c r="D28" s="28">
        <v>0</v>
      </c>
      <c r="E28" s="28">
        <v>80076797.497424781</v>
      </c>
      <c r="F28" s="28">
        <v>47206632.502575226</v>
      </c>
      <c r="G28" s="28">
        <v>0</v>
      </c>
      <c r="H28" s="28"/>
      <c r="I28" s="28"/>
      <c r="J28" s="29">
        <v>0</v>
      </c>
    </row>
    <row r="29" spans="2:10" x14ac:dyDescent="0.5">
      <c r="B29" s="23">
        <v>15</v>
      </c>
      <c r="C29" s="27">
        <f t="shared" si="0"/>
        <v>171477904</v>
      </c>
      <c r="D29" s="28">
        <v>0</v>
      </c>
      <c r="E29" s="28">
        <v>85811371.212832913</v>
      </c>
      <c r="F29" s="28">
        <v>85666532.787167072</v>
      </c>
      <c r="G29" s="28">
        <v>0</v>
      </c>
      <c r="H29" s="28"/>
      <c r="I29" s="28"/>
      <c r="J29" s="29">
        <v>0</v>
      </c>
    </row>
    <row r="30" spans="2:10" x14ac:dyDescent="0.5">
      <c r="B30" s="23">
        <v>15.5</v>
      </c>
      <c r="C30" s="27">
        <f t="shared" si="0"/>
        <v>290677374</v>
      </c>
      <c r="D30" s="28">
        <v>0</v>
      </c>
      <c r="E30" s="28">
        <v>85035279.070048302</v>
      </c>
      <c r="F30" s="28">
        <v>190965971.65096617</v>
      </c>
      <c r="G30" s="28">
        <v>14676123.278985506</v>
      </c>
      <c r="H30" s="28"/>
      <c r="I30" s="28"/>
      <c r="J30" s="29">
        <v>0</v>
      </c>
    </row>
    <row r="31" spans="2:10" x14ac:dyDescent="0.5">
      <c r="B31" s="23">
        <v>16</v>
      </c>
      <c r="C31" s="27">
        <f t="shared" si="0"/>
        <v>278563099.99999994</v>
      </c>
      <c r="D31" s="28">
        <v>0</v>
      </c>
      <c r="E31" s="28">
        <v>44483454.666666664</v>
      </c>
      <c r="F31" s="28">
        <v>214710426.48519677</v>
      </c>
      <c r="G31" s="28">
        <v>19369218.848136537</v>
      </c>
      <c r="H31" s="28"/>
      <c r="I31" s="28"/>
      <c r="J31" s="29">
        <v>0</v>
      </c>
    </row>
    <row r="32" spans="2:10" x14ac:dyDescent="0.5">
      <c r="B32" s="23">
        <v>16.5</v>
      </c>
      <c r="C32" s="27">
        <f t="shared" si="0"/>
        <v>147439077</v>
      </c>
      <c r="D32" s="28">
        <v>0</v>
      </c>
      <c r="E32" s="28">
        <v>19198677.050167225</v>
      </c>
      <c r="F32" s="28">
        <v>105774120.50215001</v>
      </c>
      <c r="G32" s="28">
        <v>22466279.447682753</v>
      </c>
      <c r="H32" s="28"/>
      <c r="I32" s="28"/>
      <c r="J32" s="29">
        <v>0</v>
      </c>
    </row>
    <row r="33" spans="2:10" x14ac:dyDescent="0.5">
      <c r="B33" s="23">
        <v>17</v>
      </c>
      <c r="C33" s="27">
        <f t="shared" si="0"/>
        <v>23857765</v>
      </c>
      <c r="D33" s="28">
        <v>0</v>
      </c>
      <c r="E33" s="28">
        <v>0</v>
      </c>
      <c r="F33" s="28">
        <v>8843536.4736842103</v>
      </c>
      <c r="G33" s="28">
        <v>15014228.526315788</v>
      </c>
      <c r="H33" s="28"/>
      <c r="I33" s="28"/>
      <c r="J33" s="29">
        <v>0</v>
      </c>
    </row>
    <row r="34" spans="2:10" x14ac:dyDescent="0.5">
      <c r="B34" s="23">
        <v>17.5</v>
      </c>
      <c r="C34" s="27">
        <f t="shared" si="0"/>
        <v>5849894</v>
      </c>
      <c r="D34" s="28">
        <v>0</v>
      </c>
      <c r="E34" s="28">
        <v>0</v>
      </c>
      <c r="F34" s="28">
        <v>2912002.5</v>
      </c>
      <c r="G34" s="28">
        <v>2937891.5</v>
      </c>
      <c r="H34" s="28"/>
      <c r="I34" s="28"/>
      <c r="J34" s="29">
        <v>0</v>
      </c>
    </row>
    <row r="35" spans="2:10" x14ac:dyDescent="0.5">
      <c r="B35" s="23">
        <v>18</v>
      </c>
      <c r="C35" s="27">
        <f t="shared" si="0"/>
        <v>0</v>
      </c>
      <c r="D35" s="28"/>
      <c r="E35" s="28"/>
      <c r="F35" s="28"/>
      <c r="G35" s="28"/>
      <c r="H35" s="28"/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/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1452811037</v>
      </c>
      <c r="D40" s="32">
        <v>100130852.41921473</v>
      </c>
      <c r="E40" s="32">
        <v>577900411.95635664</v>
      </c>
      <c r="F40" s="32">
        <v>700316031.02330804</v>
      </c>
      <c r="G40" s="32">
        <v>74463741.601120591</v>
      </c>
      <c r="H40" s="32"/>
      <c r="I40" s="32"/>
      <c r="J40" s="33">
        <v>0</v>
      </c>
    </row>
    <row r="41" spans="2:10" s="6" customFormat="1" x14ac:dyDescent="0.5">
      <c r="B41" s="23" t="s">
        <v>13</v>
      </c>
      <c r="C41" s="34">
        <v>100</v>
      </c>
      <c r="D41" s="35">
        <v>6.8922144634846081</v>
      </c>
      <c r="E41" s="35">
        <v>39.778085190603946</v>
      </c>
      <c r="F41" s="35">
        <v>48.204206410038999</v>
      </c>
      <c r="G41" s="35">
        <v>5.125493935872445</v>
      </c>
      <c r="H41" s="35"/>
      <c r="I41" s="35"/>
      <c r="J41" s="36">
        <v>0</v>
      </c>
    </row>
    <row r="42" spans="2:10" s="6" customFormat="1" x14ac:dyDescent="0.5">
      <c r="B42" s="23" t="s">
        <v>14</v>
      </c>
      <c r="C42" s="37">
        <v>14.762682345660071</v>
      </c>
      <c r="D42" s="38">
        <v>10.338263580203099</v>
      </c>
      <c r="E42" s="38">
        <v>14.328196386805573</v>
      </c>
      <c r="F42" s="38">
        <v>15.588965003017723</v>
      </c>
      <c r="G42" s="38">
        <v>16.313120766688865</v>
      </c>
      <c r="H42" s="38"/>
      <c r="I42" s="38"/>
      <c r="J42" s="39">
        <v>0</v>
      </c>
    </row>
    <row r="43" spans="2:10" s="7" customFormat="1" x14ac:dyDescent="0.5">
      <c r="B43" s="40" t="s">
        <v>15</v>
      </c>
      <c r="C43" s="41">
        <v>2.8886409608313151</v>
      </c>
      <c r="D43" s="42">
        <v>2.1906206464347271</v>
      </c>
      <c r="E43" s="42">
        <v>1.4238090940791714</v>
      </c>
      <c r="F43" s="42">
        <v>0.57764032748312677</v>
      </c>
      <c r="G43" s="42">
        <v>0.3170578868388037</v>
      </c>
      <c r="H43" s="42"/>
      <c r="I43" s="42"/>
      <c r="J43" s="43">
        <v>0</v>
      </c>
    </row>
    <row r="44" spans="2:10" x14ac:dyDescent="0.5">
      <c r="B44" s="44" t="s">
        <v>16</v>
      </c>
      <c r="C44" s="45">
        <v>21.324816573174342</v>
      </c>
      <c r="D44" s="46">
        <v>7.3215638316413827</v>
      </c>
      <c r="E44" s="46">
        <v>19.088232410148276</v>
      </c>
      <c r="F44" s="46">
        <v>24.36404361934429</v>
      </c>
      <c r="G44" s="46">
        <v>27.894070946918955</v>
      </c>
      <c r="H44" s="46"/>
      <c r="I44" s="46"/>
      <c r="J44" s="47">
        <v>0</v>
      </c>
    </row>
    <row r="45" spans="2:10" x14ac:dyDescent="0.5">
      <c r="B45" s="48" t="s">
        <v>17</v>
      </c>
      <c r="C45" s="27">
        <v>30903.839019219955</v>
      </c>
      <c r="D45" s="49">
        <v>733.1144275039436</v>
      </c>
      <c r="E45" s="49">
        <v>11031.097373343368</v>
      </c>
      <c r="F45" s="49">
        <v>17062.530327177945</v>
      </c>
      <c r="G45" s="49">
        <v>2077.0968911946984</v>
      </c>
      <c r="H45" s="49"/>
      <c r="I45" s="49"/>
      <c r="J45" s="50">
        <v>0</v>
      </c>
    </row>
    <row r="46" spans="2:10" x14ac:dyDescent="0.5">
      <c r="B46" s="23" t="s">
        <v>13</v>
      </c>
      <c r="C46" s="34">
        <v>100</v>
      </c>
      <c r="D46" s="51">
        <v>2.3722438725104649</v>
      </c>
      <c r="E46" s="51">
        <v>35.694909511024903</v>
      </c>
      <c r="F46" s="51">
        <v>55.211685242620774</v>
      </c>
      <c r="G46" s="51">
        <v>6.7211613738438585</v>
      </c>
      <c r="H46" s="51"/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100.13085241921472</v>
      </c>
      <c r="E51" s="2">
        <f t="shared" si="1"/>
        <v>577.90041195635661</v>
      </c>
      <c r="F51" s="2">
        <f t="shared" si="1"/>
        <v>700.31603102330803</v>
      </c>
      <c r="G51" s="2">
        <f t="shared" si="1"/>
        <v>74.463741601120589</v>
      </c>
      <c r="H51" s="2">
        <f t="shared" si="1"/>
        <v>0</v>
      </c>
      <c r="I51" s="2">
        <f t="shared" si="1"/>
        <v>0</v>
      </c>
    </row>
    <row r="52" spans="2:12" x14ac:dyDescent="0.5">
      <c r="C52" s="2">
        <f>+L54</f>
        <v>6</v>
      </c>
    </row>
    <row r="53" spans="2:12" x14ac:dyDescent="0.5">
      <c r="C53" s="8">
        <f>K54</f>
        <v>6.3231453823268282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cm=6%</v>
      </c>
      <c r="D54" s="8">
        <f t="shared" ref="D54:I54" si="3">SUM(D7:D22)/1000000000</f>
        <v>8.102896205555557E-2</v>
      </c>
      <c r="E54" s="8">
        <f t="shared" si="3"/>
        <v>1.0834391944444443E-2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9.1863354000000008E-2</v>
      </c>
      <c r="K54" s="8">
        <f>(J54/$J$56)*100</f>
        <v>6.3231453823268282</v>
      </c>
      <c r="L54" s="8">
        <f>ROUND(K54,0)</f>
        <v>6</v>
      </c>
    </row>
    <row r="55" spans="2:12" x14ac:dyDescent="0.5">
      <c r="B55" s="10"/>
      <c r="C55" s="2" t="s">
        <v>23</v>
      </c>
      <c r="D55" s="8">
        <f t="shared" ref="D55:I55" si="4">SUM(D23:D38)/1000000000</f>
        <v>1.9101890363659148E-2</v>
      </c>
      <c r="E55" s="8">
        <f t="shared" si="4"/>
        <v>0.56706602001191209</v>
      </c>
      <c r="F55" s="8">
        <f t="shared" si="4"/>
        <v>0.70031603102330808</v>
      </c>
      <c r="G55" s="8">
        <f t="shared" si="4"/>
        <v>7.4463741601120598E-2</v>
      </c>
      <c r="H55" s="8">
        <f t="shared" si="4"/>
        <v>0</v>
      </c>
      <c r="I55" s="8">
        <f t="shared" si="4"/>
        <v>0</v>
      </c>
      <c r="J55" s="8">
        <f>SUM(D55:I55)</f>
        <v>1.360947683</v>
      </c>
      <c r="K55" s="8">
        <f>(J55/$J$56)*100</f>
        <v>93.676854617673172</v>
      </c>
    </row>
    <row r="56" spans="2:12" x14ac:dyDescent="0.5">
      <c r="B56" s="10"/>
      <c r="J56" s="8">
        <f>SUM(J54:J55)</f>
        <v>1.452811037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23.133614717279411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23.133614717279411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783.07242003322449</v>
      </c>
    </row>
    <row r="62" spans="2:12" x14ac:dyDescent="0.5">
      <c r="B62" s="10"/>
      <c r="J62" s="8">
        <f>SUM(J60:J61)</f>
        <v>11.712650253815376</v>
      </c>
      <c r="K62" s="8">
        <f>(J62/$J$56)*100</f>
        <v>806.20603475050393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89F6-19F0-4CC4-9766-5353ADAAECDF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313859</v>
      </c>
      <c r="D12" s="28">
        <v>313859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78946</v>
      </c>
      <c r="D13" s="28">
        <v>0</v>
      </c>
      <c r="E13" s="28">
        <v>78946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775201</v>
      </c>
      <c r="D14" s="28">
        <v>493249</v>
      </c>
      <c r="E14" s="28">
        <v>281952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6610984</v>
      </c>
      <c r="D15" s="28">
        <v>6272642</v>
      </c>
      <c r="E15" s="28">
        <v>338342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14920578</v>
      </c>
      <c r="D16" s="28">
        <v>14548402</v>
      </c>
      <c r="E16" s="28">
        <v>372176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47629163</v>
      </c>
      <c r="D17" s="28">
        <v>47369768</v>
      </c>
      <c r="E17" s="28">
        <v>259395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96018537</v>
      </c>
      <c r="D18" s="28">
        <v>95826811</v>
      </c>
      <c r="E18" s="28">
        <v>191726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108779915</v>
      </c>
      <c r="D19" s="28">
        <v>108599467</v>
      </c>
      <c r="E19" s="28">
        <v>180448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112551641</v>
      </c>
      <c r="D20" s="28">
        <v>112461954</v>
      </c>
      <c r="E20" s="28">
        <v>89687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101733551</v>
      </c>
      <c r="D21" s="28">
        <v>101655142</v>
      </c>
      <c r="E21" s="28">
        <v>78409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87438662</v>
      </c>
      <c r="D22" s="28">
        <v>86380777</v>
      </c>
      <c r="E22" s="28">
        <v>1057885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67084251</v>
      </c>
      <c r="D23" s="28">
        <v>18418097</v>
      </c>
      <c r="E23" s="28">
        <v>48666154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92717248</v>
      </c>
      <c r="D24" s="28">
        <v>0</v>
      </c>
      <c r="E24" s="28">
        <v>92717248</v>
      </c>
      <c r="F24" s="28">
        <v>0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80320034</v>
      </c>
      <c r="D25" s="28">
        <v>0</v>
      </c>
      <c r="E25" s="28">
        <v>77614339.333333328</v>
      </c>
      <c r="F25" s="28">
        <v>2705694.6666666665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88443404</v>
      </c>
      <c r="D26" s="28">
        <v>0</v>
      </c>
      <c r="E26" s="28">
        <v>83948587.5</v>
      </c>
      <c r="F26" s="28">
        <v>4494816.5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146669468</v>
      </c>
      <c r="D27" s="28">
        <v>0</v>
      </c>
      <c r="E27" s="28">
        <v>118868386.05</v>
      </c>
      <c r="F27" s="28">
        <v>27801081.949999999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224403545</v>
      </c>
      <c r="D28" s="28">
        <v>0</v>
      </c>
      <c r="E28" s="28">
        <v>183077402.69737837</v>
      </c>
      <c r="F28" s="28">
        <v>41326142.30262164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286685381.00000006</v>
      </c>
      <c r="D29" s="28">
        <v>0</v>
      </c>
      <c r="E29" s="28">
        <v>180434474.47936508</v>
      </c>
      <c r="F29" s="28">
        <v>104940050.60396826</v>
      </c>
      <c r="G29" s="28">
        <v>1310855.9166666665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293356086.00000006</v>
      </c>
      <c r="D30" s="28">
        <v>0</v>
      </c>
      <c r="E30" s="28">
        <v>138201633.42962965</v>
      </c>
      <c r="F30" s="28">
        <v>150676657.02135077</v>
      </c>
      <c r="G30" s="28">
        <v>4477795.5490196077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170389761</v>
      </c>
      <c r="D31" s="28">
        <v>0</v>
      </c>
      <c r="E31" s="28">
        <v>36919762.190572269</v>
      </c>
      <c r="F31" s="28">
        <v>110806502.55239667</v>
      </c>
      <c r="G31" s="28">
        <v>22663496.257031061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110696564.00000001</v>
      </c>
      <c r="D32" s="28">
        <v>0</v>
      </c>
      <c r="E32" s="28">
        <v>11878465.703252034</v>
      </c>
      <c r="F32" s="28">
        <v>74539153.931723922</v>
      </c>
      <c r="G32" s="28">
        <v>23397891.20175875</v>
      </c>
      <c r="H32" s="28">
        <v>881053.16326530604</v>
      </c>
      <c r="I32" s="28"/>
      <c r="J32" s="29">
        <v>0</v>
      </c>
    </row>
    <row r="33" spans="2:10" x14ac:dyDescent="0.5">
      <c r="B33" s="23">
        <v>17</v>
      </c>
      <c r="C33" s="27">
        <f t="shared" si="0"/>
        <v>62372781</v>
      </c>
      <c r="D33" s="28">
        <v>0</v>
      </c>
      <c r="E33" s="28">
        <v>248984.7</v>
      </c>
      <c r="F33" s="28">
        <v>40160651.489999995</v>
      </c>
      <c r="G33" s="28">
        <v>21550918.309999999</v>
      </c>
      <c r="H33" s="28">
        <v>412226.5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14433445.999999998</v>
      </c>
      <c r="D34" s="28">
        <v>0</v>
      </c>
      <c r="E34" s="28">
        <v>0</v>
      </c>
      <c r="F34" s="28">
        <v>4794986.166666666</v>
      </c>
      <c r="G34" s="28">
        <v>9638459.8333333321</v>
      </c>
      <c r="H34" s="28">
        <v>0</v>
      </c>
      <c r="I34" s="28"/>
      <c r="J34" s="29">
        <v>0</v>
      </c>
    </row>
    <row r="35" spans="2:10" x14ac:dyDescent="0.5">
      <c r="B35" s="23">
        <v>18</v>
      </c>
      <c r="C35" s="27">
        <f t="shared" si="0"/>
        <v>761453</v>
      </c>
      <c r="D35" s="28">
        <v>0</v>
      </c>
      <c r="E35" s="28">
        <v>0</v>
      </c>
      <c r="F35" s="28">
        <v>307726</v>
      </c>
      <c r="G35" s="28">
        <v>347741</v>
      </c>
      <c r="H35" s="28">
        <v>105986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/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2215184459</v>
      </c>
      <c r="D40" s="32">
        <v>592340168</v>
      </c>
      <c r="E40" s="32">
        <v>975504404.0835309</v>
      </c>
      <c r="F40" s="32">
        <v>562553463.18539453</v>
      </c>
      <c r="G40" s="32">
        <v>83387158.067809418</v>
      </c>
      <c r="H40" s="32">
        <v>1399265.663265306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</v>
      </c>
      <c r="D41" s="35">
        <v>26.739992942501949</v>
      </c>
      <c r="E41" s="35">
        <v>44.037163592412639</v>
      </c>
      <c r="F41" s="35">
        <v>25.395332695650449</v>
      </c>
      <c r="G41" s="35">
        <v>3.7643437650990408</v>
      </c>
      <c r="H41" s="35">
        <v>6.3167004335926771E-2</v>
      </c>
      <c r="I41" s="35"/>
      <c r="J41" s="36">
        <v>0</v>
      </c>
    </row>
    <row r="42" spans="2:10" s="6" customFormat="1" x14ac:dyDescent="0.5">
      <c r="B42" s="23" t="s">
        <v>14</v>
      </c>
      <c r="C42" s="37">
        <v>13.614743560955977</v>
      </c>
      <c r="D42" s="38">
        <v>10.324662751893605</v>
      </c>
      <c r="E42" s="38">
        <v>14.22042314389185</v>
      </c>
      <c r="F42" s="38">
        <v>15.587620133561849</v>
      </c>
      <c r="G42" s="38">
        <v>16.537891960932743</v>
      </c>
      <c r="H42" s="38">
        <v>16.760917036403242</v>
      </c>
      <c r="I42" s="38"/>
      <c r="J42" s="39">
        <v>0</v>
      </c>
    </row>
    <row r="43" spans="2:10" s="7" customFormat="1" x14ac:dyDescent="0.5">
      <c r="B43" s="40" t="s">
        <v>15</v>
      </c>
      <c r="C43" s="41">
        <v>5.3436853837873688</v>
      </c>
      <c r="D43" s="42">
        <v>0.7958976366774555</v>
      </c>
      <c r="E43" s="42">
        <v>1.3087502242810192</v>
      </c>
      <c r="F43" s="42">
        <v>0.6655190393807735</v>
      </c>
      <c r="G43" s="42">
        <v>0.34516076286194808</v>
      </c>
      <c r="H43" s="42">
        <v>0.17599696725099731</v>
      </c>
      <c r="I43" s="42"/>
      <c r="J43" s="43">
        <v>0</v>
      </c>
    </row>
    <row r="44" spans="2:10" x14ac:dyDescent="0.5">
      <c r="B44" s="44" t="s">
        <v>16</v>
      </c>
      <c r="C44" s="45">
        <v>17.014229051472608</v>
      </c>
      <c r="D44" s="46">
        <v>6.4775754863112205</v>
      </c>
      <c r="E44" s="46">
        <v>18.15306941010541</v>
      </c>
      <c r="F44" s="46">
        <v>24.098115326674193</v>
      </c>
      <c r="G44" s="46">
        <v>29.020336351299107</v>
      </c>
      <c r="H44" s="46">
        <v>30.234642071941568</v>
      </c>
      <c r="I44" s="46"/>
      <c r="J44" s="47">
        <v>0</v>
      </c>
    </row>
    <row r="45" spans="2:10" x14ac:dyDescent="0.5">
      <c r="B45" s="48" t="s">
        <v>17</v>
      </c>
      <c r="C45" s="27">
        <v>37564.035213246883</v>
      </c>
      <c r="D45" s="49">
        <v>3836.92815179427</v>
      </c>
      <c r="E45" s="49">
        <v>17708.399157191852</v>
      </c>
      <c r="F45" s="49">
        <v>13556.478233261603</v>
      </c>
      <c r="G45" s="49">
        <v>2419.9233745067745</v>
      </c>
      <c r="H45" s="49">
        <v>42.306296492384448</v>
      </c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10.214366294814846</v>
      </c>
      <c r="E46" s="51">
        <v>47.141897979445567</v>
      </c>
      <c r="F46" s="51">
        <v>36.088982869659695</v>
      </c>
      <c r="G46" s="51">
        <v>6.4421283836231558</v>
      </c>
      <c r="H46" s="51">
        <v>0.11262447245674291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592.34016799999995</v>
      </c>
      <c r="E51" s="2">
        <f t="shared" si="1"/>
        <v>975.50440408353086</v>
      </c>
      <c r="F51" s="2">
        <f t="shared" si="1"/>
        <v>562.55346318539455</v>
      </c>
      <c r="G51" s="2">
        <f t="shared" si="1"/>
        <v>83.387158067809423</v>
      </c>
      <c r="H51" s="2">
        <f t="shared" si="1"/>
        <v>1.399265663265306</v>
      </c>
      <c r="I51" s="2">
        <f t="shared" si="1"/>
        <v>0</v>
      </c>
    </row>
    <row r="52" spans="2:12" x14ac:dyDescent="0.5">
      <c r="C52" s="2">
        <f>+L54</f>
        <v>26</v>
      </c>
    </row>
    <row r="53" spans="2:12" x14ac:dyDescent="0.5">
      <c r="C53" s="8">
        <f>K54</f>
        <v>26.040767605439402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cm=26%</v>
      </c>
      <c r="D54" s="8">
        <f t="shared" ref="D54:I54" si="3">SUM(D7:D22)/1000000000</f>
        <v>0.57392207100000003</v>
      </c>
      <c r="E54" s="8">
        <f t="shared" si="3"/>
        <v>2.9289659999999999E-3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0.57685103700000007</v>
      </c>
      <c r="K54" s="8">
        <f>(J54/$J$56)*100</f>
        <v>26.040767605439402</v>
      </c>
      <c r="L54" s="8">
        <f>ROUND(K54,0)</f>
        <v>26</v>
      </c>
    </row>
    <row r="55" spans="2:12" x14ac:dyDescent="0.5">
      <c r="B55" s="10"/>
      <c r="C55" s="2" t="s">
        <v>23</v>
      </c>
      <c r="D55" s="8">
        <f t="shared" ref="D55:I55" si="4">SUM(D23:D38)/1000000000</f>
        <v>1.8418097000000001E-2</v>
      </c>
      <c r="E55" s="8">
        <f t="shared" si="4"/>
        <v>0.97257543808353086</v>
      </c>
      <c r="F55" s="8">
        <f t="shared" si="4"/>
        <v>0.56255346318539456</v>
      </c>
      <c r="G55" s="8">
        <f t="shared" si="4"/>
        <v>8.3387158067809414E-2</v>
      </c>
      <c r="H55" s="8">
        <f t="shared" si="4"/>
        <v>1.399265663265306E-3</v>
      </c>
      <c r="I55" s="8">
        <f t="shared" si="4"/>
        <v>0</v>
      </c>
      <c r="J55" s="8">
        <f>SUM(D55:I55)</f>
        <v>1.6383334220000001</v>
      </c>
      <c r="K55" s="8">
        <f>(J55/$J$56)*100</f>
        <v>73.959232394560601</v>
      </c>
    </row>
    <row r="56" spans="2:12" x14ac:dyDescent="0.5">
      <c r="B56" s="10"/>
      <c r="J56" s="8">
        <f>SUM(J54:J55)</f>
        <v>2.2151844590000001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15.171996467572345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15.171996467572345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513.57179307232059</v>
      </c>
    </row>
    <row r="62" spans="2:12" x14ac:dyDescent="0.5">
      <c r="B62" s="10"/>
      <c r="J62" s="8">
        <f>SUM(J60:J61)</f>
        <v>11.712650253815376</v>
      </c>
      <c r="K62" s="8">
        <f>(J62/$J$56)*100</f>
        <v>528.74378953989287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869-1EBA-4EA8-AC8A-3857C7DEFC3C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800338</v>
      </c>
      <c r="D18" s="28">
        <v>0</v>
      </c>
      <c r="E18" s="28">
        <v>800338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3322342</v>
      </c>
      <c r="D19" s="28">
        <v>0</v>
      </c>
      <c r="E19" s="28">
        <v>3322342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5763937</v>
      </c>
      <c r="D20" s="28">
        <v>0</v>
      </c>
      <c r="E20" s="28">
        <v>5763937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15930490</v>
      </c>
      <c r="D21" s="28">
        <v>2310100</v>
      </c>
      <c r="E21" s="28">
        <v>13620390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26991158</v>
      </c>
      <c r="D22" s="28">
        <v>1148944</v>
      </c>
      <c r="E22" s="28">
        <v>25842214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35349101</v>
      </c>
      <c r="D23" s="28">
        <v>2423761.083333333</v>
      </c>
      <c r="E23" s="28">
        <v>32925339.916666668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34614515</v>
      </c>
      <c r="D24" s="28">
        <v>6107614.25</v>
      </c>
      <c r="E24" s="28">
        <v>28506900.75</v>
      </c>
      <c r="F24" s="28">
        <v>0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59892734</v>
      </c>
      <c r="D25" s="28">
        <v>9612559.6799999997</v>
      </c>
      <c r="E25" s="28">
        <v>16929472.32</v>
      </c>
      <c r="F25" s="28">
        <v>33350702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58174076</v>
      </c>
      <c r="D26" s="28">
        <v>5669903.7142857136</v>
      </c>
      <c r="E26" s="28">
        <v>34280943.452380955</v>
      </c>
      <c r="F26" s="28">
        <v>18223228.833333332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94611001</v>
      </c>
      <c r="D27" s="28">
        <v>2571802.9090909092</v>
      </c>
      <c r="E27" s="28">
        <v>61039254.272727281</v>
      </c>
      <c r="F27" s="28">
        <v>30999943.81818182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120045848</v>
      </c>
      <c r="D28" s="28">
        <v>6439549</v>
      </c>
      <c r="E28" s="28">
        <v>86115071.551724136</v>
      </c>
      <c r="F28" s="28">
        <v>27491227.448275864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144344739.99999997</v>
      </c>
      <c r="D29" s="28">
        <v>0</v>
      </c>
      <c r="E29" s="28">
        <v>103125031.95999999</v>
      </c>
      <c r="F29" s="28">
        <v>40411878.373333335</v>
      </c>
      <c r="G29" s="28">
        <v>807829.66666666663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175726549</v>
      </c>
      <c r="D30" s="28">
        <v>0</v>
      </c>
      <c r="E30" s="28">
        <v>91465650.485714287</v>
      </c>
      <c r="F30" s="28">
        <v>81662845.417511523</v>
      </c>
      <c r="G30" s="28">
        <v>2598053.0967741935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181518924.00000003</v>
      </c>
      <c r="D31" s="28">
        <v>0</v>
      </c>
      <c r="E31" s="28">
        <v>39817948.405679509</v>
      </c>
      <c r="F31" s="28">
        <v>127340782.28145254</v>
      </c>
      <c r="G31" s="28">
        <v>14360193.312867956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189568063.00000003</v>
      </c>
      <c r="D32" s="28">
        <v>0</v>
      </c>
      <c r="E32" s="28">
        <v>16998142.543726705</v>
      </c>
      <c r="F32" s="28">
        <v>152984853.4151921</v>
      </c>
      <c r="G32" s="28">
        <v>18274699.559599724</v>
      </c>
      <c r="H32" s="28">
        <v>1310367.4814814813</v>
      </c>
      <c r="I32" s="28"/>
      <c r="J32" s="29">
        <v>0</v>
      </c>
    </row>
    <row r="33" spans="2:10" x14ac:dyDescent="0.5">
      <c r="B33" s="23">
        <v>17</v>
      </c>
      <c r="C33" s="27">
        <f t="shared" si="0"/>
        <v>128704418</v>
      </c>
      <c r="D33" s="28">
        <v>0</v>
      </c>
      <c r="E33" s="28">
        <v>5503262.08974359</v>
      </c>
      <c r="F33" s="28">
        <v>102558400.59615386</v>
      </c>
      <c r="G33" s="28">
        <v>19769465.814102564</v>
      </c>
      <c r="H33" s="28">
        <v>873289.5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50644831</v>
      </c>
      <c r="D34" s="28">
        <v>0</v>
      </c>
      <c r="E34" s="28">
        <v>2510925.9528535977</v>
      </c>
      <c r="F34" s="28">
        <v>28677441.506203473</v>
      </c>
      <c r="G34" s="28">
        <v>19448793.54094293</v>
      </c>
      <c r="H34" s="28">
        <v>7670</v>
      </c>
      <c r="I34" s="28"/>
      <c r="J34" s="29">
        <v>0</v>
      </c>
    </row>
    <row r="35" spans="2:10" x14ac:dyDescent="0.5">
      <c r="B35" s="23">
        <v>18</v>
      </c>
      <c r="C35" s="27">
        <f t="shared" si="0"/>
        <v>10672033</v>
      </c>
      <c r="D35" s="28">
        <v>0</v>
      </c>
      <c r="E35" s="28">
        <v>0</v>
      </c>
      <c r="F35" s="28">
        <v>5112829.333333334</v>
      </c>
      <c r="G35" s="28">
        <v>5559203.666666666</v>
      </c>
      <c r="H35" s="28">
        <v>0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1830318</v>
      </c>
      <c r="D36" s="28">
        <v>0</v>
      </c>
      <c r="E36" s="28">
        <v>0</v>
      </c>
      <c r="F36" s="28">
        <v>98226.5</v>
      </c>
      <c r="G36" s="28">
        <v>1633865</v>
      </c>
      <c r="H36" s="28">
        <v>98226.5</v>
      </c>
      <c r="I36" s="28"/>
      <c r="J36" s="29">
        <v>0</v>
      </c>
    </row>
    <row r="37" spans="2:10" x14ac:dyDescent="0.5">
      <c r="B37" s="23">
        <v>19</v>
      </c>
      <c r="C37" s="27">
        <f t="shared" si="0"/>
        <v>149433</v>
      </c>
      <c r="D37" s="28">
        <v>0</v>
      </c>
      <c r="E37" s="28">
        <v>0</v>
      </c>
      <c r="F37" s="28">
        <v>0</v>
      </c>
      <c r="G37" s="28">
        <v>149433</v>
      </c>
      <c r="H37" s="28">
        <v>0</v>
      </c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1338654849</v>
      </c>
      <c r="D40" s="32">
        <v>36284234.636709958</v>
      </c>
      <c r="E40" s="32">
        <v>568567164.70121658</v>
      </c>
      <c r="F40" s="32">
        <v>648912359.52297127</v>
      </c>
      <c r="G40" s="32">
        <v>82601536.657620713</v>
      </c>
      <c r="H40" s="32">
        <v>2289553.4814814813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100.00000000000001</v>
      </c>
      <c r="D41" s="35">
        <v>2.7104996230966445</v>
      </c>
      <c r="E41" s="35">
        <v>42.473021714741989</v>
      </c>
      <c r="F41" s="35">
        <v>48.474956782752542</v>
      </c>
      <c r="G41" s="35">
        <v>6.170487987947423</v>
      </c>
      <c r="H41" s="35">
        <v>0.17103389146140396</v>
      </c>
      <c r="I41" s="35"/>
      <c r="J41" s="36">
        <v>0</v>
      </c>
    </row>
    <row r="42" spans="2:10" s="6" customFormat="1" x14ac:dyDescent="0.5">
      <c r="B42" s="23" t="s">
        <v>14</v>
      </c>
      <c r="C42" s="37">
        <v>15.162378491111715</v>
      </c>
      <c r="D42" s="38">
        <v>13.089429860940694</v>
      </c>
      <c r="E42" s="38">
        <v>14.25607876126881</v>
      </c>
      <c r="F42" s="38">
        <v>15.84966846129084</v>
      </c>
      <c r="G42" s="38">
        <v>16.86710879024535</v>
      </c>
      <c r="H42" s="38">
        <v>16.779865814527898</v>
      </c>
      <c r="I42" s="38"/>
      <c r="J42" s="39">
        <v>0</v>
      </c>
    </row>
    <row r="43" spans="2:10" s="7" customFormat="1" x14ac:dyDescent="0.5">
      <c r="B43" s="40" t="s">
        <v>15</v>
      </c>
      <c r="C43" s="41">
        <v>2.5458219540093547</v>
      </c>
      <c r="D43" s="42">
        <v>0.93606117326857219</v>
      </c>
      <c r="E43" s="42">
        <v>2.2589711811298732</v>
      </c>
      <c r="F43" s="42">
        <v>1.3445006286586236</v>
      </c>
      <c r="G43" s="42">
        <v>0.49929322852662056</v>
      </c>
      <c r="H43" s="42">
        <v>0.19198921635489791</v>
      </c>
      <c r="I43" s="42"/>
      <c r="J43" s="43">
        <v>0</v>
      </c>
    </row>
    <row r="44" spans="2:10" x14ac:dyDescent="0.5">
      <c r="B44" s="44" t="s">
        <v>16</v>
      </c>
      <c r="C44" s="45">
        <v>21.687193073853287</v>
      </c>
      <c r="D44" s="46">
        <v>12.291693567606369</v>
      </c>
      <c r="E44" s="46">
        <v>17.287590150876749</v>
      </c>
      <c r="F44" s="46">
        <v>24.850747144694623</v>
      </c>
      <c r="G44" s="46">
        <v>30.711196762575693</v>
      </c>
      <c r="H44" s="46">
        <v>29.973478174828667</v>
      </c>
      <c r="I44" s="46"/>
      <c r="J44" s="47">
        <v>0</v>
      </c>
    </row>
    <row r="45" spans="2:10" x14ac:dyDescent="0.5">
      <c r="B45" s="48" t="s">
        <v>17</v>
      </c>
      <c r="C45" s="27">
        <v>29006.525702153354</v>
      </c>
      <c r="D45" s="49">
        <v>445.99469348956808</v>
      </c>
      <c r="E45" s="49">
        <v>9829.1561166006704</v>
      </c>
      <c r="F45" s="49">
        <v>16125.956965572528</v>
      </c>
      <c r="G45" s="49">
        <v>2536.7920451832988</v>
      </c>
      <c r="H45" s="49">
        <v>68.625881307288168</v>
      </c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1.5375667464251288</v>
      </c>
      <c r="E46" s="51">
        <v>33.886016607190513</v>
      </c>
      <c r="F46" s="51">
        <v>55.594238107514506</v>
      </c>
      <c r="G46" s="51">
        <v>8.745590806812741</v>
      </c>
      <c r="H46" s="51">
        <v>0.23658773205711289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36.284234636709961</v>
      </c>
      <c r="E51" s="2">
        <f t="shared" si="1"/>
        <v>568.5671647012166</v>
      </c>
      <c r="F51" s="2">
        <f t="shared" si="1"/>
        <v>648.91235952297131</v>
      </c>
      <c r="G51" s="2">
        <f t="shared" si="1"/>
        <v>82.601536657620713</v>
      </c>
      <c r="H51" s="2">
        <f t="shared" si="1"/>
        <v>2.2895534814814815</v>
      </c>
      <c r="I51" s="2">
        <f t="shared" si="1"/>
        <v>0</v>
      </c>
    </row>
    <row r="52" spans="2:12" x14ac:dyDescent="0.5">
      <c r="C52" s="2">
        <f>+L54</f>
        <v>4</v>
      </c>
    </row>
    <row r="53" spans="2:12" x14ac:dyDescent="0.5">
      <c r="C53" s="8">
        <f>K54</f>
        <v>3.9448753380640835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cm=4%</v>
      </c>
      <c r="D54" s="8">
        <f t="shared" ref="D54:I54" si="3">SUM(D7:D22)/1000000000</f>
        <v>3.4590440000000001E-3</v>
      </c>
      <c r="E54" s="8">
        <f t="shared" si="3"/>
        <v>4.9349220999999999E-2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5.2808265E-2</v>
      </c>
      <c r="K54" s="8">
        <f>(J54/$J$56)*100</f>
        <v>3.9448753380640835</v>
      </c>
      <c r="L54" s="8">
        <f>ROUND(K54,0)</f>
        <v>4</v>
      </c>
    </row>
    <row r="55" spans="2:12" x14ac:dyDescent="0.5">
      <c r="B55" s="10"/>
      <c r="C55" s="2" t="s">
        <v>23</v>
      </c>
      <c r="D55" s="8">
        <f t="shared" ref="D55:I55" si="4">SUM(D23:D38)/1000000000</f>
        <v>3.2825190636709953E-2</v>
      </c>
      <c r="E55" s="8">
        <f t="shared" si="4"/>
        <v>0.51921794370121677</v>
      </c>
      <c r="F55" s="8">
        <f t="shared" si="4"/>
        <v>0.64891235952297133</v>
      </c>
      <c r="G55" s="8">
        <f t="shared" si="4"/>
        <v>8.2601536657620711E-2</v>
      </c>
      <c r="H55" s="8">
        <f t="shared" si="4"/>
        <v>2.2895534814814811E-3</v>
      </c>
      <c r="I55" s="8">
        <f t="shared" si="4"/>
        <v>0</v>
      </c>
      <c r="J55" s="8">
        <f>SUM(D55:I55)</f>
        <v>1.2858465840000002</v>
      </c>
      <c r="K55" s="8">
        <f>(J55/$J$56)*100</f>
        <v>96.05512466193592</v>
      </c>
    </row>
    <row r="56" spans="2:12" x14ac:dyDescent="0.5">
      <c r="B56" s="10"/>
      <c r="J56" s="8">
        <f>SUM(J54:J55)</f>
        <v>1.3386548490000001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25.106375113850692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25.106375113850692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849.85032209341989</v>
      </c>
    </row>
    <row r="62" spans="2:12" x14ac:dyDescent="0.5">
      <c r="B62" s="10"/>
      <c r="J62" s="8">
        <f>SUM(J60:J61)</f>
        <v>11.712650253815376</v>
      </c>
      <c r="K62" s="8">
        <f>(J62/$J$56)*100</f>
        <v>874.95669720727062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821C-834E-49D5-922B-5BF2658664E8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77199</v>
      </c>
      <c r="D18" s="28">
        <v>77199</v>
      </c>
      <c r="E18" s="28">
        <v>0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594772</v>
      </c>
      <c r="D19" s="28">
        <v>591117</v>
      </c>
      <c r="E19" s="28">
        <v>3655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2402598</v>
      </c>
      <c r="D20" s="28">
        <v>2124475</v>
      </c>
      <c r="E20" s="28">
        <v>278123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3758319</v>
      </c>
      <c r="D21" s="28">
        <v>3676982</v>
      </c>
      <c r="E21" s="28">
        <v>81337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18136384</v>
      </c>
      <c r="D22" s="28">
        <v>15321996</v>
      </c>
      <c r="E22" s="28">
        <v>2814388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28541486</v>
      </c>
      <c r="D23" s="28">
        <v>18496376</v>
      </c>
      <c r="E23" s="28">
        <v>10045110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68781986</v>
      </c>
      <c r="D24" s="28">
        <v>3951948</v>
      </c>
      <c r="E24" s="28">
        <v>64830038</v>
      </c>
      <c r="F24" s="28">
        <v>0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124740842</v>
      </c>
      <c r="D25" s="28">
        <v>0</v>
      </c>
      <c r="E25" s="28">
        <v>119665151</v>
      </c>
      <c r="F25" s="28">
        <v>5075691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99427806</v>
      </c>
      <c r="D26" s="28">
        <v>0</v>
      </c>
      <c r="E26" s="28">
        <v>92530338</v>
      </c>
      <c r="F26" s="28">
        <v>6897468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75727218</v>
      </c>
      <c r="D27" s="28">
        <v>0</v>
      </c>
      <c r="E27" s="28">
        <v>63707797.087719291</v>
      </c>
      <c r="F27" s="28">
        <v>12019420.912280701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56226511</v>
      </c>
      <c r="D28" s="28">
        <v>0</v>
      </c>
      <c r="E28" s="28">
        <v>39227549.852941178</v>
      </c>
      <c r="F28" s="28">
        <v>16998961.147058822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51913159</v>
      </c>
      <c r="D29" s="28">
        <v>0</v>
      </c>
      <c r="E29" s="28">
        <v>14591612.032181019</v>
      </c>
      <c r="F29" s="28">
        <v>35091984.8282841</v>
      </c>
      <c r="G29" s="28">
        <v>2229562.1395348837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79922705</v>
      </c>
      <c r="D30" s="28">
        <v>0</v>
      </c>
      <c r="E30" s="28">
        <v>4997175.4814814813</v>
      </c>
      <c r="F30" s="28">
        <v>68773964.017429203</v>
      </c>
      <c r="G30" s="28">
        <v>6151565.5010893242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153847064</v>
      </c>
      <c r="D31" s="28">
        <v>0</v>
      </c>
      <c r="E31" s="28">
        <v>903656.76</v>
      </c>
      <c r="F31" s="28">
        <v>128481420.0511111</v>
      </c>
      <c r="G31" s="28">
        <v>24461987.188888889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185764639.00000003</v>
      </c>
      <c r="D32" s="28">
        <v>0</v>
      </c>
      <c r="E32" s="28">
        <v>4893146.9655172415</v>
      </c>
      <c r="F32" s="28">
        <v>137206872.42119807</v>
      </c>
      <c r="G32" s="28">
        <v>42609676.254310347</v>
      </c>
      <c r="H32" s="28">
        <v>1054943.358974359</v>
      </c>
      <c r="I32" s="28"/>
      <c r="J32" s="29">
        <v>0</v>
      </c>
    </row>
    <row r="33" spans="2:10" x14ac:dyDescent="0.5">
      <c r="B33" s="23">
        <v>17</v>
      </c>
      <c r="C33" s="27">
        <f t="shared" si="0"/>
        <v>153217208</v>
      </c>
      <c r="D33" s="28">
        <v>0</v>
      </c>
      <c r="E33" s="28">
        <v>3536784.2272727275</v>
      </c>
      <c r="F33" s="28">
        <v>78575064.347800583</v>
      </c>
      <c r="G33" s="28">
        <v>69863436.807184756</v>
      </c>
      <c r="H33" s="28">
        <v>1241922.6177419357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60660685</v>
      </c>
      <c r="D34" s="28">
        <v>0</v>
      </c>
      <c r="E34" s="28">
        <v>0</v>
      </c>
      <c r="F34" s="28">
        <v>33162676.18181818</v>
      </c>
      <c r="G34" s="28">
        <v>26583851.855218858</v>
      </c>
      <c r="H34" s="28">
        <v>914156.96296296292</v>
      </c>
      <c r="I34" s="28"/>
      <c r="J34" s="29">
        <v>0</v>
      </c>
    </row>
    <row r="35" spans="2:10" x14ac:dyDescent="0.5">
      <c r="B35" s="23">
        <v>18</v>
      </c>
      <c r="C35" s="27">
        <f t="shared" si="0"/>
        <v>4650071</v>
      </c>
      <c r="D35" s="28">
        <v>0</v>
      </c>
      <c r="E35" s="28">
        <v>0</v>
      </c>
      <c r="F35" s="28">
        <v>1485894.5</v>
      </c>
      <c r="G35" s="28">
        <v>2881862.9</v>
      </c>
      <c r="H35" s="28">
        <v>282313.59999999998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1180649</v>
      </c>
      <c r="D36" s="28">
        <v>0</v>
      </c>
      <c r="E36" s="28">
        <v>0</v>
      </c>
      <c r="F36" s="28">
        <v>82856</v>
      </c>
      <c r="G36" s="28">
        <v>644016.6</v>
      </c>
      <c r="H36" s="28">
        <v>453776.4</v>
      </c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1169571301</v>
      </c>
      <c r="D40" s="32">
        <v>44240093</v>
      </c>
      <c r="E40" s="32">
        <v>422105862.40711296</v>
      </c>
      <c r="F40" s="32">
        <v>523852273.40698081</v>
      </c>
      <c r="G40" s="32">
        <v>175425959.24622706</v>
      </c>
      <c r="H40" s="32">
        <v>3947112.9396792576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100.00000000000003</v>
      </c>
      <c r="D41" s="35">
        <v>3.7825905066389791</v>
      </c>
      <c r="E41" s="35">
        <v>36.090648090134096</v>
      </c>
      <c r="F41" s="35">
        <v>44.790110099237189</v>
      </c>
      <c r="G41" s="35">
        <v>14.999167566460924</v>
      </c>
      <c r="H41" s="35">
        <v>0.33748373752882105</v>
      </c>
      <c r="I41" s="35"/>
      <c r="J41" s="36">
        <v>0</v>
      </c>
    </row>
    <row r="42" spans="2:10" s="6" customFormat="1" x14ac:dyDescent="0.5">
      <c r="B42" s="23" t="s">
        <v>14</v>
      </c>
      <c r="C42" s="37">
        <v>15.081961598166814</v>
      </c>
      <c r="D42" s="38">
        <v>11.685263997975772</v>
      </c>
      <c r="E42" s="38">
        <v>13.466527322270801</v>
      </c>
      <c r="F42" s="38">
        <v>16.092801831578974</v>
      </c>
      <c r="G42" s="38">
        <v>16.758795766026012</v>
      </c>
      <c r="H42" s="38">
        <v>17.226136169811962</v>
      </c>
      <c r="I42" s="38"/>
      <c r="J42" s="39">
        <v>0</v>
      </c>
    </row>
    <row r="43" spans="2:10" s="7" customFormat="1" x14ac:dyDescent="0.5">
      <c r="B43" s="40" t="s">
        <v>15</v>
      </c>
      <c r="C43" s="41">
        <v>2.975136785753175</v>
      </c>
      <c r="D43" s="42">
        <v>0.26537309516931323</v>
      </c>
      <c r="E43" s="42">
        <v>0.78694663839568457</v>
      </c>
      <c r="F43" s="42">
        <v>0.7957280321925525</v>
      </c>
      <c r="G43" s="42">
        <v>0.33429687068217551</v>
      </c>
      <c r="H43" s="42">
        <v>0.40377365812209054</v>
      </c>
      <c r="I43" s="42"/>
      <c r="J43" s="43">
        <v>0</v>
      </c>
    </row>
    <row r="44" spans="2:10" x14ac:dyDescent="0.5">
      <c r="B44" s="44" t="s">
        <v>16</v>
      </c>
      <c r="C44" s="45">
        <v>22.97334004693716</v>
      </c>
      <c r="D44" s="46">
        <v>8.804757413501088</v>
      </c>
      <c r="E44" s="46">
        <v>14.761688576591038</v>
      </c>
      <c r="F44" s="46">
        <v>27.711783253155176</v>
      </c>
      <c r="G44" s="46">
        <v>31.755145098587533</v>
      </c>
      <c r="H44" s="46">
        <v>35.055158065201695</v>
      </c>
      <c r="I44" s="46"/>
      <c r="J44" s="47">
        <v>0</v>
      </c>
    </row>
    <row r="45" spans="2:10" x14ac:dyDescent="0.5">
      <c r="B45" s="48" t="s">
        <v>17</v>
      </c>
      <c r="C45" s="27">
        <v>26846.442689274252</v>
      </c>
      <c r="D45" s="49">
        <v>389.5232868157276</v>
      </c>
      <c r="E45" s="49">
        <v>6230.9952872071881</v>
      </c>
      <c r="F45" s="49">
        <v>14516.880657326838</v>
      </c>
      <c r="G45" s="49">
        <v>5570.6767899228444</v>
      </c>
      <c r="H45" s="49">
        <v>138.36666800165929</v>
      </c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1.4509307297214122</v>
      </c>
      <c r="E46" s="51">
        <v>23.209761380030468</v>
      </c>
      <c r="F46" s="51">
        <v>54.073758767028949</v>
      </c>
      <c r="G46" s="51">
        <v>20.750148741860883</v>
      </c>
      <c r="H46" s="51">
        <v>0.51540038135830868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44.240093000000002</v>
      </c>
      <c r="E51" s="2">
        <f t="shared" si="1"/>
        <v>422.10586240711297</v>
      </c>
      <c r="F51" s="2">
        <f t="shared" si="1"/>
        <v>523.85227340698077</v>
      </c>
      <c r="G51" s="2">
        <f t="shared" si="1"/>
        <v>175.42595924622705</v>
      </c>
      <c r="H51" s="2">
        <f t="shared" si="1"/>
        <v>3.9471129396792577</v>
      </c>
      <c r="I51" s="2">
        <f t="shared" si="1"/>
        <v>0</v>
      </c>
    </row>
    <row r="52" spans="2:12" x14ac:dyDescent="0.5">
      <c r="C52" s="2">
        <f>+L54</f>
        <v>2</v>
      </c>
    </row>
    <row r="53" spans="2:12" x14ac:dyDescent="0.5">
      <c r="C53" s="8">
        <f>K54</f>
        <v>2.1349080623516423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cm=2%</v>
      </c>
      <c r="D54" s="8">
        <f t="shared" ref="D54:I54" si="3">SUM(D7:D22)/1000000000</f>
        <v>2.1791768999999999E-2</v>
      </c>
      <c r="E54" s="8">
        <f t="shared" si="3"/>
        <v>3.1775029999999999E-3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2.4969272000000001E-2</v>
      </c>
      <c r="K54" s="8">
        <f>(J54/$J$56)*100</f>
        <v>2.1349080623516423</v>
      </c>
      <c r="L54" s="8">
        <f>ROUND(K54,0)</f>
        <v>2</v>
      </c>
    </row>
    <row r="55" spans="2:12" x14ac:dyDescent="0.5">
      <c r="B55" s="10"/>
      <c r="C55" s="2" t="s">
        <v>23</v>
      </c>
      <c r="D55" s="8">
        <f t="shared" ref="D55:I55" si="4">SUM(D23:D38)/1000000000</f>
        <v>2.2448323999999999E-2</v>
      </c>
      <c r="E55" s="8">
        <f t="shared" si="4"/>
        <v>0.41892835940711298</v>
      </c>
      <c r="F55" s="8">
        <f t="shared" si="4"/>
        <v>0.52385227340698082</v>
      </c>
      <c r="G55" s="8">
        <f t="shared" si="4"/>
        <v>0.17542595924622706</v>
      </c>
      <c r="H55" s="8">
        <f t="shared" si="4"/>
        <v>3.9471129396792572E-3</v>
      </c>
      <c r="I55" s="8">
        <f t="shared" si="4"/>
        <v>0</v>
      </c>
      <c r="J55" s="8">
        <f>SUM(D55:I55)</f>
        <v>1.1446020290000003</v>
      </c>
      <c r="K55" s="8">
        <f>(J55/$J$56)*100</f>
        <v>97.865091937648359</v>
      </c>
    </row>
    <row r="56" spans="2:12" x14ac:dyDescent="0.5">
      <c r="B56" s="10"/>
      <c r="J56" s="8">
        <f>SUM(J54:J55)</f>
        <v>1.1695713010000004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28.735974248199469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28.735974248199469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972.71218404714261</v>
      </c>
    </row>
    <row r="62" spans="2:12" x14ac:dyDescent="0.5">
      <c r="B62" s="10"/>
      <c r="J62" s="8">
        <f>SUM(J60:J61)</f>
        <v>11.712650253815376</v>
      </c>
      <c r="K62" s="8">
        <f>(J62/$J$56)*100</f>
        <v>1001.4481582953421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7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F46F-BE05-4C46-8D9C-31FDD19F2FB9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375835</v>
      </c>
      <c r="D19" s="28">
        <v>375835</v>
      </c>
      <c r="E19" s="28">
        <v>0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120503</v>
      </c>
      <c r="D20" s="28">
        <v>120503</v>
      </c>
      <c r="E20" s="28">
        <v>0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875778</v>
      </c>
      <c r="D21" s="28">
        <v>875778</v>
      </c>
      <c r="E21" s="28">
        <v>0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2983711</v>
      </c>
      <c r="D22" s="28">
        <v>1838240.7777777778</v>
      </c>
      <c r="E22" s="28">
        <v>1145470.2222222222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19935636</v>
      </c>
      <c r="D23" s="28">
        <v>3031518</v>
      </c>
      <c r="E23" s="28">
        <v>16904118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34072447</v>
      </c>
      <c r="D24" s="28">
        <v>7977282</v>
      </c>
      <c r="E24" s="28">
        <v>26095165</v>
      </c>
      <c r="F24" s="28">
        <v>0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57386702.999999993</v>
      </c>
      <c r="D25" s="28">
        <v>7551889.7678571427</v>
      </c>
      <c r="E25" s="28">
        <v>48005418.919642851</v>
      </c>
      <c r="F25" s="28">
        <v>1829394.3125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80541599</v>
      </c>
      <c r="D26" s="28">
        <v>1804358.3214285714</v>
      </c>
      <c r="E26" s="28">
        <v>77900131.587662339</v>
      </c>
      <c r="F26" s="28">
        <v>837109.09090909082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104074749</v>
      </c>
      <c r="D27" s="28">
        <v>0</v>
      </c>
      <c r="E27" s="28">
        <v>102047677.44444445</v>
      </c>
      <c r="F27" s="28">
        <v>2027071.5555555555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131031852.99999999</v>
      </c>
      <c r="D28" s="28">
        <v>0</v>
      </c>
      <c r="E28" s="28">
        <v>121127788.13636363</v>
      </c>
      <c r="F28" s="28">
        <v>9904064.8636363633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123038507.00000001</v>
      </c>
      <c r="D29" s="28">
        <v>0</v>
      </c>
      <c r="E29" s="28">
        <v>89004571.80193238</v>
      </c>
      <c r="F29" s="28">
        <v>34033935.198067635</v>
      </c>
      <c r="G29" s="28">
        <v>0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130547305.99999999</v>
      </c>
      <c r="D30" s="28">
        <v>0</v>
      </c>
      <c r="E30" s="28">
        <v>55875807.929824553</v>
      </c>
      <c r="F30" s="28">
        <v>73107913.385964915</v>
      </c>
      <c r="G30" s="28">
        <v>1563584.6842105263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123184766</v>
      </c>
      <c r="D31" s="28">
        <v>0</v>
      </c>
      <c r="E31" s="28">
        <v>20346655.784313727</v>
      </c>
      <c r="F31" s="28">
        <v>89016487.627450988</v>
      </c>
      <c r="G31" s="28">
        <v>13821622.588235294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140039446</v>
      </c>
      <c r="D32" s="28">
        <v>0</v>
      </c>
      <c r="E32" s="28">
        <v>9521200.0477657933</v>
      </c>
      <c r="F32" s="28">
        <v>106239879.47882342</v>
      </c>
      <c r="G32" s="28">
        <v>24278366.47341077</v>
      </c>
      <c r="H32" s="28">
        <v>0</v>
      </c>
      <c r="I32" s="28"/>
      <c r="J32" s="29">
        <v>0</v>
      </c>
    </row>
    <row r="33" spans="2:10" x14ac:dyDescent="0.5">
      <c r="B33" s="23">
        <v>17</v>
      </c>
      <c r="C33" s="27">
        <f t="shared" si="0"/>
        <v>68650654</v>
      </c>
      <c r="D33" s="28">
        <v>0</v>
      </c>
      <c r="E33" s="28">
        <v>0</v>
      </c>
      <c r="F33" s="28">
        <v>36718811.854079969</v>
      </c>
      <c r="G33" s="28">
        <v>29887893.494757239</v>
      </c>
      <c r="H33" s="28">
        <v>2043948.6511627906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18512992.999999996</v>
      </c>
      <c r="D34" s="28">
        <v>0</v>
      </c>
      <c r="E34" s="28">
        <v>0</v>
      </c>
      <c r="F34" s="28">
        <v>8617094.4416666664</v>
      </c>
      <c r="G34" s="28">
        <v>8871383.3583333325</v>
      </c>
      <c r="H34" s="28">
        <v>1024515.2</v>
      </c>
      <c r="I34" s="28"/>
      <c r="J34" s="29">
        <v>0</v>
      </c>
    </row>
    <row r="35" spans="2:10" x14ac:dyDescent="0.5">
      <c r="B35" s="23">
        <v>18</v>
      </c>
      <c r="C35" s="27">
        <f t="shared" si="0"/>
        <v>1602314</v>
      </c>
      <c r="D35" s="28">
        <v>0</v>
      </c>
      <c r="E35" s="28">
        <v>0</v>
      </c>
      <c r="F35" s="28">
        <v>6152</v>
      </c>
      <c r="G35" s="28">
        <v>1247801.6000000001</v>
      </c>
      <c r="H35" s="28">
        <v>348360.4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340383</v>
      </c>
      <c r="D36" s="28">
        <v>0</v>
      </c>
      <c r="E36" s="28">
        <v>0</v>
      </c>
      <c r="F36" s="28">
        <v>0</v>
      </c>
      <c r="G36" s="28">
        <v>340383</v>
      </c>
      <c r="H36" s="28">
        <v>0</v>
      </c>
      <c r="I36" s="28"/>
      <c r="J36" s="29">
        <v>0</v>
      </c>
    </row>
    <row r="37" spans="2:10" x14ac:dyDescent="0.5">
      <c r="B37" s="23">
        <v>19</v>
      </c>
      <c r="C37" s="27">
        <f t="shared" si="0"/>
        <v>26779</v>
      </c>
      <c r="D37" s="28">
        <v>0</v>
      </c>
      <c r="E37" s="28">
        <v>0</v>
      </c>
      <c r="F37" s="28">
        <v>0</v>
      </c>
      <c r="G37" s="28">
        <v>0</v>
      </c>
      <c r="H37" s="28">
        <v>26779</v>
      </c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1037341962</v>
      </c>
      <c r="D40" s="32">
        <v>23575404.867063489</v>
      </c>
      <c r="E40" s="32">
        <v>567974004.87417185</v>
      </c>
      <c r="F40" s="32">
        <v>362337913.80865467</v>
      </c>
      <c r="G40" s="32">
        <v>80011035.198947161</v>
      </c>
      <c r="H40" s="32">
        <v>3443603.2511627902</v>
      </c>
      <c r="I40" s="32"/>
      <c r="J40" s="33">
        <v>0</v>
      </c>
    </row>
    <row r="41" spans="2:10" s="6" customFormat="1" x14ac:dyDescent="0.5">
      <c r="B41" s="23" t="s">
        <v>13</v>
      </c>
      <c r="C41" s="34">
        <v>99.999999999999986</v>
      </c>
      <c r="D41" s="35">
        <v>2.2726743668606639</v>
      </c>
      <c r="E41" s="35">
        <v>54.752822664101565</v>
      </c>
      <c r="F41" s="35">
        <v>34.929456927594586</v>
      </c>
      <c r="G41" s="35">
        <v>7.713081908369495</v>
      </c>
      <c r="H41" s="35">
        <v>0.33196413307367872</v>
      </c>
      <c r="I41" s="35"/>
      <c r="J41" s="36">
        <v>0</v>
      </c>
    </row>
    <row r="42" spans="2:10" s="6" customFormat="1" x14ac:dyDescent="0.5">
      <c r="B42" s="23" t="s">
        <v>14</v>
      </c>
      <c r="C42" s="37">
        <v>13.747667130908949</v>
      </c>
      <c r="D42" s="38">
        <v>11.814351188725354</v>
      </c>
      <c r="E42" s="38">
        <v>13.004531105831392</v>
      </c>
      <c r="F42" s="38">
        <v>14.517404508068768</v>
      </c>
      <c r="G42" s="38">
        <v>15.955383785252694</v>
      </c>
      <c r="H42" s="38">
        <v>17.265470768065782</v>
      </c>
      <c r="I42" s="38"/>
      <c r="J42" s="39">
        <v>0</v>
      </c>
    </row>
    <row r="43" spans="2:10" s="7" customFormat="1" x14ac:dyDescent="0.5">
      <c r="B43" s="40" t="s">
        <v>15</v>
      </c>
      <c r="C43" s="41">
        <v>2.209004220182567</v>
      </c>
      <c r="D43" s="42">
        <v>1.5013344824790278</v>
      </c>
      <c r="E43" s="42">
        <v>1.2229648035941754</v>
      </c>
      <c r="F43" s="42">
        <v>1.1519255966521229</v>
      </c>
      <c r="G43" s="42">
        <v>1.1820317219556808</v>
      </c>
      <c r="H43" s="42">
        <v>0.13617083534376129</v>
      </c>
      <c r="I43" s="42"/>
      <c r="J43" s="43">
        <v>0</v>
      </c>
    </row>
    <row r="44" spans="2:10" x14ac:dyDescent="0.5">
      <c r="B44" s="44" t="s">
        <v>16</v>
      </c>
      <c r="C44" s="45">
        <v>17.474317204398794</v>
      </c>
      <c r="D44" s="46">
        <v>11.289836649516317</v>
      </c>
      <c r="E44" s="46">
        <v>14.729122239010923</v>
      </c>
      <c r="F44" s="46">
        <v>20.098238802958374</v>
      </c>
      <c r="G44" s="46">
        <v>26.289956605761919</v>
      </c>
      <c r="H44" s="46">
        <v>32.598499501261401</v>
      </c>
      <c r="I44" s="46"/>
      <c r="J44" s="47">
        <v>0</v>
      </c>
    </row>
    <row r="45" spans="2:10" x14ac:dyDescent="0.5">
      <c r="B45" s="48" t="s">
        <v>17</v>
      </c>
      <c r="C45" s="27">
        <v>18130.017877587696</v>
      </c>
      <c r="D45" s="49">
        <v>266.16246989535875</v>
      </c>
      <c r="E45" s="49">
        <v>8365.7585463722626</v>
      </c>
      <c r="F45" s="49">
        <v>7282.3539190920892</v>
      </c>
      <c r="G45" s="49">
        <v>2103.4866433624102</v>
      </c>
      <c r="H45" s="49">
        <v>112.25629886557235</v>
      </c>
      <c r="I45" s="49"/>
      <c r="J45" s="50">
        <v>0</v>
      </c>
    </row>
    <row r="46" spans="2:10" x14ac:dyDescent="0.5">
      <c r="B46" s="23" t="s">
        <v>13</v>
      </c>
      <c r="C46" s="34">
        <v>99.999999999999986</v>
      </c>
      <c r="D46" s="51">
        <v>1.4680761579633543</v>
      </c>
      <c r="E46" s="51">
        <v>46.143134567528485</v>
      </c>
      <c r="F46" s="51">
        <v>40.16738410442786</v>
      </c>
      <c r="G46" s="51">
        <v>11.602231490145069</v>
      </c>
      <c r="H46" s="51">
        <v>0.61917367993521644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23.57540486706349</v>
      </c>
      <c r="E51" s="2">
        <f t="shared" si="1"/>
        <v>567.9740048741719</v>
      </c>
      <c r="F51" s="2">
        <f t="shared" si="1"/>
        <v>362.33791380865466</v>
      </c>
      <c r="G51" s="2">
        <f t="shared" si="1"/>
        <v>80.011035198947155</v>
      </c>
      <c r="H51" s="2">
        <f t="shared" si="1"/>
        <v>3.4436032511627901</v>
      </c>
      <c r="I51" s="2">
        <f t="shared" si="1"/>
        <v>0</v>
      </c>
    </row>
    <row r="52" spans="2:12" x14ac:dyDescent="0.5">
      <c r="C52" s="2">
        <f>+L54</f>
        <v>0</v>
      </c>
    </row>
    <row r="53" spans="2:12" x14ac:dyDescent="0.5">
      <c r="C53" s="8">
        <f>K54</f>
        <v>0.41990270899693932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cm=0%</v>
      </c>
      <c r="D54" s="8">
        <f t="shared" ref="D54:I54" si="3">SUM(D7:D22)/1000000000</f>
        <v>3.2103567777777781E-3</v>
      </c>
      <c r="E54" s="8">
        <f t="shared" si="3"/>
        <v>1.1454702222222222E-3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4.3558270000000005E-3</v>
      </c>
      <c r="K54" s="8">
        <f>(J54/$J$56)*100</f>
        <v>0.41990270899693932</v>
      </c>
      <c r="L54" s="8">
        <f>ROUND(K54,0)</f>
        <v>0</v>
      </c>
    </row>
    <row r="55" spans="2:12" x14ac:dyDescent="0.5">
      <c r="B55" s="10"/>
      <c r="C55" s="2" t="s">
        <v>23</v>
      </c>
      <c r="D55" s="8">
        <f t="shared" ref="D55:I55" si="4">SUM(D23:D38)/1000000000</f>
        <v>2.0365048089285714E-2</v>
      </c>
      <c r="E55" s="8">
        <f t="shared" si="4"/>
        <v>0.56682853465194971</v>
      </c>
      <c r="F55" s="8">
        <f t="shared" si="4"/>
        <v>0.3623379138086546</v>
      </c>
      <c r="G55" s="8">
        <f t="shared" si="4"/>
        <v>8.0011035198947159E-2</v>
      </c>
      <c r="H55" s="8">
        <f t="shared" si="4"/>
        <v>3.4436032511627902E-3</v>
      </c>
      <c r="I55" s="8">
        <f t="shared" si="4"/>
        <v>0</v>
      </c>
      <c r="J55" s="8">
        <f>SUM(D55:I55)</f>
        <v>1.032986135</v>
      </c>
      <c r="K55" s="8">
        <f>(J55/$J$56)*100</f>
        <v>99.580097291003071</v>
      </c>
    </row>
    <row r="56" spans="2:12" x14ac:dyDescent="0.5">
      <c r="B56" s="10"/>
      <c r="J56" s="8">
        <f>SUM(J54:J55)</f>
        <v>1.037341962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32.398931131804694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32.398931131804694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1096.7032051814062</v>
      </c>
    </row>
    <row r="62" spans="2:12" x14ac:dyDescent="0.5">
      <c r="B62" s="10"/>
      <c r="J62" s="8">
        <f>SUM(J60:J61)</f>
        <v>11.712650253815376</v>
      </c>
      <c r="K62" s="8">
        <f>(J62/$J$56)*100</f>
        <v>1129.1021363132108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B28B-B612-4866-AC27-B9099DFABC62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95629</v>
      </c>
      <c r="D22" s="28">
        <v>4</v>
      </c>
      <c r="E22" s="28">
        <v>95625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433310</v>
      </c>
      <c r="D23" s="28">
        <v>0</v>
      </c>
      <c r="E23" s="28">
        <v>433310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548592</v>
      </c>
      <c r="D24" s="28">
        <v>0</v>
      </c>
      <c r="E24" s="28">
        <v>548592</v>
      </c>
      <c r="F24" s="28">
        <v>0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2041365</v>
      </c>
      <c r="D25" s="28">
        <v>0</v>
      </c>
      <c r="E25" s="28">
        <v>2041365</v>
      </c>
      <c r="F25" s="28">
        <v>0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4098328</v>
      </c>
      <c r="D26" s="28">
        <v>0</v>
      </c>
      <c r="E26" s="28">
        <v>3027997.25</v>
      </c>
      <c r="F26" s="28">
        <v>1070330.75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6961263</v>
      </c>
      <c r="D27" s="28">
        <v>0</v>
      </c>
      <c r="E27" s="28">
        <v>1788448.2352941176</v>
      </c>
      <c r="F27" s="28">
        <v>5172814.7647058824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14947948.999999998</v>
      </c>
      <c r="D28" s="28">
        <v>0</v>
      </c>
      <c r="E28" s="28">
        <v>644692.60000000009</v>
      </c>
      <c r="F28" s="28">
        <v>14303256.399999999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27062509</v>
      </c>
      <c r="D29" s="28">
        <v>0</v>
      </c>
      <c r="E29" s="28">
        <v>934878.93617021269</v>
      </c>
      <c r="F29" s="28">
        <v>25660190.595744681</v>
      </c>
      <c r="G29" s="28">
        <v>467439.46808510635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35563800</v>
      </c>
      <c r="D30" s="28">
        <v>0</v>
      </c>
      <c r="E30" s="28">
        <v>1586900.1875</v>
      </c>
      <c r="F30" s="28">
        <v>31994112.081439395</v>
      </c>
      <c r="G30" s="28">
        <v>1982787.731060606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34734668</v>
      </c>
      <c r="D31" s="28">
        <v>0</v>
      </c>
      <c r="E31" s="28">
        <v>0</v>
      </c>
      <c r="F31" s="28">
        <v>30070937.811111111</v>
      </c>
      <c r="G31" s="28">
        <v>4663730.1888888888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23620189</v>
      </c>
      <c r="D32" s="28">
        <v>0</v>
      </c>
      <c r="E32" s="28">
        <v>0</v>
      </c>
      <c r="F32" s="28">
        <v>15724993.818181818</v>
      </c>
      <c r="G32" s="28">
        <v>7895195.1818181816</v>
      </c>
      <c r="H32" s="28">
        <v>0</v>
      </c>
      <c r="I32" s="28"/>
      <c r="J32" s="29">
        <v>0</v>
      </c>
    </row>
    <row r="33" spans="2:10" x14ac:dyDescent="0.5">
      <c r="B33" s="23">
        <v>17</v>
      </c>
      <c r="C33" s="27">
        <f t="shared" si="0"/>
        <v>17378505</v>
      </c>
      <c r="D33" s="28">
        <v>0</v>
      </c>
      <c r="E33" s="28">
        <v>0</v>
      </c>
      <c r="F33" s="28">
        <v>9313928.277777778</v>
      </c>
      <c r="G33" s="28">
        <v>6815225.166666666</v>
      </c>
      <c r="H33" s="28">
        <v>1249351.5555555555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5505064.9999999991</v>
      </c>
      <c r="D34" s="28">
        <v>0</v>
      </c>
      <c r="E34" s="28">
        <v>0</v>
      </c>
      <c r="F34" s="28">
        <v>2691528.4769230769</v>
      </c>
      <c r="G34" s="28">
        <v>2595139.9076923076</v>
      </c>
      <c r="H34" s="28">
        <v>218396.6153846154</v>
      </c>
      <c r="I34" s="28"/>
      <c r="J34" s="29">
        <v>0</v>
      </c>
    </row>
    <row r="35" spans="2:10" x14ac:dyDescent="0.5">
      <c r="B35" s="23">
        <v>18</v>
      </c>
      <c r="C35" s="27">
        <f t="shared" si="0"/>
        <v>1282991</v>
      </c>
      <c r="D35" s="28">
        <v>0</v>
      </c>
      <c r="E35" s="28">
        <v>0</v>
      </c>
      <c r="F35" s="28">
        <v>0</v>
      </c>
      <c r="G35" s="28">
        <v>940413.42857142852</v>
      </c>
      <c r="H35" s="28">
        <v>342577.57142857142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15715</v>
      </c>
      <c r="D36" s="28">
        <v>0</v>
      </c>
      <c r="E36" s="28">
        <v>0</v>
      </c>
      <c r="F36" s="28">
        <v>0</v>
      </c>
      <c r="G36" s="28">
        <v>11776</v>
      </c>
      <c r="H36" s="28">
        <v>3939</v>
      </c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174289878</v>
      </c>
      <c r="D40" s="32">
        <v>4</v>
      </c>
      <c r="E40" s="32">
        <v>11101809.208964331</v>
      </c>
      <c r="F40" s="32">
        <v>136002092.97588372</v>
      </c>
      <c r="G40" s="32">
        <v>25371707.072783183</v>
      </c>
      <c r="H40" s="32">
        <v>1814264.7423687424</v>
      </c>
      <c r="I40" s="32"/>
      <c r="J40" s="33">
        <v>0</v>
      </c>
    </row>
    <row r="41" spans="2:10" s="6" customFormat="1" x14ac:dyDescent="0.5">
      <c r="B41" s="23" t="s">
        <v>13</v>
      </c>
      <c r="C41" s="34">
        <v>99.999999999999986</v>
      </c>
      <c r="D41" s="35">
        <v>2.2950271386385388E-6</v>
      </c>
      <c r="E41" s="35">
        <v>6.3697383556400968</v>
      </c>
      <c r="F41" s="35">
        <v>78.032123572823721</v>
      </c>
      <c r="G41" s="35">
        <v>14.557189071406192</v>
      </c>
      <c r="H41" s="35">
        <v>1.04094670510283</v>
      </c>
      <c r="I41" s="35"/>
      <c r="J41" s="36">
        <v>0</v>
      </c>
    </row>
    <row r="42" spans="2:10" s="6" customFormat="1" x14ac:dyDescent="0.5">
      <c r="B42" s="23" t="s">
        <v>14</v>
      </c>
      <c r="C42" s="37">
        <v>15.646617748507461</v>
      </c>
      <c r="D42" s="38">
        <v>11.5</v>
      </c>
      <c r="E42" s="38">
        <v>13.833688494115993</v>
      </c>
      <c r="F42" s="38">
        <v>15.596183642935841</v>
      </c>
      <c r="G42" s="38">
        <v>16.595425688121995</v>
      </c>
      <c r="H42" s="38">
        <v>17.252269896687359</v>
      </c>
      <c r="I42" s="38"/>
      <c r="J42" s="39">
        <v>0</v>
      </c>
    </row>
    <row r="43" spans="2:10" s="7" customFormat="1" x14ac:dyDescent="0.5">
      <c r="B43" s="40" t="s">
        <v>15</v>
      </c>
      <c r="C43" s="41">
        <v>1.0106319218076207</v>
      </c>
      <c r="D43" s="42">
        <v>0</v>
      </c>
      <c r="E43" s="42">
        <v>0.96588764535297889</v>
      </c>
      <c r="F43" s="42">
        <v>0.66429453052495147</v>
      </c>
      <c r="G43" s="42">
        <v>0.41114315011860969</v>
      </c>
      <c r="H43" s="42">
        <v>0.16016386011171588</v>
      </c>
      <c r="I43" s="42"/>
      <c r="J43" s="43">
        <v>0</v>
      </c>
    </row>
    <row r="44" spans="2:10" x14ac:dyDescent="0.5">
      <c r="B44" s="44" t="s">
        <v>16</v>
      </c>
      <c r="C44" s="45">
        <v>26.48347269758905</v>
      </c>
      <c r="D44" s="46">
        <v>10.887546918171266</v>
      </c>
      <c r="E44" s="46">
        <v>18.685240640461583</v>
      </c>
      <c r="F44" s="46">
        <v>26.145057977424571</v>
      </c>
      <c r="G44" s="46">
        <v>31.109243179703011</v>
      </c>
      <c r="H44" s="46">
        <v>34.663466692214449</v>
      </c>
      <c r="I44" s="46"/>
      <c r="J44" s="47">
        <v>0</v>
      </c>
    </row>
    <row r="45" spans="2:10" x14ac:dyDescent="0.5">
      <c r="B45" s="48" t="s">
        <v>17</v>
      </c>
      <c r="C45" s="27">
        <v>4615.4059367491072</v>
      </c>
      <c r="D45" s="49">
        <v>4.3550187672685065E-5</v>
      </c>
      <c r="E45" s="49">
        <v>207.43997661399095</v>
      </c>
      <c r="F45" s="49">
        <v>3555.7826059055674</v>
      </c>
      <c r="G45" s="49">
        <v>789.29460521140288</v>
      </c>
      <c r="H45" s="49">
        <v>62.888705467957926</v>
      </c>
      <c r="I45" s="49"/>
      <c r="J45" s="50">
        <v>0</v>
      </c>
    </row>
    <row r="46" spans="2:10" x14ac:dyDescent="0.5">
      <c r="B46" s="23" t="s">
        <v>13</v>
      </c>
      <c r="C46" s="34">
        <v>100</v>
      </c>
      <c r="D46" s="51">
        <v>9.4358304057129011E-7</v>
      </c>
      <c r="E46" s="51">
        <v>4.4945120636583207</v>
      </c>
      <c r="F46" s="51">
        <v>77.041600557677214</v>
      </c>
      <c r="G46" s="51">
        <v>17.101304111233777</v>
      </c>
      <c r="H46" s="51">
        <v>1.36258232384764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3.9999999999999998E-6</v>
      </c>
      <c r="E51" s="2">
        <f t="shared" si="1"/>
        <v>11.101809208964331</v>
      </c>
      <c r="F51" s="2">
        <f t="shared" si="1"/>
        <v>136.00209297588373</v>
      </c>
      <c r="G51" s="2">
        <f t="shared" si="1"/>
        <v>25.371707072783185</v>
      </c>
      <c r="H51" s="2">
        <f t="shared" si="1"/>
        <v>1.8142647423687424</v>
      </c>
      <c r="I51" s="2">
        <f t="shared" si="1"/>
        <v>0</v>
      </c>
    </row>
    <row r="52" spans="2:12" x14ac:dyDescent="0.5">
      <c r="C52" s="2">
        <f>+L54</f>
        <v>0</v>
      </c>
    </row>
    <row r="53" spans="2:12" x14ac:dyDescent="0.5">
      <c r="C53" s="8">
        <f>K54</f>
        <v>5.4867787560216208E-2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cm=0%</v>
      </c>
      <c r="D54" s="8">
        <f t="shared" ref="D54:I54" si="3">SUM(D7:D22)/1000000000</f>
        <v>4.0000000000000002E-9</v>
      </c>
      <c r="E54" s="8">
        <f t="shared" si="3"/>
        <v>9.5624999999999993E-5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9.5628999999999989E-5</v>
      </c>
      <c r="K54" s="8">
        <f>(J54/$J$56)*100</f>
        <v>5.4867787560216208E-2</v>
      </c>
      <c r="L54" s="8">
        <f>ROUND(K54,0)</f>
        <v>0</v>
      </c>
    </row>
    <row r="55" spans="2:12" x14ac:dyDescent="0.5">
      <c r="B55" s="10"/>
      <c r="C55" s="2" t="s">
        <v>23</v>
      </c>
      <c r="D55" s="8">
        <f t="shared" ref="D55:I55" si="4">SUM(D23:D38)/1000000000</f>
        <v>0</v>
      </c>
      <c r="E55" s="8">
        <f t="shared" si="4"/>
        <v>1.1006184208964331E-2</v>
      </c>
      <c r="F55" s="8">
        <f t="shared" si="4"/>
        <v>0.13600209297588373</v>
      </c>
      <c r="G55" s="8">
        <f t="shared" si="4"/>
        <v>2.5371707072783183E-2</v>
      </c>
      <c r="H55" s="8">
        <f t="shared" si="4"/>
        <v>1.8142647423687423E-3</v>
      </c>
      <c r="I55" s="8">
        <f t="shared" si="4"/>
        <v>0</v>
      </c>
      <c r="J55" s="8">
        <f>SUM(D55:I55)</f>
        <v>0.17419424899999997</v>
      </c>
      <c r="K55" s="8">
        <f>(J55/$J$56)*100</f>
        <v>99.945132212439773</v>
      </c>
    </row>
    <row r="56" spans="2:12" x14ac:dyDescent="0.5">
      <c r="B56" s="10"/>
      <c r="J56" s="8">
        <f>SUM(J54:J55)</f>
        <v>0.17428987799999998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192.8326026309409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192.8326026309409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6527.3799468410243</v>
      </c>
    </row>
    <row r="62" spans="2:12" x14ac:dyDescent="0.5">
      <c r="B62" s="10"/>
      <c r="J62" s="8">
        <f>SUM(J60:J61)</f>
        <v>11.712650253815376</v>
      </c>
      <c r="K62" s="8">
        <f>(J62/$J$56)*100</f>
        <v>6720.2125494719648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FE0-5EA8-4AEE-A05E-2BDE8B488B61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50330</v>
      </c>
      <c r="D15" s="28">
        <v>50330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100660</v>
      </c>
      <c r="D16" s="28">
        <v>100660</v>
      </c>
      <c r="E16" s="28">
        <v>0</v>
      </c>
      <c r="F16" s="28">
        <v>0</v>
      </c>
      <c r="G16" s="28">
        <v>0</v>
      </c>
      <c r="H16" s="28"/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150989</v>
      </c>
      <c r="D17" s="28">
        <v>150989</v>
      </c>
      <c r="E17" s="28">
        <v>0</v>
      </c>
      <c r="F17" s="28">
        <v>0</v>
      </c>
      <c r="G17" s="28">
        <v>0</v>
      </c>
      <c r="H17" s="28"/>
      <c r="I17" s="28"/>
      <c r="J17" s="29">
        <v>0</v>
      </c>
    </row>
    <row r="18" spans="2:10" x14ac:dyDescent="0.5">
      <c r="B18" s="23">
        <v>9.5</v>
      </c>
      <c r="C18" s="27">
        <f t="shared" si="0"/>
        <v>348736</v>
      </c>
      <c r="D18" s="28">
        <v>348736</v>
      </c>
      <c r="E18" s="28">
        <v>0</v>
      </c>
      <c r="F18" s="28">
        <v>0</v>
      </c>
      <c r="G18" s="28">
        <v>0</v>
      </c>
      <c r="H18" s="28"/>
      <c r="I18" s="28"/>
      <c r="J18" s="29">
        <v>0</v>
      </c>
    </row>
    <row r="19" spans="2:10" x14ac:dyDescent="0.5">
      <c r="B19" s="23">
        <v>10</v>
      </c>
      <c r="C19" s="27">
        <f t="shared" si="0"/>
        <v>1844893</v>
      </c>
      <c r="D19" s="28">
        <v>1844893</v>
      </c>
      <c r="E19" s="28">
        <v>0</v>
      </c>
      <c r="F19" s="28">
        <v>0</v>
      </c>
      <c r="G19" s="28">
        <v>0</v>
      </c>
      <c r="H19" s="28"/>
      <c r="I19" s="28"/>
      <c r="J19" s="29">
        <v>0</v>
      </c>
    </row>
    <row r="20" spans="2:10" x14ac:dyDescent="0.5">
      <c r="B20" s="23">
        <v>10.5</v>
      </c>
      <c r="C20" s="27">
        <f t="shared" si="0"/>
        <v>3309256</v>
      </c>
      <c r="D20" s="28">
        <v>3309256</v>
      </c>
      <c r="E20" s="28">
        <v>0</v>
      </c>
      <c r="F20" s="28">
        <v>0</v>
      </c>
      <c r="G20" s="28">
        <v>0</v>
      </c>
      <c r="H20" s="28"/>
      <c r="I20" s="28"/>
      <c r="J20" s="29">
        <v>0</v>
      </c>
    </row>
    <row r="21" spans="2:10" x14ac:dyDescent="0.5">
      <c r="B21" s="23">
        <v>11</v>
      </c>
      <c r="C21" s="27">
        <f t="shared" si="0"/>
        <v>13336999</v>
      </c>
      <c r="D21" s="28">
        <v>13336999</v>
      </c>
      <c r="E21" s="28">
        <v>0</v>
      </c>
      <c r="F21" s="28">
        <v>0</v>
      </c>
      <c r="G21" s="28">
        <v>0</v>
      </c>
      <c r="H21" s="28"/>
      <c r="I21" s="28"/>
      <c r="J21" s="29">
        <v>0</v>
      </c>
    </row>
    <row r="22" spans="2:10" x14ac:dyDescent="0.5">
      <c r="B22" s="23">
        <v>11.5</v>
      </c>
      <c r="C22" s="27">
        <f t="shared" si="0"/>
        <v>31118306</v>
      </c>
      <c r="D22" s="28">
        <v>23719148</v>
      </c>
      <c r="E22" s="28">
        <v>7399158</v>
      </c>
      <c r="F22" s="28">
        <v>0</v>
      </c>
      <c r="G22" s="28">
        <v>0</v>
      </c>
      <c r="H22" s="28"/>
      <c r="I22" s="28"/>
      <c r="J22" s="29">
        <v>0</v>
      </c>
    </row>
    <row r="23" spans="2:10" x14ac:dyDescent="0.5">
      <c r="B23" s="23">
        <v>12</v>
      </c>
      <c r="C23" s="27">
        <f t="shared" si="0"/>
        <v>88674832</v>
      </c>
      <c r="D23" s="28">
        <v>16679686.533333335</v>
      </c>
      <c r="E23" s="28">
        <v>71995145.466666669</v>
      </c>
      <c r="F23" s="28">
        <v>0</v>
      </c>
      <c r="G23" s="28">
        <v>0</v>
      </c>
      <c r="H23" s="28"/>
      <c r="I23" s="28"/>
      <c r="J23" s="29">
        <v>0</v>
      </c>
    </row>
    <row r="24" spans="2:10" x14ac:dyDescent="0.5">
      <c r="B24" s="23">
        <v>12.5</v>
      </c>
      <c r="C24" s="27">
        <f t="shared" si="0"/>
        <v>194874578.99999997</v>
      </c>
      <c r="D24" s="28">
        <v>25131222.916666668</v>
      </c>
      <c r="E24" s="28">
        <v>169743356.08333331</v>
      </c>
      <c r="F24" s="28">
        <v>0</v>
      </c>
      <c r="G24" s="28">
        <v>0</v>
      </c>
      <c r="H24" s="28"/>
      <c r="I24" s="28"/>
      <c r="J24" s="29">
        <v>0</v>
      </c>
    </row>
    <row r="25" spans="2:10" x14ac:dyDescent="0.5">
      <c r="B25" s="23">
        <v>13</v>
      </c>
      <c r="C25" s="27">
        <f t="shared" si="0"/>
        <v>262212315</v>
      </c>
      <c r="D25" s="28">
        <v>3953578.3235294116</v>
      </c>
      <c r="E25" s="28">
        <v>258258736.67647058</v>
      </c>
      <c r="F25" s="28">
        <v>0</v>
      </c>
      <c r="G25" s="28">
        <v>0</v>
      </c>
      <c r="H25" s="28"/>
      <c r="I25" s="28"/>
      <c r="J25" s="29">
        <v>0</v>
      </c>
    </row>
    <row r="26" spans="2:10" x14ac:dyDescent="0.5">
      <c r="B26" s="23">
        <v>13.5</v>
      </c>
      <c r="C26" s="27">
        <f t="shared" si="0"/>
        <v>237196812</v>
      </c>
      <c r="D26" s="28">
        <v>0</v>
      </c>
      <c r="E26" s="28">
        <v>237196812</v>
      </c>
      <c r="F26" s="28">
        <v>0</v>
      </c>
      <c r="G26" s="28">
        <v>0</v>
      </c>
      <c r="H26" s="28"/>
      <c r="I26" s="28"/>
      <c r="J26" s="29">
        <v>0</v>
      </c>
    </row>
    <row r="27" spans="2:10" x14ac:dyDescent="0.5">
      <c r="B27" s="23">
        <v>14</v>
      </c>
      <c r="C27" s="27">
        <f t="shared" si="0"/>
        <v>167666326.99999997</v>
      </c>
      <c r="D27" s="28">
        <v>0</v>
      </c>
      <c r="E27" s="28">
        <v>164271421.77777776</v>
      </c>
      <c r="F27" s="28">
        <v>3394905.2222222225</v>
      </c>
      <c r="G27" s="28">
        <v>0</v>
      </c>
      <c r="H27" s="28"/>
      <c r="I27" s="28"/>
      <c r="J27" s="29">
        <v>0</v>
      </c>
    </row>
    <row r="28" spans="2:10" x14ac:dyDescent="0.5">
      <c r="B28" s="23">
        <v>14.5</v>
      </c>
      <c r="C28" s="27">
        <f t="shared" si="0"/>
        <v>82131104</v>
      </c>
      <c r="D28" s="28">
        <v>0</v>
      </c>
      <c r="E28" s="28">
        <v>70350911.199900046</v>
      </c>
      <c r="F28" s="28">
        <v>11780192.80009995</v>
      </c>
      <c r="G28" s="28">
        <v>0</v>
      </c>
      <c r="H28" s="28"/>
      <c r="I28" s="28"/>
      <c r="J28" s="29">
        <v>0</v>
      </c>
    </row>
    <row r="29" spans="2:10" x14ac:dyDescent="0.5">
      <c r="B29" s="23">
        <v>15</v>
      </c>
      <c r="C29" s="27">
        <f t="shared" si="0"/>
        <v>35913450</v>
      </c>
      <c r="D29" s="28">
        <v>0</v>
      </c>
      <c r="E29" s="28">
        <v>22347323</v>
      </c>
      <c r="F29" s="28">
        <v>13566127</v>
      </c>
      <c r="G29" s="28">
        <v>0</v>
      </c>
      <c r="H29" s="28"/>
      <c r="I29" s="28"/>
      <c r="J29" s="29">
        <v>0</v>
      </c>
    </row>
    <row r="30" spans="2:10" x14ac:dyDescent="0.5">
      <c r="B30" s="23">
        <v>15.5</v>
      </c>
      <c r="C30" s="27">
        <f t="shared" si="0"/>
        <v>23439857</v>
      </c>
      <c r="D30" s="28">
        <v>0</v>
      </c>
      <c r="E30" s="28">
        <v>5737604.7698412705</v>
      </c>
      <c r="F30" s="28">
        <v>16864153.587301586</v>
      </c>
      <c r="G30" s="28">
        <v>838098.64285714284</v>
      </c>
      <c r="H30" s="28"/>
      <c r="I30" s="28"/>
      <c r="J30" s="29">
        <v>0</v>
      </c>
    </row>
    <row r="31" spans="2:10" x14ac:dyDescent="0.5">
      <c r="B31" s="23">
        <v>16</v>
      </c>
      <c r="C31" s="27">
        <f t="shared" si="0"/>
        <v>12789954</v>
      </c>
      <c r="D31" s="28">
        <v>0</v>
      </c>
      <c r="E31" s="28">
        <v>2942013</v>
      </c>
      <c r="F31" s="28">
        <v>7733615.5</v>
      </c>
      <c r="G31" s="28">
        <v>2114325.5</v>
      </c>
      <c r="H31" s="28"/>
      <c r="I31" s="28"/>
      <c r="J31" s="29">
        <v>0</v>
      </c>
    </row>
    <row r="32" spans="2:10" x14ac:dyDescent="0.5">
      <c r="B32" s="23">
        <v>16.5</v>
      </c>
      <c r="C32" s="27">
        <f t="shared" si="0"/>
        <v>7618651</v>
      </c>
      <c r="D32" s="28">
        <v>0</v>
      </c>
      <c r="E32" s="28">
        <v>0</v>
      </c>
      <c r="F32" s="28">
        <v>6351351.277777778</v>
      </c>
      <c r="G32" s="28">
        <v>1267299.7222222222</v>
      </c>
      <c r="H32" s="28"/>
      <c r="I32" s="28"/>
      <c r="J32" s="29">
        <v>0</v>
      </c>
    </row>
    <row r="33" spans="2:10" x14ac:dyDescent="0.5">
      <c r="B33" s="23">
        <v>17</v>
      </c>
      <c r="C33" s="27">
        <f t="shared" si="0"/>
        <v>2419134</v>
      </c>
      <c r="D33" s="28">
        <v>0</v>
      </c>
      <c r="E33" s="28">
        <v>0</v>
      </c>
      <c r="F33" s="28">
        <v>1423507.2</v>
      </c>
      <c r="G33" s="28">
        <v>995626.8</v>
      </c>
      <c r="H33" s="28"/>
      <c r="I33" s="28"/>
      <c r="J33" s="29">
        <v>0</v>
      </c>
    </row>
    <row r="34" spans="2:10" x14ac:dyDescent="0.5">
      <c r="B34" s="23">
        <v>17.5</v>
      </c>
      <c r="C34" s="27">
        <f t="shared" si="0"/>
        <v>189603</v>
      </c>
      <c r="D34" s="28">
        <v>0</v>
      </c>
      <c r="E34" s="28">
        <v>0</v>
      </c>
      <c r="F34" s="28">
        <v>189603</v>
      </c>
      <c r="G34" s="28">
        <v>0</v>
      </c>
      <c r="H34" s="28"/>
      <c r="I34" s="28"/>
      <c r="J34" s="29">
        <v>0</v>
      </c>
    </row>
    <row r="35" spans="2:10" x14ac:dyDescent="0.5">
      <c r="B35" s="23">
        <v>18</v>
      </c>
      <c r="C35" s="27">
        <f t="shared" si="0"/>
        <v>0</v>
      </c>
      <c r="D35" s="28"/>
      <c r="E35" s="28"/>
      <c r="F35" s="28"/>
      <c r="G35" s="28"/>
      <c r="H35" s="28"/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/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1165386787</v>
      </c>
      <c r="D40" s="32">
        <v>88625498.77352941</v>
      </c>
      <c r="E40" s="32">
        <v>1010242481.9739897</v>
      </c>
      <c r="F40" s="32">
        <v>61303455.587401539</v>
      </c>
      <c r="G40" s="32">
        <v>5215350.6650793646</v>
      </c>
      <c r="H40" s="32"/>
      <c r="I40" s="32"/>
      <c r="J40" s="33">
        <v>0</v>
      </c>
    </row>
    <row r="41" spans="2:10" s="6" customFormat="1" x14ac:dyDescent="0.5">
      <c r="B41" s="23" t="s">
        <v>13</v>
      </c>
      <c r="C41" s="34">
        <v>100</v>
      </c>
      <c r="D41" s="35">
        <v>7.6048141065400134</v>
      </c>
      <c r="E41" s="35">
        <v>86.687312164797149</v>
      </c>
      <c r="F41" s="35">
        <v>5.2603527233402163</v>
      </c>
      <c r="G41" s="35">
        <v>0.44752100532261868</v>
      </c>
      <c r="H41" s="35"/>
      <c r="I41" s="35"/>
      <c r="J41" s="36">
        <v>0</v>
      </c>
    </row>
    <row r="42" spans="2:10" s="6" customFormat="1" x14ac:dyDescent="0.5">
      <c r="B42" s="23" t="s">
        <v>14</v>
      </c>
      <c r="C42" s="37">
        <v>13.29145025135762</v>
      </c>
      <c r="D42" s="38">
        <v>11.783250977608324</v>
      </c>
      <c r="E42" s="38">
        <v>13.285372409236418</v>
      </c>
      <c r="F42" s="38">
        <v>15.32182100175279</v>
      </c>
      <c r="G42" s="38">
        <v>16.232051000479395</v>
      </c>
      <c r="H42" s="38"/>
      <c r="I42" s="38"/>
      <c r="J42" s="39">
        <v>0</v>
      </c>
    </row>
    <row r="43" spans="2:10" s="7" customFormat="1" x14ac:dyDescent="0.5">
      <c r="B43" s="40" t="s">
        <v>15</v>
      </c>
      <c r="C43" s="41">
        <v>0.9970375182814335</v>
      </c>
      <c r="D43" s="42">
        <v>0.51612455756420728</v>
      </c>
      <c r="E43" s="42">
        <v>0.57649047784822693</v>
      </c>
      <c r="F43" s="42">
        <v>0.54010125141486043</v>
      </c>
      <c r="G43" s="42">
        <v>0.23797866029946357</v>
      </c>
      <c r="H43" s="42"/>
      <c r="I43" s="42"/>
      <c r="J43" s="43">
        <v>0</v>
      </c>
    </row>
    <row r="44" spans="2:10" x14ac:dyDescent="0.5">
      <c r="B44" s="44" t="s">
        <v>16</v>
      </c>
      <c r="C44" s="45">
        <v>15.031783389184117</v>
      </c>
      <c r="D44" s="46">
        <v>10.254220035207453</v>
      </c>
      <c r="E44" s="46">
        <v>14.894257396014138</v>
      </c>
      <c r="F44" s="46">
        <v>23.179152875827167</v>
      </c>
      <c r="G44" s="46">
        <v>27.630000834136411</v>
      </c>
      <c r="H44" s="46"/>
      <c r="I44" s="46"/>
      <c r="J44" s="47">
        <v>0</v>
      </c>
    </row>
    <row r="45" spans="2:10" x14ac:dyDescent="0.5">
      <c r="B45" s="48" t="s">
        <v>17</v>
      </c>
      <c r="C45" s="27">
        <v>17520.659236165873</v>
      </c>
      <c r="D45" s="49">
        <v>908.7853651537788</v>
      </c>
      <c r="E45" s="49">
        <v>15046.811558908777</v>
      </c>
      <c r="F45" s="49">
        <v>1420.9621688768614</v>
      </c>
      <c r="G45" s="49">
        <v>144.10014322645674</v>
      </c>
      <c r="H45" s="49"/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5.1869359075135604</v>
      </c>
      <c r="E46" s="51">
        <v>85.880396143139308</v>
      </c>
      <c r="F46" s="51">
        <v>8.1102094945362175</v>
      </c>
      <c r="G46" s="51">
        <v>0.82245845481092084</v>
      </c>
      <c r="H46" s="51"/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88.625498773529415</v>
      </c>
      <c r="E51" s="2">
        <f t="shared" si="1"/>
        <v>1010.2424819739897</v>
      </c>
      <c r="F51" s="2">
        <f t="shared" si="1"/>
        <v>61.303455587401537</v>
      </c>
      <c r="G51" s="2">
        <f t="shared" si="1"/>
        <v>5.2153506650793648</v>
      </c>
      <c r="H51" s="2">
        <f t="shared" si="1"/>
        <v>0</v>
      </c>
      <c r="I51" s="2">
        <f t="shared" si="1"/>
        <v>0</v>
      </c>
    </row>
    <row r="52" spans="2:12" x14ac:dyDescent="0.5">
      <c r="C52" s="2">
        <f>+L54</f>
        <v>4</v>
      </c>
    </row>
    <row r="53" spans="2:12" x14ac:dyDescent="0.5">
      <c r="C53" s="8">
        <f>K54</f>
        <v>4.3127457390676591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cm=4%</v>
      </c>
      <c r="D54" s="8">
        <f t="shared" ref="D54:I54" si="3">SUM(D7:D22)/1000000000</f>
        <v>4.2861010999999997E-2</v>
      </c>
      <c r="E54" s="8">
        <f t="shared" si="3"/>
        <v>7.3991580000000003E-3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5.0260169E-2</v>
      </c>
      <c r="K54" s="8">
        <f>(J54/$J$56)*100</f>
        <v>4.3127457390676591</v>
      </c>
      <c r="L54" s="8">
        <f>ROUND(K54,0)</f>
        <v>4</v>
      </c>
    </row>
    <row r="55" spans="2:12" x14ac:dyDescent="0.5">
      <c r="B55" s="10"/>
      <c r="C55" s="2" t="s">
        <v>23</v>
      </c>
      <c r="D55" s="8">
        <f t="shared" ref="D55:I55" si="4">SUM(D23:D38)/1000000000</f>
        <v>4.5764487773529421E-2</v>
      </c>
      <c r="E55" s="8">
        <f t="shared" si="4"/>
        <v>1.0028433239739898</v>
      </c>
      <c r="F55" s="8">
        <f t="shared" si="4"/>
        <v>6.1303455587401537E-2</v>
      </c>
      <c r="G55" s="8">
        <f t="shared" si="4"/>
        <v>5.2153506650793645E-3</v>
      </c>
      <c r="H55" s="8">
        <f t="shared" si="4"/>
        <v>0</v>
      </c>
      <c r="I55" s="8">
        <f t="shared" si="4"/>
        <v>0</v>
      </c>
      <c r="J55" s="8">
        <f>SUM(D55:I55)</f>
        <v>1.1151266180000001</v>
      </c>
      <c r="K55" s="8">
        <f>(J55/$J$56)*100</f>
        <v>95.687254260932349</v>
      </c>
    </row>
    <row r="56" spans="2:12" x14ac:dyDescent="0.5">
      <c r="B56" s="10"/>
      <c r="J56" s="8">
        <f>SUM(J54:J55)</f>
        <v>1.1653867870000001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28.839155516330013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28.839155516330013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976.20486801912614</v>
      </c>
    </row>
    <row r="62" spans="2:12" x14ac:dyDescent="0.5">
      <c r="B62" s="10"/>
      <c r="J62" s="8">
        <f>SUM(J60:J61)</f>
        <v>11.712650253815376</v>
      </c>
      <c r="K62" s="8">
        <f>(J62/$J$56)*100</f>
        <v>1005.0440235354561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AE49-0E1C-410D-AF14-9282F7378470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/>
      <c r="I14" s="28"/>
      <c r="J14" s="29">
        <v>0</v>
      </c>
    </row>
    <row r="15" spans="2:17" x14ac:dyDescent="0.5">
      <c r="B15" s="23">
        <v>8</v>
      </c>
      <c r="C15" s="27">
        <f t="shared" si="0"/>
        <v>73580</v>
      </c>
      <c r="D15" s="28">
        <v>73580</v>
      </c>
      <c r="E15" s="28">
        <v>0</v>
      </c>
      <c r="F15" s="28">
        <v>0</v>
      </c>
      <c r="G15" s="28">
        <v>0</v>
      </c>
      <c r="H15" s="28"/>
      <c r="I15" s="28"/>
      <c r="J15" s="29">
        <v>0</v>
      </c>
    </row>
    <row r="16" spans="2:17" x14ac:dyDescent="0.5">
      <c r="B16" s="23">
        <v>8.5</v>
      </c>
      <c r="C16" s="27">
        <f t="shared" si="0"/>
        <v>742215</v>
      </c>
      <c r="D16" s="28">
        <v>742215</v>
      </c>
      <c r="E16" s="28">
        <v>0</v>
      </c>
      <c r="F16" s="28">
        <v>0</v>
      </c>
      <c r="G16" s="28">
        <v>0</v>
      </c>
      <c r="H16" s="28"/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2325794</v>
      </c>
      <c r="D17" s="28">
        <v>2325794</v>
      </c>
      <c r="E17" s="28">
        <v>0</v>
      </c>
      <c r="F17" s="28">
        <v>0</v>
      </c>
      <c r="G17" s="28">
        <v>0</v>
      </c>
      <c r="H17" s="28"/>
      <c r="I17" s="28"/>
      <c r="J17" s="29">
        <v>0</v>
      </c>
    </row>
    <row r="18" spans="2:10" x14ac:dyDescent="0.5">
      <c r="B18" s="23">
        <v>9.5</v>
      </c>
      <c r="C18" s="27">
        <f t="shared" si="0"/>
        <v>3719063</v>
      </c>
      <c r="D18" s="28">
        <v>3719063</v>
      </c>
      <c r="E18" s="28">
        <v>0</v>
      </c>
      <c r="F18" s="28">
        <v>0</v>
      </c>
      <c r="G18" s="28">
        <v>0</v>
      </c>
      <c r="H18" s="28"/>
      <c r="I18" s="28"/>
      <c r="J18" s="29">
        <v>0</v>
      </c>
    </row>
    <row r="19" spans="2:10" x14ac:dyDescent="0.5">
      <c r="B19" s="23">
        <v>10</v>
      </c>
      <c r="C19" s="27">
        <f t="shared" si="0"/>
        <v>11646239</v>
      </c>
      <c r="D19" s="28">
        <v>11646239</v>
      </c>
      <c r="E19" s="28">
        <v>0</v>
      </c>
      <c r="F19" s="28">
        <v>0</v>
      </c>
      <c r="G19" s="28">
        <v>0</v>
      </c>
      <c r="H19" s="28"/>
      <c r="I19" s="28"/>
      <c r="J19" s="29">
        <v>0</v>
      </c>
    </row>
    <row r="20" spans="2:10" x14ac:dyDescent="0.5">
      <c r="B20" s="23">
        <v>10.5</v>
      </c>
      <c r="C20" s="27">
        <f t="shared" si="0"/>
        <v>12052905</v>
      </c>
      <c r="D20" s="28">
        <v>12052905</v>
      </c>
      <c r="E20" s="28">
        <v>0</v>
      </c>
      <c r="F20" s="28">
        <v>0</v>
      </c>
      <c r="G20" s="28">
        <v>0</v>
      </c>
      <c r="H20" s="28"/>
      <c r="I20" s="28"/>
      <c r="J20" s="29">
        <v>0</v>
      </c>
    </row>
    <row r="21" spans="2:10" x14ac:dyDescent="0.5">
      <c r="B21" s="23">
        <v>11</v>
      </c>
      <c r="C21" s="27">
        <f t="shared" si="0"/>
        <v>27734064.999999996</v>
      </c>
      <c r="D21" s="28">
        <v>23812212.666666664</v>
      </c>
      <c r="E21" s="28">
        <v>3921852.333333333</v>
      </c>
      <c r="F21" s="28">
        <v>0</v>
      </c>
      <c r="G21" s="28">
        <v>0</v>
      </c>
      <c r="H21" s="28"/>
      <c r="I21" s="28"/>
      <c r="J21" s="29">
        <v>0</v>
      </c>
    </row>
    <row r="22" spans="2:10" x14ac:dyDescent="0.5">
      <c r="B22" s="23">
        <v>11.5</v>
      </c>
      <c r="C22" s="27">
        <f t="shared" si="0"/>
        <v>38096237</v>
      </c>
      <c r="D22" s="28">
        <v>15913110.833333332</v>
      </c>
      <c r="E22" s="28">
        <v>22183126.166666664</v>
      </c>
      <c r="F22" s="28">
        <v>0</v>
      </c>
      <c r="G22" s="28">
        <v>0</v>
      </c>
      <c r="H22" s="28"/>
      <c r="I22" s="28"/>
      <c r="J22" s="29">
        <v>0</v>
      </c>
    </row>
    <row r="23" spans="2:10" x14ac:dyDescent="0.5">
      <c r="B23" s="23">
        <v>12</v>
      </c>
      <c r="C23" s="27">
        <f t="shared" si="0"/>
        <v>65755257</v>
      </c>
      <c r="D23" s="28">
        <v>16093616.833333334</v>
      </c>
      <c r="E23" s="28">
        <v>49661640.166666664</v>
      </c>
      <c r="F23" s="28">
        <v>0</v>
      </c>
      <c r="G23" s="28">
        <v>0</v>
      </c>
      <c r="H23" s="28"/>
      <c r="I23" s="28"/>
      <c r="J23" s="29">
        <v>0</v>
      </c>
    </row>
    <row r="24" spans="2:10" x14ac:dyDescent="0.5">
      <c r="B24" s="23">
        <v>12.5</v>
      </c>
      <c r="C24" s="27">
        <f t="shared" si="0"/>
        <v>75916068</v>
      </c>
      <c r="D24" s="28">
        <v>21113561.684210524</v>
      </c>
      <c r="E24" s="28">
        <v>50064960.565789476</v>
      </c>
      <c r="F24" s="28">
        <v>4737545.75</v>
      </c>
      <c r="G24" s="28">
        <v>0</v>
      </c>
      <c r="H24" s="28"/>
      <c r="I24" s="28"/>
      <c r="J24" s="29">
        <v>0</v>
      </c>
    </row>
    <row r="25" spans="2:10" x14ac:dyDescent="0.5">
      <c r="B25" s="23">
        <v>13</v>
      </c>
      <c r="C25" s="27">
        <f t="shared" si="0"/>
        <v>104002548</v>
      </c>
      <c r="D25" s="28">
        <v>3132902.888888889</v>
      </c>
      <c r="E25" s="28">
        <v>89254072.848667666</v>
      </c>
      <c r="F25" s="28">
        <v>11615572.26244344</v>
      </c>
      <c r="G25" s="28">
        <v>0</v>
      </c>
      <c r="H25" s="28"/>
      <c r="I25" s="28"/>
      <c r="J25" s="29">
        <v>0</v>
      </c>
    </row>
    <row r="26" spans="2:10" x14ac:dyDescent="0.5">
      <c r="B26" s="23">
        <v>13.5</v>
      </c>
      <c r="C26" s="27">
        <f t="shared" si="0"/>
        <v>159512296</v>
      </c>
      <c r="D26" s="28">
        <v>0</v>
      </c>
      <c r="E26" s="28">
        <v>95915922.578333333</v>
      </c>
      <c r="F26" s="28">
        <v>63596373.421666659</v>
      </c>
      <c r="G26" s="28">
        <v>0</v>
      </c>
      <c r="H26" s="28"/>
      <c r="I26" s="28"/>
      <c r="J26" s="29">
        <v>0</v>
      </c>
    </row>
    <row r="27" spans="2:10" x14ac:dyDescent="0.5">
      <c r="B27" s="23">
        <v>14</v>
      </c>
      <c r="C27" s="27">
        <f t="shared" si="0"/>
        <v>223127014</v>
      </c>
      <c r="D27" s="28">
        <v>0</v>
      </c>
      <c r="E27" s="28">
        <v>111748087.33889183</v>
      </c>
      <c r="F27" s="28">
        <v>111378926.66110818</v>
      </c>
      <c r="G27" s="28">
        <v>0</v>
      </c>
      <c r="H27" s="28"/>
      <c r="I27" s="28"/>
      <c r="J27" s="29">
        <v>0</v>
      </c>
    </row>
    <row r="28" spans="2:10" x14ac:dyDescent="0.5">
      <c r="B28" s="23">
        <v>14.5</v>
      </c>
      <c r="C28" s="27">
        <f t="shared" si="0"/>
        <v>145825037</v>
      </c>
      <c r="D28" s="28">
        <v>0</v>
      </c>
      <c r="E28" s="28">
        <v>77440032.180630296</v>
      </c>
      <c r="F28" s="28">
        <v>68385004.819369718</v>
      </c>
      <c r="G28" s="28">
        <v>0</v>
      </c>
      <c r="H28" s="28"/>
      <c r="I28" s="28"/>
      <c r="J28" s="29">
        <v>0</v>
      </c>
    </row>
    <row r="29" spans="2:10" x14ac:dyDescent="0.5">
      <c r="B29" s="23">
        <v>15</v>
      </c>
      <c r="C29" s="27">
        <f t="shared" si="0"/>
        <v>114069951</v>
      </c>
      <c r="D29" s="28">
        <v>0</v>
      </c>
      <c r="E29" s="28">
        <v>76050208.308691308</v>
      </c>
      <c r="F29" s="28">
        <v>37860287.075924076</v>
      </c>
      <c r="G29" s="28">
        <v>159455.6153846154</v>
      </c>
      <c r="H29" s="28"/>
      <c r="I29" s="28"/>
      <c r="J29" s="29">
        <v>0</v>
      </c>
    </row>
    <row r="30" spans="2:10" x14ac:dyDescent="0.5">
      <c r="B30" s="23">
        <v>15.5</v>
      </c>
      <c r="C30" s="27">
        <f t="shared" si="0"/>
        <v>73604769.000000015</v>
      </c>
      <c r="D30" s="28">
        <v>0</v>
      </c>
      <c r="E30" s="28">
        <v>40757755.927858733</v>
      </c>
      <c r="F30" s="28">
        <v>32469927.405474607</v>
      </c>
      <c r="G30" s="28">
        <v>377085.66666666663</v>
      </c>
      <c r="H30" s="28"/>
      <c r="I30" s="28"/>
      <c r="J30" s="29">
        <v>0</v>
      </c>
    </row>
    <row r="31" spans="2:10" x14ac:dyDescent="0.5">
      <c r="B31" s="23">
        <v>16</v>
      </c>
      <c r="C31" s="27">
        <f t="shared" si="0"/>
        <v>41482201</v>
      </c>
      <c r="D31" s="28">
        <v>0</v>
      </c>
      <c r="E31" s="28">
        <v>17840426.375</v>
      </c>
      <c r="F31" s="28">
        <v>21131338.339285713</v>
      </c>
      <c r="G31" s="28">
        <v>2510436.2857142854</v>
      </c>
      <c r="H31" s="28"/>
      <c r="I31" s="28"/>
      <c r="J31" s="29">
        <v>0</v>
      </c>
    </row>
    <row r="32" spans="2:10" x14ac:dyDescent="0.5">
      <c r="B32" s="23">
        <v>16.5</v>
      </c>
      <c r="C32" s="27">
        <f t="shared" si="0"/>
        <v>12423443</v>
      </c>
      <c r="D32" s="28">
        <v>0</v>
      </c>
      <c r="E32" s="28">
        <v>3135997.538461539</v>
      </c>
      <c r="F32" s="28">
        <v>8390559.0769230779</v>
      </c>
      <c r="G32" s="28">
        <v>896886.38461538474</v>
      </c>
      <c r="H32" s="28"/>
      <c r="I32" s="28"/>
      <c r="J32" s="29">
        <v>0</v>
      </c>
    </row>
    <row r="33" spans="2:10" x14ac:dyDescent="0.5">
      <c r="B33" s="23">
        <v>17</v>
      </c>
      <c r="C33" s="27">
        <f t="shared" si="0"/>
        <v>5013871</v>
      </c>
      <c r="D33" s="28">
        <v>0</v>
      </c>
      <c r="E33" s="28">
        <v>0</v>
      </c>
      <c r="F33" s="28">
        <v>4937720</v>
      </c>
      <c r="G33" s="28">
        <v>76151</v>
      </c>
      <c r="H33" s="28"/>
      <c r="I33" s="28"/>
      <c r="J33" s="29">
        <v>0</v>
      </c>
    </row>
    <row r="34" spans="2:10" x14ac:dyDescent="0.5">
      <c r="B34" s="23">
        <v>17.5</v>
      </c>
      <c r="C34" s="27">
        <f t="shared" si="0"/>
        <v>579898</v>
      </c>
      <c r="D34" s="28">
        <v>0</v>
      </c>
      <c r="E34" s="28">
        <v>0</v>
      </c>
      <c r="F34" s="28">
        <v>336477</v>
      </c>
      <c r="G34" s="28">
        <v>243421</v>
      </c>
      <c r="H34" s="28"/>
      <c r="I34" s="28"/>
      <c r="J34" s="29">
        <v>0</v>
      </c>
    </row>
    <row r="35" spans="2:10" x14ac:dyDescent="0.5">
      <c r="B35" s="23">
        <v>18</v>
      </c>
      <c r="C35" s="27">
        <f t="shared" si="0"/>
        <v>300</v>
      </c>
      <c r="D35" s="28">
        <v>0</v>
      </c>
      <c r="E35" s="28">
        <v>0</v>
      </c>
      <c r="F35" s="28">
        <v>0</v>
      </c>
      <c r="G35" s="28">
        <v>300</v>
      </c>
      <c r="H35" s="28"/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/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1117702751</v>
      </c>
      <c r="D40" s="32">
        <v>110625200.90643275</v>
      </c>
      <c r="E40" s="32">
        <v>637974082.32899082</v>
      </c>
      <c r="F40" s="32">
        <v>364839731.81219554</v>
      </c>
      <c r="G40" s="32">
        <v>4263735.9523809524</v>
      </c>
      <c r="H40" s="32"/>
      <c r="I40" s="32"/>
      <c r="J40" s="33">
        <v>0</v>
      </c>
    </row>
    <row r="41" spans="2:10" s="6" customFormat="1" x14ac:dyDescent="0.5">
      <c r="B41" s="23" t="s">
        <v>13</v>
      </c>
      <c r="C41" s="34">
        <v>100</v>
      </c>
      <c r="D41" s="35">
        <v>9.8975510982197399</v>
      </c>
      <c r="E41" s="35">
        <v>57.079047336888124</v>
      </c>
      <c r="F41" s="35">
        <v>32.641928409478837</v>
      </c>
      <c r="G41" s="35">
        <v>0.38147315541329935</v>
      </c>
      <c r="H41" s="35"/>
      <c r="I41" s="35"/>
      <c r="J41" s="36">
        <v>0</v>
      </c>
    </row>
    <row r="42" spans="2:10" s="6" customFormat="1" x14ac:dyDescent="0.5">
      <c r="B42" s="23" t="s">
        <v>14</v>
      </c>
      <c r="C42" s="37">
        <v>13.730912758127406</v>
      </c>
      <c r="D42" s="38">
        <v>11.289329816279071</v>
      </c>
      <c r="E42" s="38">
        <v>13.750102038208885</v>
      </c>
      <c r="F42" s="38">
        <v>14.409679905540997</v>
      </c>
      <c r="G42" s="38">
        <v>16.127195316418902</v>
      </c>
      <c r="H42" s="38"/>
      <c r="I42" s="38"/>
      <c r="J42" s="39">
        <v>0</v>
      </c>
    </row>
    <row r="43" spans="2:10" s="7" customFormat="1" x14ac:dyDescent="0.5">
      <c r="B43" s="40" t="s">
        <v>15</v>
      </c>
      <c r="C43" s="41">
        <v>1.8689948054964625</v>
      </c>
      <c r="D43" s="42">
        <v>0.98060829165882002</v>
      </c>
      <c r="E43" s="42">
        <v>1.3114999948225519</v>
      </c>
      <c r="F43" s="42">
        <v>0.7961903014104017</v>
      </c>
      <c r="G43" s="42">
        <v>0.24251399404565732</v>
      </c>
      <c r="H43" s="42"/>
      <c r="I43" s="42"/>
      <c r="J43" s="43">
        <v>0</v>
      </c>
    </row>
    <row r="44" spans="2:10" x14ac:dyDescent="0.5">
      <c r="B44" s="44" t="s">
        <v>16</v>
      </c>
      <c r="C44" s="45">
        <v>18.110269482090143</v>
      </c>
      <c r="D44" s="46">
        <v>9.5417743389688923</v>
      </c>
      <c r="E44" s="46">
        <v>18.007091068740021</v>
      </c>
      <c r="F44" s="46">
        <v>20.728754650630353</v>
      </c>
      <c r="G44" s="46">
        <v>29.533231772551765</v>
      </c>
      <c r="H44" s="46"/>
      <c r="I44" s="46"/>
      <c r="J44" s="47">
        <v>0</v>
      </c>
    </row>
    <row r="45" spans="2:10" x14ac:dyDescent="0.5">
      <c r="B45" s="48" t="s">
        <v>17</v>
      </c>
      <c r="C45" s="27">
        <v>20232.213292881665</v>
      </c>
      <c r="D45" s="49">
        <v>1055.5607032522782</v>
      </c>
      <c r="E45" s="49">
        <v>11488.057399993981</v>
      </c>
      <c r="F45" s="49">
        <v>7562.6732875367798</v>
      </c>
      <c r="G45" s="49">
        <v>125.92190209862841</v>
      </c>
      <c r="H45" s="49"/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5.2172280312191939</v>
      </c>
      <c r="E46" s="51">
        <v>56.781021600023585</v>
      </c>
      <c r="F46" s="51">
        <v>37.379367141199374</v>
      </c>
      <c r="G46" s="51">
        <v>0.62238322755786557</v>
      </c>
      <c r="H46" s="51"/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110.62520090643275</v>
      </c>
      <c r="E51" s="2">
        <f t="shared" si="1"/>
        <v>637.97408232899079</v>
      </c>
      <c r="F51" s="2">
        <f t="shared" si="1"/>
        <v>364.83973181219557</v>
      </c>
      <c r="G51" s="2">
        <f t="shared" si="1"/>
        <v>4.2637359523809524</v>
      </c>
      <c r="H51" s="2">
        <f t="shared" si="1"/>
        <v>0</v>
      </c>
      <c r="I51" s="2">
        <f t="shared" si="1"/>
        <v>0</v>
      </c>
    </row>
    <row r="52" spans="2:12" x14ac:dyDescent="0.5">
      <c r="C52" s="2">
        <f>+L54</f>
        <v>9</v>
      </c>
    </row>
    <row r="53" spans="2:12" x14ac:dyDescent="0.5">
      <c r="C53" s="8">
        <f>K54</f>
        <v>8.6239474595334507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cm=9%</v>
      </c>
      <c r="D54" s="8">
        <f t="shared" ref="D54:I54" si="3">SUM(D7:D22)/1000000000</f>
        <v>7.0285119500000007E-2</v>
      </c>
      <c r="E54" s="8">
        <f t="shared" si="3"/>
        <v>2.6104978499999997E-2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9.6390098000000007E-2</v>
      </c>
      <c r="K54" s="8">
        <f>(J54/$J$56)*100</f>
        <v>8.6239474595334507</v>
      </c>
      <c r="L54" s="8">
        <f>ROUND(K54,0)</f>
        <v>9</v>
      </c>
    </row>
    <row r="55" spans="2:12" x14ac:dyDescent="0.5">
      <c r="B55" s="10"/>
      <c r="C55" s="2" t="s">
        <v>23</v>
      </c>
      <c r="D55" s="8">
        <f t="shared" ref="D55:I55" si="4">SUM(D23:D38)/1000000000</f>
        <v>4.0340081406432748E-2</v>
      </c>
      <c r="E55" s="8">
        <f t="shared" si="4"/>
        <v>0.61186910382899085</v>
      </c>
      <c r="F55" s="8">
        <f t="shared" si="4"/>
        <v>0.36483973181219553</v>
      </c>
      <c r="G55" s="8">
        <f t="shared" si="4"/>
        <v>4.2637359523809521E-3</v>
      </c>
      <c r="H55" s="8">
        <f t="shared" si="4"/>
        <v>0</v>
      </c>
      <c r="I55" s="8">
        <f t="shared" si="4"/>
        <v>0</v>
      </c>
      <c r="J55" s="8">
        <f>SUM(D55:I55)</f>
        <v>1.0213126530000001</v>
      </c>
      <c r="K55" s="8">
        <f>(J55/$J$56)*100</f>
        <v>91.376052540466546</v>
      </c>
    </row>
    <row r="56" spans="2:12" x14ac:dyDescent="0.5">
      <c r="B56" s="10"/>
      <c r="J56" s="8">
        <f>SUM(J54:J55)</f>
        <v>1.1177027510000002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30.069507082182316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30.069507082182316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1017.8522452205796</v>
      </c>
    </row>
    <row r="62" spans="2:12" x14ac:dyDescent="0.5">
      <c r="B62" s="10"/>
      <c r="J62" s="8">
        <f>SUM(J60:J61)</f>
        <v>11.712650253815376</v>
      </c>
      <c r="K62" s="8">
        <f>(J62/$J$56)*100</f>
        <v>1047.9217523027619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7B00-7E06-4F15-9BF7-1648EB51C8B5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/>
      <c r="E9" s="28"/>
      <c r="F9" s="28"/>
      <c r="G9" s="28"/>
      <c r="H9" s="28"/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/>
      <c r="E10" s="28"/>
      <c r="F10" s="28"/>
      <c r="G10" s="28"/>
      <c r="H10" s="28"/>
      <c r="I10" s="28">
        <v>0</v>
      </c>
      <c r="J10" s="29">
        <v>0</v>
      </c>
    </row>
    <row r="11" spans="2:17" x14ac:dyDescent="0.5">
      <c r="B11" s="23">
        <v>6</v>
      </c>
      <c r="C11" s="27">
        <f t="shared" si="0"/>
        <v>0</v>
      </c>
      <c r="D11" s="28"/>
      <c r="E11" s="28"/>
      <c r="F11" s="28"/>
      <c r="G11" s="28"/>
      <c r="H11" s="28"/>
      <c r="I11" s="28">
        <v>0</v>
      </c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/>
      <c r="E12" s="28"/>
      <c r="F12" s="28"/>
      <c r="G12" s="28"/>
      <c r="H12" s="28"/>
      <c r="I12" s="28">
        <v>0</v>
      </c>
      <c r="J12" s="29">
        <v>0</v>
      </c>
    </row>
    <row r="13" spans="2:17" x14ac:dyDescent="0.5">
      <c r="B13" s="23">
        <v>7</v>
      </c>
      <c r="C13" s="27">
        <f t="shared" si="0"/>
        <v>0</v>
      </c>
      <c r="D13" s="28"/>
      <c r="E13" s="28"/>
      <c r="F13" s="28"/>
      <c r="G13" s="28"/>
      <c r="H13" s="28"/>
      <c r="I13" s="28">
        <v>0</v>
      </c>
      <c r="J13" s="29">
        <v>0</v>
      </c>
    </row>
    <row r="14" spans="2:17" x14ac:dyDescent="0.5">
      <c r="B14" s="23">
        <v>7.5</v>
      </c>
      <c r="C14" s="27">
        <f t="shared" si="0"/>
        <v>77552.280367072308</v>
      </c>
      <c r="D14" s="28">
        <v>77552.280367072308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1299603.5157563507</v>
      </c>
      <c r="D15" s="28">
        <v>1299603.5157563507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3493798.3448344888</v>
      </c>
      <c r="D16" s="28">
        <v>3493798.3448344888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6392116.7664224487</v>
      </c>
      <c r="D17" s="28">
        <v>6392116.7664224487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8984837.5420089141</v>
      </c>
      <c r="D18" s="28">
        <v>7818378.4949617796</v>
      </c>
      <c r="E18" s="28">
        <v>1166459.0470471336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16039512.513221066</v>
      </c>
      <c r="D19" s="28">
        <v>11692487.387472684</v>
      </c>
      <c r="E19" s="28">
        <v>4347025.1257483838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17933263.86556872</v>
      </c>
      <c r="D20" s="28">
        <v>8149699.6527477549</v>
      </c>
      <c r="E20" s="28">
        <v>9783564.2128209658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30290997.226527341</v>
      </c>
      <c r="D21" s="28">
        <v>15305343.819841567</v>
      </c>
      <c r="E21" s="28">
        <v>14985653.406685771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47863095.973146014</v>
      </c>
      <c r="D22" s="28">
        <v>813468.88034159958</v>
      </c>
      <c r="E22" s="28">
        <v>47049627.092804417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54529917.962821722</v>
      </c>
      <c r="D23" s="28">
        <v>12292688.249134678</v>
      </c>
      <c r="E23" s="28">
        <v>42237229.713687047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52445281.163504653</v>
      </c>
      <c r="D24" s="28">
        <v>0</v>
      </c>
      <c r="E24" s="28">
        <v>52117142.312694386</v>
      </c>
      <c r="F24" s="28">
        <v>328138.85081026435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89502308.557577774</v>
      </c>
      <c r="D25" s="28">
        <v>1042020.4235236484</v>
      </c>
      <c r="E25" s="28">
        <v>88460288.134054124</v>
      </c>
      <c r="F25" s="28">
        <v>0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94607885.589802027</v>
      </c>
      <c r="D26" s="28">
        <v>0</v>
      </c>
      <c r="E26" s="28">
        <v>85376428.202264547</v>
      </c>
      <c r="F26" s="28">
        <v>9231457.3875374813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108183967.22119305</v>
      </c>
      <c r="D27" s="28">
        <v>0</v>
      </c>
      <c r="E27" s="28">
        <v>96443351.123170942</v>
      </c>
      <c r="F27" s="28">
        <v>11740616.098022105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118806282.86816204</v>
      </c>
      <c r="D28" s="28">
        <v>0</v>
      </c>
      <c r="E28" s="28">
        <v>81000312.544355243</v>
      </c>
      <c r="F28" s="28">
        <v>37805970.323806785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91233994.752596587</v>
      </c>
      <c r="D29" s="28">
        <v>0</v>
      </c>
      <c r="E29" s="28">
        <v>38773467.056225099</v>
      </c>
      <c r="F29" s="28">
        <v>52460527.696371481</v>
      </c>
      <c r="G29" s="28">
        <v>0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44928229.453175671</v>
      </c>
      <c r="D30" s="28">
        <v>0</v>
      </c>
      <c r="E30" s="28">
        <v>13375456.736577518</v>
      </c>
      <c r="F30" s="28">
        <v>31552772.716598153</v>
      </c>
      <c r="G30" s="28">
        <v>0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45995487.238864034</v>
      </c>
      <c r="D31" s="28">
        <v>0</v>
      </c>
      <c r="E31" s="28">
        <v>2988973.9789414578</v>
      </c>
      <c r="F31" s="28">
        <v>32752575.245732151</v>
      </c>
      <c r="G31" s="28">
        <v>10253938.014190428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87958964.628607094</v>
      </c>
      <c r="D32" s="28">
        <v>0</v>
      </c>
      <c r="E32" s="28">
        <v>719655.06188390288</v>
      </c>
      <c r="F32" s="28">
        <v>46022997.495038986</v>
      </c>
      <c r="G32" s="28">
        <v>41216312.071684211</v>
      </c>
      <c r="H32" s="28">
        <v>0</v>
      </c>
      <c r="I32" s="28"/>
      <c r="J32" s="29">
        <v>0</v>
      </c>
    </row>
    <row r="33" spans="2:10" x14ac:dyDescent="0.5">
      <c r="B33" s="23">
        <v>17</v>
      </c>
      <c r="C33" s="27">
        <f t="shared" si="0"/>
        <v>145153166.60166258</v>
      </c>
      <c r="D33" s="28">
        <v>0</v>
      </c>
      <c r="E33" s="28">
        <v>1175355.7678528365</v>
      </c>
      <c r="F33" s="28">
        <v>60128347.531122148</v>
      </c>
      <c r="G33" s="28">
        <v>80183149.227067947</v>
      </c>
      <c r="H33" s="28">
        <v>3666314.0756196482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103357913.53174514</v>
      </c>
      <c r="D34" s="28">
        <v>0</v>
      </c>
      <c r="E34" s="28">
        <v>0</v>
      </c>
      <c r="F34" s="28">
        <v>30886783.200885065</v>
      </c>
      <c r="G34" s="28">
        <v>65441336.595199138</v>
      </c>
      <c r="H34" s="28">
        <v>7029793.7356609479</v>
      </c>
      <c r="I34" s="28"/>
      <c r="J34" s="29">
        <v>0</v>
      </c>
    </row>
    <row r="35" spans="2:10" x14ac:dyDescent="0.5">
      <c r="B35" s="23">
        <v>18</v>
      </c>
      <c r="C35" s="27">
        <f t="shared" si="0"/>
        <v>31385177.246466585</v>
      </c>
      <c r="D35" s="28">
        <v>0</v>
      </c>
      <c r="E35" s="28">
        <v>0</v>
      </c>
      <c r="F35" s="28">
        <v>1694931.3763246089</v>
      </c>
      <c r="G35" s="28">
        <v>24309619.962255489</v>
      </c>
      <c r="H35" s="28">
        <v>5380625.9078864856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2713918.7153749671</v>
      </c>
      <c r="D36" s="28">
        <v>0</v>
      </c>
      <c r="E36" s="28">
        <v>0</v>
      </c>
      <c r="F36" s="28">
        <v>342547.75070579152</v>
      </c>
      <c r="G36" s="28">
        <v>1668491.9637251508</v>
      </c>
      <c r="H36" s="28">
        <v>702879.00094402488</v>
      </c>
      <c r="I36" s="28"/>
      <c r="J36" s="29">
        <v>0</v>
      </c>
    </row>
    <row r="37" spans="2:10" x14ac:dyDescent="0.5">
      <c r="B37" s="23">
        <v>19</v>
      </c>
      <c r="C37" s="27">
        <f t="shared" si="0"/>
        <v>99034.96185314894</v>
      </c>
      <c r="D37" s="28">
        <v>0</v>
      </c>
      <c r="E37" s="28">
        <v>0</v>
      </c>
      <c r="F37" s="28">
        <v>0</v>
      </c>
      <c r="G37" s="28">
        <v>38899.603254873786</v>
      </c>
      <c r="H37" s="28">
        <v>60135.358598275154</v>
      </c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1203276308.5212598</v>
      </c>
      <c r="D40" s="32">
        <v>68377157.815404072</v>
      </c>
      <c r="E40" s="32">
        <v>579999989.51681376</v>
      </c>
      <c r="F40" s="32">
        <v>314947665.67295504</v>
      </c>
      <c r="G40" s="32">
        <v>223111747.43737724</v>
      </c>
      <c r="H40" s="32">
        <v>16839748.078709386</v>
      </c>
      <c r="I40" s="32"/>
      <c r="J40" s="33">
        <v>0</v>
      </c>
    </row>
    <row r="41" spans="2:10" s="6" customFormat="1" x14ac:dyDescent="0.5">
      <c r="B41" s="23" t="s">
        <v>13</v>
      </c>
      <c r="C41" s="34">
        <v>99.999999999999957</v>
      </c>
      <c r="D41" s="35">
        <v>5.6825815759170633</v>
      </c>
      <c r="E41" s="35">
        <v>48.201729345904937</v>
      </c>
      <c r="F41" s="35">
        <v>26.174176574622589</v>
      </c>
      <c r="G41" s="35">
        <v>18.542021134910033</v>
      </c>
      <c r="H41" s="35">
        <v>1.399491368645347</v>
      </c>
      <c r="I41" s="35"/>
      <c r="J41" s="36">
        <v>0</v>
      </c>
    </row>
    <row r="42" spans="2:10" s="6" customFormat="1" x14ac:dyDescent="0.5">
      <c r="B42" s="23" t="s">
        <v>14</v>
      </c>
      <c r="C42" s="37">
        <v>14.584636635668293</v>
      </c>
      <c r="D42" s="38">
        <v>10.438402888182484</v>
      </c>
      <c r="E42" s="38">
        <v>13.30582863798111</v>
      </c>
      <c r="F42" s="38">
        <v>15.876366831008184</v>
      </c>
      <c r="G42" s="38">
        <v>17.128853508128202</v>
      </c>
      <c r="H42" s="38">
        <v>17.597996593966936</v>
      </c>
      <c r="I42" s="38"/>
      <c r="J42" s="39">
        <v>0</v>
      </c>
    </row>
    <row r="43" spans="2:10" s="7" customFormat="1" x14ac:dyDescent="0.5">
      <c r="B43" s="40" t="s">
        <v>15</v>
      </c>
      <c r="C43" s="41">
        <v>4.713321140590204</v>
      </c>
      <c r="D43" s="42">
        <v>1.2646181431677526</v>
      </c>
      <c r="E43" s="42">
        <v>1.5079883283179671</v>
      </c>
      <c r="F43" s="42">
        <v>1.2679151342444894</v>
      </c>
      <c r="G43" s="42">
        <v>0.2753476747205531</v>
      </c>
      <c r="H43" s="42">
        <v>0.17448010597260308</v>
      </c>
      <c r="I43" s="42"/>
      <c r="J43" s="43">
        <v>0</v>
      </c>
    </row>
    <row r="44" spans="2:10" x14ac:dyDescent="0.5">
      <c r="B44" s="44" t="s">
        <v>16</v>
      </c>
      <c r="C44" s="45">
        <v>22.152211535257017</v>
      </c>
      <c r="D44" s="46">
        <v>7.0997386026135336</v>
      </c>
      <c r="E44" s="46">
        <v>15.602985545065767</v>
      </c>
      <c r="F44" s="46">
        <v>27.54605886718409</v>
      </c>
      <c r="G44" s="46">
        <v>34.831837680278156</v>
      </c>
      <c r="H44" s="46">
        <v>38.01711355872159</v>
      </c>
      <c r="I44" s="46"/>
      <c r="J44" s="47">
        <v>0</v>
      </c>
    </row>
    <row r="45" spans="2:10" x14ac:dyDescent="0.5">
      <c r="B45" s="48" t="s">
        <v>17</v>
      </c>
      <c r="C45" s="27">
        <v>26622.349124468095</v>
      </c>
      <c r="D45" s="49">
        <v>485.45994687902197</v>
      </c>
      <c r="E45" s="49">
        <v>9049.7314525691418</v>
      </c>
      <c r="F45" s="49">
        <v>8675.5669387094331</v>
      </c>
      <c r="G45" s="49">
        <v>7771.3921713019399</v>
      </c>
      <c r="H45" s="49">
        <v>640.19861500855848</v>
      </c>
      <c r="I45" s="49"/>
      <c r="J45" s="50">
        <v>0</v>
      </c>
    </row>
    <row r="46" spans="2:10" x14ac:dyDescent="0.5">
      <c r="B46" s="23" t="s">
        <v>13</v>
      </c>
      <c r="C46" s="34">
        <v>99.999999999999972</v>
      </c>
      <c r="D46" s="51">
        <v>1.8235052985344744</v>
      </c>
      <c r="E46" s="51">
        <v>33.99298615707697</v>
      </c>
      <c r="F46" s="51">
        <v>32.587533497319676</v>
      </c>
      <c r="G46" s="51">
        <v>29.19123378244409</v>
      </c>
      <c r="H46" s="51">
        <v>2.4047412646247812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/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68.377157815404075</v>
      </c>
      <c r="E51" s="2">
        <f t="shared" si="1"/>
        <v>579.9999895168138</v>
      </c>
      <c r="F51" s="2">
        <f t="shared" si="1"/>
        <v>314.94766567295505</v>
      </c>
      <c r="G51" s="2">
        <f t="shared" si="1"/>
        <v>223.11174743737723</v>
      </c>
      <c r="H51" s="2">
        <f t="shared" si="1"/>
        <v>16.839748078709388</v>
      </c>
      <c r="I51" s="2">
        <f t="shared" si="1"/>
        <v>0</v>
      </c>
    </row>
    <row r="52" spans="2:12" x14ac:dyDescent="0.5">
      <c r="C52" s="2">
        <f>+L54</f>
        <v>11</v>
      </c>
    </row>
    <row r="53" spans="2:12" x14ac:dyDescent="0.5">
      <c r="C53" s="8">
        <f>K54</f>
        <v>11.00119541043167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cm=11%</v>
      </c>
      <c r="D54" s="8">
        <f t="shared" ref="D54:I54" si="3">SUM(D7:D22)/1000000000</f>
        <v>5.5042449142745739E-2</v>
      </c>
      <c r="E54" s="8">
        <f t="shared" si="3"/>
        <v>7.7332328885106674E-2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0.13237477802785241</v>
      </c>
      <c r="K54" s="8">
        <f>(J54/$J$56)*100</f>
        <v>11.00119541043167</v>
      </c>
      <c r="L54" s="8">
        <f>ROUND(K54,0)</f>
        <v>11</v>
      </c>
    </row>
    <row r="55" spans="2:12" x14ac:dyDescent="0.5">
      <c r="B55" s="10"/>
      <c r="C55" s="2" t="s">
        <v>23</v>
      </c>
      <c r="D55" s="8">
        <f t="shared" ref="D55:I55" si="4">SUM(D23:D38)/1000000000</f>
        <v>1.3334708672658326E-2</v>
      </c>
      <c r="E55" s="8">
        <f t="shared" si="4"/>
        <v>0.5026676606317072</v>
      </c>
      <c r="F55" s="8">
        <f t="shared" si="4"/>
        <v>0.31494766567295501</v>
      </c>
      <c r="G55" s="8">
        <f t="shared" si="4"/>
        <v>0.22311174743737724</v>
      </c>
      <c r="H55" s="8">
        <f t="shared" si="4"/>
        <v>1.6839748078709388E-2</v>
      </c>
      <c r="I55" s="8">
        <f t="shared" si="4"/>
        <v>0</v>
      </c>
      <c r="J55" s="8">
        <f>SUM(D55:I55)</f>
        <v>1.0709015304934071</v>
      </c>
      <c r="K55" s="8">
        <f>(J55/$J$56)*100</f>
        <v>88.998804589568337</v>
      </c>
    </row>
    <row r="56" spans="2:12" x14ac:dyDescent="0.5">
      <c r="B56" s="10"/>
      <c r="J56" s="8">
        <f>SUM(J54:J55)</f>
        <v>1.2032763085212594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27.9310500414256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27.9310500414256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945.46551489297315</v>
      </c>
    </row>
    <row r="62" spans="2:12" x14ac:dyDescent="0.5">
      <c r="B62" s="10"/>
      <c r="J62" s="8">
        <f>SUM(J60:J61)</f>
        <v>11.712650253815376</v>
      </c>
      <c r="K62" s="8">
        <f>(J62/$J$56)*100</f>
        <v>973.39656493439861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A4F-AB89-4B47-B46B-F82A39E070B6}">
  <sheetPr>
    <pageSetUpPr fitToPage="1"/>
  </sheetPr>
  <dimension ref="B3:Q62"/>
  <sheetViews>
    <sheetView showZeros="0" zoomScale="33" zoomScaleNormal="33" workbookViewId="0">
      <selection activeCell="L14" sqref="L14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9">
        <v>0</v>
      </c>
    </row>
    <row r="14" spans="2:17" x14ac:dyDescent="0.5">
      <c r="B14" s="23">
        <v>7.5</v>
      </c>
      <c r="C14" s="27">
        <f t="shared" si="0"/>
        <v>17772.093160007218</v>
      </c>
      <c r="D14" s="28">
        <v>17772.093160007218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79500.624722766181</v>
      </c>
      <c r="D15" s="28">
        <v>79500.624722766181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232068.03780242318</v>
      </c>
      <c r="D16" s="28">
        <v>232068.03780242318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630406.95791336952</v>
      </c>
      <c r="D17" s="28">
        <v>630406.95791336952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2443710.2145334361</v>
      </c>
      <c r="D18" s="28">
        <v>2411580.8125933586</v>
      </c>
      <c r="E18" s="28">
        <v>32129.401940077718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9035097.3518553916</v>
      </c>
      <c r="D19" s="28">
        <v>8896119.1675932799</v>
      </c>
      <c r="E19" s="28">
        <v>138978.18426211204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22669011.643348064</v>
      </c>
      <c r="D20" s="28">
        <v>21092131.363410152</v>
      </c>
      <c r="E20" s="28">
        <v>1576880.2799379118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48394382.511172161</v>
      </c>
      <c r="D21" s="28">
        <v>35414360.977738053</v>
      </c>
      <c r="E21" s="28">
        <v>12980021.533434108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76720560.42201893</v>
      </c>
      <c r="D22" s="28">
        <v>28510642.906669825</v>
      </c>
      <c r="E22" s="28">
        <v>48209917.515349105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106701892.14254387</v>
      </c>
      <c r="D23" s="28">
        <v>14896912.290260622</v>
      </c>
      <c r="E23" s="28">
        <v>91804979.852283239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113255049.28396274</v>
      </c>
      <c r="D24" s="28">
        <v>386542.29426754575</v>
      </c>
      <c r="E24" s="28">
        <v>110200404.66202676</v>
      </c>
      <c r="F24" s="28">
        <v>2668102.3276684224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122522166.28867741</v>
      </c>
      <c r="D25" s="28">
        <v>0</v>
      </c>
      <c r="E25" s="28">
        <v>111523107.63325995</v>
      </c>
      <c r="F25" s="28">
        <v>10999058.655417455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111290941.2312071</v>
      </c>
      <c r="D26" s="28">
        <v>0</v>
      </c>
      <c r="E26" s="28">
        <v>97829040.686868206</v>
      </c>
      <c r="F26" s="28">
        <v>13461900.544338893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69581172.547687039</v>
      </c>
      <c r="D27" s="28">
        <v>0</v>
      </c>
      <c r="E27" s="28">
        <v>51178648.225817598</v>
      </c>
      <c r="F27" s="28">
        <v>18402524.321869444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29013349.463402532</v>
      </c>
      <c r="D28" s="28">
        <v>0</v>
      </c>
      <c r="E28" s="28">
        <v>16894984.920227099</v>
      </c>
      <c r="F28" s="28">
        <v>11778030.087150764</v>
      </c>
      <c r="G28" s="28">
        <v>340334.45602466736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6207151.1127996314</v>
      </c>
      <c r="D29" s="28">
        <v>0</v>
      </c>
      <c r="E29" s="28">
        <v>643296.79994316772</v>
      </c>
      <c r="F29" s="28">
        <v>5313150.8232373809</v>
      </c>
      <c r="G29" s="28">
        <v>250703.48961908257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3349940.0259985905</v>
      </c>
      <c r="D30" s="28">
        <v>0</v>
      </c>
      <c r="E30" s="28">
        <v>0</v>
      </c>
      <c r="F30" s="28">
        <v>3045400.0236350824</v>
      </c>
      <c r="G30" s="28">
        <v>304540.00236350822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1482663.9909054469</v>
      </c>
      <c r="D31" s="28">
        <v>0</v>
      </c>
      <c r="E31" s="28">
        <v>0</v>
      </c>
      <c r="F31" s="28">
        <v>823702.21716969286</v>
      </c>
      <c r="G31" s="28">
        <v>658961.77373575419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1261667.2323925209</v>
      </c>
      <c r="D32" s="28">
        <v>0</v>
      </c>
      <c r="E32" s="28">
        <v>0</v>
      </c>
      <c r="F32" s="28">
        <v>0</v>
      </c>
      <c r="G32" s="28">
        <v>1261667.2323925209</v>
      </c>
      <c r="H32" s="28">
        <v>0</v>
      </c>
      <c r="I32" s="28"/>
      <c r="J32" s="29">
        <v>0</v>
      </c>
    </row>
    <row r="33" spans="2:10" x14ac:dyDescent="0.5">
      <c r="B33" s="23">
        <v>17</v>
      </c>
      <c r="C33" s="27">
        <f t="shared" si="0"/>
        <v>1263590.0161659559</v>
      </c>
      <c r="D33" s="28">
        <v>0</v>
      </c>
      <c r="E33" s="28">
        <v>0</v>
      </c>
      <c r="F33" s="28">
        <v>210598.3360276593</v>
      </c>
      <c r="G33" s="28">
        <v>1052991.6801382967</v>
      </c>
      <c r="H33" s="28">
        <v>0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735401.5792243873</v>
      </c>
      <c r="D34" s="28">
        <v>0</v>
      </c>
      <c r="E34" s="28">
        <v>0</v>
      </c>
      <c r="F34" s="28">
        <v>61283.464935365606</v>
      </c>
      <c r="G34" s="28">
        <v>612834.6493536561</v>
      </c>
      <c r="H34" s="28">
        <v>61283.464935365606</v>
      </c>
      <c r="I34" s="28"/>
      <c r="J34" s="29">
        <v>0</v>
      </c>
    </row>
    <row r="35" spans="2:10" x14ac:dyDescent="0.5">
      <c r="B35" s="23">
        <v>18</v>
      </c>
      <c r="C35" s="27">
        <f t="shared" si="0"/>
        <v>144378.10695382708</v>
      </c>
      <c r="D35" s="28">
        <v>0</v>
      </c>
      <c r="E35" s="28">
        <v>0</v>
      </c>
      <c r="F35" s="28">
        <v>0</v>
      </c>
      <c r="G35" s="28">
        <v>133272.09872660961</v>
      </c>
      <c r="H35" s="28">
        <v>11106.008227217466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9329.5092843575221</v>
      </c>
      <c r="D36" s="28">
        <v>0</v>
      </c>
      <c r="E36" s="28">
        <v>0</v>
      </c>
      <c r="F36" s="28">
        <v>0</v>
      </c>
      <c r="G36" s="28">
        <v>9329.5092843575221</v>
      </c>
      <c r="H36" s="28">
        <v>0</v>
      </c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>
        <v>0</v>
      </c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727041202.38773191</v>
      </c>
      <c r="D40" s="32">
        <v>112568037.52613142</v>
      </c>
      <c r="E40" s="32">
        <v>543012389.69534934</v>
      </c>
      <c r="F40" s="32">
        <v>66763750.801450163</v>
      </c>
      <c r="G40" s="32">
        <v>4624634.8916384531</v>
      </c>
      <c r="H40" s="32">
        <v>72389.473162583075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100.00000000000001</v>
      </c>
      <c r="D41" s="35">
        <v>15.483034132926452</v>
      </c>
      <c r="E41" s="35">
        <v>74.687980256414718</v>
      </c>
      <c r="F41" s="35">
        <v>9.1829390937110862</v>
      </c>
      <c r="G41" s="35">
        <v>0.63608979469806304</v>
      </c>
      <c r="H41" s="35">
        <v>9.9567222496941363E-3</v>
      </c>
      <c r="I41" s="35"/>
      <c r="J41" s="36">
        <v>0</v>
      </c>
    </row>
    <row r="42" spans="2:10" s="6" customFormat="1" x14ac:dyDescent="0.5">
      <c r="B42" s="23" t="s">
        <v>14</v>
      </c>
      <c r="C42" s="37">
        <v>12.636809447410725</v>
      </c>
      <c r="D42" s="38">
        <v>11.04024946162178</v>
      </c>
      <c r="E42" s="38">
        <v>12.773615754509581</v>
      </c>
      <c r="F42" s="38">
        <v>13.948052574855444</v>
      </c>
      <c r="G42" s="38">
        <v>16.428027317306775</v>
      </c>
      <c r="H42" s="38">
        <v>17.576710105364864</v>
      </c>
      <c r="I42" s="38"/>
      <c r="J42" s="39">
        <v>0</v>
      </c>
    </row>
    <row r="43" spans="2:10" s="7" customFormat="1" x14ac:dyDescent="0.5">
      <c r="B43" s="40" t="s">
        <v>15</v>
      </c>
      <c r="C43" s="41">
        <v>1.3091501152137672</v>
      </c>
      <c r="D43" s="42">
        <v>0.41941218774653888</v>
      </c>
      <c r="E43" s="42">
        <v>0.69913854802800068</v>
      </c>
      <c r="F43" s="42">
        <v>0.61767537879631274</v>
      </c>
      <c r="G43" s="42">
        <v>0.77498200189217925</v>
      </c>
      <c r="H43" s="42">
        <v>3.2471060977925986E-2</v>
      </c>
      <c r="I43" s="42"/>
      <c r="J43" s="43">
        <v>0</v>
      </c>
    </row>
    <row r="44" spans="2:10" x14ac:dyDescent="0.5">
      <c r="B44" s="44" t="s">
        <v>16</v>
      </c>
      <c r="C44" s="45">
        <v>12.706297032103729</v>
      </c>
      <c r="D44" s="46">
        <v>8.2504300944416347</v>
      </c>
      <c r="E44" s="46">
        <v>12.974490989330764</v>
      </c>
      <c r="F44" s="46">
        <v>16.960608144555437</v>
      </c>
      <c r="G44" s="46">
        <v>28.076765222118006</v>
      </c>
      <c r="H44" s="46">
        <v>34.283252529464676</v>
      </c>
      <c r="I44" s="46"/>
      <c r="J44" s="47">
        <v>0</v>
      </c>
    </row>
    <row r="45" spans="2:10" x14ac:dyDescent="0.5">
      <c r="B45" s="48" t="s">
        <v>17</v>
      </c>
      <c r="C45" s="27">
        <v>9238.7244319587062</v>
      </c>
      <c r="D45" s="49">
        <v>928.7347244778299</v>
      </c>
      <c r="E45" s="49">
        <v>7045.3093571972749</v>
      </c>
      <c r="F45" s="49">
        <v>1132.3538156041452</v>
      </c>
      <c r="G45" s="49">
        <v>129.84478809054801</v>
      </c>
      <c r="H45" s="49">
        <v>2.4817465889077415</v>
      </c>
      <c r="I45" s="49"/>
      <c r="J45" s="50">
        <v>0</v>
      </c>
    </row>
    <row r="46" spans="2:10" x14ac:dyDescent="0.5">
      <c r="B46" s="23" t="s">
        <v>13</v>
      </c>
      <c r="C46" s="34">
        <v>100</v>
      </c>
      <c r="D46" s="51">
        <v>10.052629357199351</v>
      </c>
      <c r="E46" s="51">
        <v>76.258464131975373</v>
      </c>
      <c r="F46" s="51">
        <v>12.256603429874945</v>
      </c>
      <c r="G46" s="51">
        <v>1.405440643314215</v>
      </c>
      <c r="H46" s="51">
        <v>2.68624376361184E-2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/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112.56803752613142</v>
      </c>
      <c r="E51" s="2">
        <f t="shared" si="1"/>
        <v>543.01238969534938</v>
      </c>
      <c r="F51" s="2">
        <f t="shared" si="1"/>
        <v>66.763750801450158</v>
      </c>
      <c r="G51" s="2">
        <f t="shared" si="1"/>
        <v>4.6246348916384532</v>
      </c>
      <c r="H51" s="2">
        <f t="shared" si="1"/>
        <v>7.2389473162583082E-2</v>
      </c>
      <c r="I51" s="2">
        <f t="shared" si="1"/>
        <v>0</v>
      </c>
    </row>
    <row r="52" spans="2:12" x14ac:dyDescent="0.5">
      <c r="C52" s="2">
        <f>+L54</f>
        <v>22</v>
      </c>
    </row>
    <row r="53" spans="2:12" x14ac:dyDescent="0.5">
      <c r="C53" s="8">
        <f>K54</f>
        <v>22.037610706288376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cm=22%</v>
      </c>
      <c r="D54" s="8">
        <f t="shared" ref="D54:I54" si="3">SUM(D7:D22)/1000000000</f>
        <v>9.7284582941603248E-2</v>
      </c>
      <c r="E54" s="8">
        <f t="shared" si="3"/>
        <v>6.2937926914923309E-2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0.16022250985652656</v>
      </c>
      <c r="K54" s="8">
        <f>(J54/$J$56)*100</f>
        <v>22.037610706288376</v>
      </c>
      <c r="L54" s="8">
        <f>ROUND(K54,0)</f>
        <v>22</v>
      </c>
    </row>
    <row r="55" spans="2:12" x14ac:dyDescent="0.5">
      <c r="B55" s="10"/>
      <c r="C55" s="2" t="s">
        <v>23</v>
      </c>
      <c r="D55" s="8">
        <f t="shared" ref="D55:I55" si="4">SUM(D23:D38)/1000000000</f>
        <v>1.5283454584528169E-2</v>
      </c>
      <c r="E55" s="8">
        <f t="shared" si="4"/>
        <v>0.48007446278042604</v>
      </c>
      <c r="F55" s="8">
        <f t="shared" si="4"/>
        <v>6.6763750801450167E-2</v>
      </c>
      <c r="G55" s="8">
        <f t="shared" si="4"/>
        <v>4.624634891638453E-3</v>
      </c>
      <c r="H55" s="8">
        <f t="shared" si="4"/>
        <v>7.2389473162583077E-5</v>
      </c>
      <c r="I55" s="8">
        <f t="shared" si="4"/>
        <v>0</v>
      </c>
      <c r="J55" s="8">
        <f>SUM(D55:I55)</f>
        <v>0.56681869253120543</v>
      </c>
      <c r="K55" s="8">
        <f>(J55/$J$56)*100</f>
        <v>77.962389293711638</v>
      </c>
    </row>
    <row r="56" spans="2:12" x14ac:dyDescent="0.5">
      <c r="B56" s="10"/>
      <c r="J56" s="8">
        <f>SUM(J54:J55)</f>
        <v>0.72704120238773196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46.226775974445481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46.226775974445481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1564.7754912077942</v>
      </c>
    </row>
    <row r="62" spans="2:12" x14ac:dyDescent="0.5">
      <c r="B62" s="10"/>
      <c r="J62" s="8">
        <f>SUM(J60:J61)</f>
        <v>11.712650253815376</v>
      </c>
      <c r="K62" s="8">
        <f>(J62/$J$56)*100</f>
        <v>1611.0022671822396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0C22-BB38-4613-931D-E9D3A9BA47C6}">
  <sheetPr>
    <pageSetUpPr fitToPage="1"/>
  </sheetPr>
  <dimension ref="B3:Q62"/>
  <sheetViews>
    <sheetView showZeros="0" zoomScale="33" zoomScaleNormal="33" workbookViewId="0">
      <selection activeCell="M23" sqref="M23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/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/>
      <c r="I10" s="28">
        <v>0</v>
      </c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/>
      <c r="I14" s="28"/>
      <c r="J14" s="29">
        <v>0</v>
      </c>
    </row>
    <row r="15" spans="2:17" x14ac:dyDescent="0.5">
      <c r="B15" s="23">
        <v>8</v>
      </c>
      <c r="C15" s="27">
        <f t="shared" si="0"/>
        <v>148699.24858811314</v>
      </c>
      <c r="D15" s="28">
        <v>125293.70296613449</v>
      </c>
      <c r="E15" s="28">
        <v>23405.545621978661</v>
      </c>
      <c r="F15" s="28">
        <v>0</v>
      </c>
      <c r="G15" s="28">
        <v>0</v>
      </c>
      <c r="H15" s="28"/>
      <c r="I15" s="28"/>
      <c r="J15" s="29">
        <v>0</v>
      </c>
    </row>
    <row r="16" spans="2:17" x14ac:dyDescent="0.5">
      <c r="B16" s="23">
        <v>8.5</v>
      </c>
      <c r="C16" s="27">
        <f t="shared" si="0"/>
        <v>1946583.8408389438</v>
      </c>
      <c r="D16" s="28">
        <v>1541166.0131911188</v>
      </c>
      <c r="E16" s="28">
        <v>405417.827647825</v>
      </c>
      <c r="F16" s="28">
        <v>0</v>
      </c>
      <c r="G16" s="28">
        <v>0</v>
      </c>
      <c r="H16" s="28"/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11294407.492391007</v>
      </c>
      <c r="D17" s="28">
        <v>11091698.578567095</v>
      </c>
      <c r="E17" s="28">
        <v>202708.9138239125</v>
      </c>
      <c r="F17" s="28">
        <v>0</v>
      </c>
      <c r="G17" s="28">
        <v>0</v>
      </c>
      <c r="H17" s="28"/>
      <c r="I17" s="28"/>
      <c r="J17" s="29">
        <v>0</v>
      </c>
    </row>
    <row r="18" spans="2:10" x14ac:dyDescent="0.5">
      <c r="B18" s="23">
        <v>9.5</v>
      </c>
      <c r="C18" s="27">
        <f t="shared" si="0"/>
        <v>104952277.74909598</v>
      </c>
      <c r="D18" s="28">
        <v>96449674.545147166</v>
      </c>
      <c r="E18" s="28">
        <v>8502603.2039488144</v>
      </c>
      <c r="F18" s="28">
        <v>0</v>
      </c>
      <c r="G18" s="28">
        <v>0</v>
      </c>
      <c r="H18" s="28"/>
      <c r="I18" s="28"/>
      <c r="J18" s="29">
        <v>0</v>
      </c>
    </row>
    <row r="19" spans="2:10" x14ac:dyDescent="0.5">
      <c r="B19" s="23">
        <v>10</v>
      </c>
      <c r="C19" s="27">
        <f t="shared" si="0"/>
        <v>254162713.15119368</v>
      </c>
      <c r="D19" s="28">
        <v>231837418.54463968</v>
      </c>
      <c r="E19" s="28">
        <v>22325294.606554005</v>
      </c>
      <c r="F19" s="28">
        <v>0</v>
      </c>
      <c r="G19" s="28">
        <v>0</v>
      </c>
      <c r="H19" s="28"/>
      <c r="I19" s="28"/>
      <c r="J19" s="29">
        <v>0</v>
      </c>
    </row>
    <row r="20" spans="2:10" x14ac:dyDescent="0.5">
      <c r="B20" s="23">
        <v>10.5</v>
      </c>
      <c r="C20" s="27">
        <f t="shared" si="0"/>
        <v>397596803.70341945</v>
      </c>
      <c r="D20" s="28">
        <v>332437876.32290977</v>
      </c>
      <c r="E20" s="28">
        <v>64575971.031462803</v>
      </c>
      <c r="F20" s="28">
        <v>582956.3490468635</v>
      </c>
      <c r="G20" s="28">
        <v>0</v>
      </c>
      <c r="H20" s="28"/>
      <c r="I20" s="28"/>
      <c r="J20" s="29">
        <v>0</v>
      </c>
    </row>
    <row r="21" spans="2:10" x14ac:dyDescent="0.5">
      <c r="B21" s="23">
        <v>11</v>
      </c>
      <c r="C21" s="27">
        <f t="shared" si="0"/>
        <v>515930547.32372916</v>
      </c>
      <c r="D21" s="28">
        <v>334545155.74603307</v>
      </c>
      <c r="E21" s="28">
        <v>179905568.56217378</v>
      </c>
      <c r="F21" s="28">
        <v>1479823.0155222877</v>
      </c>
      <c r="G21" s="28">
        <v>0</v>
      </c>
      <c r="H21" s="28"/>
      <c r="I21" s="28"/>
      <c r="J21" s="29">
        <v>0</v>
      </c>
    </row>
    <row r="22" spans="2:10" x14ac:dyDescent="0.5">
      <c r="B22" s="23">
        <v>11.5</v>
      </c>
      <c r="C22" s="27">
        <f t="shared" si="0"/>
        <v>555413902.50615227</v>
      </c>
      <c r="D22" s="28">
        <v>290458871.80928844</v>
      </c>
      <c r="E22" s="28">
        <v>263003939.2964901</v>
      </c>
      <c r="F22" s="28">
        <v>1951091.4003737434</v>
      </c>
      <c r="G22" s="28">
        <v>0</v>
      </c>
      <c r="H22" s="28"/>
      <c r="I22" s="28"/>
      <c r="J22" s="29">
        <v>0</v>
      </c>
    </row>
    <row r="23" spans="2:10" x14ac:dyDescent="0.5">
      <c r="B23" s="23">
        <v>12</v>
      </c>
      <c r="C23" s="27">
        <f t="shared" si="0"/>
        <v>579375357.81046641</v>
      </c>
      <c r="D23" s="28">
        <v>204558453.66450638</v>
      </c>
      <c r="E23" s="28">
        <v>368511322.32148111</v>
      </c>
      <c r="F23" s="28">
        <v>6305581.8244789373</v>
      </c>
      <c r="G23" s="28">
        <v>0</v>
      </c>
      <c r="H23" s="28"/>
      <c r="I23" s="28"/>
      <c r="J23" s="29">
        <v>0</v>
      </c>
    </row>
    <row r="24" spans="2:10" x14ac:dyDescent="0.5">
      <c r="B24" s="23">
        <v>12.5</v>
      </c>
      <c r="C24" s="27">
        <f t="shared" si="0"/>
        <v>523647853.48300797</v>
      </c>
      <c r="D24" s="28">
        <v>59360867.78070078</v>
      </c>
      <c r="E24" s="28">
        <v>440760480.22407103</v>
      </c>
      <c r="F24" s="28">
        <v>23526505.478236165</v>
      </c>
      <c r="G24" s="28">
        <v>0</v>
      </c>
      <c r="H24" s="28"/>
      <c r="I24" s="28"/>
      <c r="J24" s="29">
        <v>0</v>
      </c>
    </row>
    <row r="25" spans="2:10" x14ac:dyDescent="0.5">
      <c r="B25" s="23">
        <v>13</v>
      </c>
      <c r="C25" s="27">
        <f t="shared" si="0"/>
        <v>475168303.63985491</v>
      </c>
      <c r="D25" s="28">
        <v>58366447.763685755</v>
      </c>
      <c r="E25" s="28">
        <v>388178986.76668733</v>
      </c>
      <c r="F25" s="28">
        <v>26374262.235224456</v>
      </c>
      <c r="G25" s="28">
        <v>2248606.8742573047</v>
      </c>
      <c r="H25" s="28"/>
      <c r="I25" s="28"/>
      <c r="J25" s="29">
        <v>0</v>
      </c>
    </row>
    <row r="26" spans="2:10" x14ac:dyDescent="0.5">
      <c r="B26" s="23">
        <v>13.5</v>
      </c>
      <c r="C26" s="27">
        <f t="shared" si="0"/>
        <v>394020084.41651511</v>
      </c>
      <c r="D26" s="28">
        <v>6754126.0739986738</v>
      </c>
      <c r="E26" s="28">
        <v>351806029.57712764</v>
      </c>
      <c r="F26" s="28">
        <v>35459928.765388809</v>
      </c>
      <c r="G26" s="28">
        <v>0</v>
      </c>
      <c r="H26" s="28"/>
      <c r="I26" s="28"/>
      <c r="J26" s="29">
        <v>0</v>
      </c>
    </row>
    <row r="27" spans="2:10" x14ac:dyDescent="0.5">
      <c r="B27" s="23">
        <v>14</v>
      </c>
      <c r="C27" s="27">
        <f t="shared" si="0"/>
        <v>273448166.65813386</v>
      </c>
      <c r="D27" s="28">
        <v>6146510.3821927411</v>
      </c>
      <c r="E27" s="28">
        <v>235072833.07901633</v>
      </c>
      <c r="F27" s="28">
        <v>32228823.196924776</v>
      </c>
      <c r="G27" s="28">
        <v>0</v>
      </c>
      <c r="H27" s="28"/>
      <c r="I27" s="28"/>
      <c r="J27" s="29">
        <v>0</v>
      </c>
    </row>
    <row r="28" spans="2:10" x14ac:dyDescent="0.5">
      <c r="B28" s="23">
        <v>14.5</v>
      </c>
      <c r="C28" s="27">
        <f t="shared" si="0"/>
        <v>117940427.17043416</v>
      </c>
      <c r="D28" s="28">
        <v>3055788.8015733692</v>
      </c>
      <c r="E28" s="28">
        <v>100868053.62541649</v>
      </c>
      <c r="F28" s="28">
        <v>13647725.359464806</v>
      </c>
      <c r="G28" s="28">
        <v>368859.3839795058</v>
      </c>
      <c r="H28" s="28"/>
      <c r="I28" s="28"/>
      <c r="J28" s="29">
        <v>0</v>
      </c>
    </row>
    <row r="29" spans="2:10" x14ac:dyDescent="0.5">
      <c r="B29" s="23">
        <v>15</v>
      </c>
      <c r="C29" s="27">
        <f t="shared" si="0"/>
        <v>25876324.127617959</v>
      </c>
      <c r="D29" s="28">
        <v>0</v>
      </c>
      <c r="E29" s="28">
        <v>22801106.313240532</v>
      </c>
      <c r="F29" s="28">
        <v>3075217.8143774285</v>
      </c>
      <c r="G29" s="28">
        <v>0</v>
      </c>
      <c r="H29" s="28"/>
      <c r="I29" s="28"/>
      <c r="J29" s="29">
        <v>0</v>
      </c>
    </row>
    <row r="30" spans="2:10" x14ac:dyDescent="0.5">
      <c r="B30" s="23">
        <v>15.5</v>
      </c>
      <c r="C30" s="27">
        <f t="shared" si="0"/>
        <v>856143.40144985297</v>
      </c>
      <c r="D30" s="28">
        <v>0</v>
      </c>
      <c r="E30" s="28">
        <v>856143.40144985297</v>
      </c>
      <c r="F30" s="28">
        <v>0</v>
      </c>
      <c r="G30" s="28">
        <v>0</v>
      </c>
      <c r="H30" s="28"/>
      <c r="I30" s="28"/>
      <c r="J30" s="29">
        <v>0</v>
      </c>
    </row>
    <row r="31" spans="2:10" x14ac:dyDescent="0.5">
      <c r="B31" s="23">
        <v>16</v>
      </c>
      <c r="C31" s="27">
        <f t="shared" si="0"/>
        <v>264235.70003760944</v>
      </c>
      <c r="D31" s="28">
        <v>0</v>
      </c>
      <c r="E31" s="28">
        <v>264235.70003760944</v>
      </c>
      <c r="F31" s="28">
        <v>0</v>
      </c>
      <c r="G31" s="28">
        <v>0</v>
      </c>
      <c r="H31" s="28"/>
      <c r="I31" s="28"/>
      <c r="J31" s="29">
        <v>0</v>
      </c>
    </row>
    <row r="32" spans="2:10" x14ac:dyDescent="0.5">
      <c r="B32" s="23">
        <v>16.5</v>
      </c>
      <c r="C32" s="27">
        <f t="shared" si="0"/>
        <v>0</v>
      </c>
      <c r="D32" s="28">
        <v>0</v>
      </c>
      <c r="E32" s="28">
        <v>0</v>
      </c>
      <c r="F32" s="28">
        <v>0</v>
      </c>
      <c r="G32" s="28">
        <v>0</v>
      </c>
      <c r="H32" s="28"/>
      <c r="I32" s="28"/>
      <c r="J32" s="29">
        <v>0</v>
      </c>
    </row>
    <row r="33" spans="2:10" x14ac:dyDescent="0.5">
      <c r="B33" s="23">
        <v>17</v>
      </c>
      <c r="C33" s="27">
        <f t="shared" si="0"/>
        <v>163335.82562028416</v>
      </c>
      <c r="D33" s="28">
        <v>0</v>
      </c>
      <c r="E33" s="28">
        <v>0</v>
      </c>
      <c r="F33" s="28">
        <v>0</v>
      </c>
      <c r="G33" s="28">
        <v>163335.82562028416</v>
      </c>
      <c r="H33" s="28"/>
      <c r="I33" s="28"/>
      <c r="J33" s="29">
        <v>0</v>
      </c>
    </row>
    <row r="34" spans="2:10" x14ac:dyDescent="0.5">
      <c r="B34" s="23">
        <v>17.5</v>
      </c>
      <c r="C34" s="27">
        <f t="shared" si="0"/>
        <v>0</v>
      </c>
      <c r="D34" s="28">
        <v>0</v>
      </c>
      <c r="E34" s="28"/>
      <c r="F34" s="28"/>
      <c r="G34" s="28"/>
      <c r="H34" s="28"/>
      <c r="I34" s="28"/>
      <c r="J34" s="29">
        <v>0</v>
      </c>
    </row>
    <row r="35" spans="2:10" x14ac:dyDescent="0.5">
      <c r="B35" s="23">
        <v>18</v>
      </c>
      <c r="C35" s="27">
        <f t="shared" si="0"/>
        <v>0</v>
      </c>
      <c r="D35" s="28">
        <v>0</v>
      </c>
      <c r="E35" s="28"/>
      <c r="F35" s="28"/>
      <c r="G35" s="28"/>
      <c r="H35" s="28"/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>
        <v>0</v>
      </c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>
        <v>0</v>
      </c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>
        <v>0</v>
      </c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>
        <v>0</v>
      </c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4232206167.2485466</v>
      </c>
      <c r="D40" s="32">
        <v>1636729349.7294002</v>
      </c>
      <c r="E40" s="32">
        <v>2448064099.9962506</v>
      </c>
      <c r="F40" s="32">
        <v>144631915.43903825</v>
      </c>
      <c r="G40" s="32">
        <v>2780802.0838570949</v>
      </c>
      <c r="H40" s="32"/>
      <c r="I40" s="32"/>
      <c r="J40" s="33">
        <v>0</v>
      </c>
    </row>
    <row r="41" spans="2:10" s="6" customFormat="1" x14ac:dyDescent="0.5">
      <c r="B41" s="23" t="s">
        <v>13</v>
      </c>
      <c r="C41" s="34">
        <v>99.999999999999986</v>
      </c>
      <c r="D41" s="35">
        <v>38.673195138635577</v>
      </c>
      <c r="E41" s="35">
        <v>57.843687269795574</v>
      </c>
      <c r="F41" s="35">
        <v>3.4174118585784004</v>
      </c>
      <c r="G41" s="35">
        <v>6.5705732990435986E-2</v>
      </c>
      <c r="H41" s="35"/>
      <c r="I41" s="35"/>
      <c r="J41" s="36">
        <v>0</v>
      </c>
    </row>
    <row r="42" spans="2:10" s="6" customFormat="1" x14ac:dyDescent="0.5">
      <c r="B42" s="23" t="s">
        <v>14</v>
      </c>
      <c r="C42" s="37">
        <v>12.011870633130288</v>
      </c>
      <c r="D42" s="38">
        <v>11.019819484563644</v>
      </c>
      <c r="E42" s="38">
        <v>12.594241601685123</v>
      </c>
      <c r="F42" s="38">
        <v>13.353782929061182</v>
      </c>
      <c r="G42" s="38">
        <v>13.433915230952623</v>
      </c>
      <c r="H42" s="38"/>
      <c r="I42" s="38"/>
      <c r="J42" s="39">
        <v>0</v>
      </c>
    </row>
    <row r="43" spans="2:10" s="7" customFormat="1" x14ac:dyDescent="0.5">
      <c r="B43" s="40" t="s">
        <v>15</v>
      </c>
      <c r="C43" s="41">
        <v>1.6361417475855891</v>
      </c>
      <c r="D43" s="42">
        <v>0.834352157342099</v>
      </c>
      <c r="E43" s="42">
        <v>1.1260600009470492</v>
      </c>
      <c r="F43" s="42">
        <v>0.63706215985122894</v>
      </c>
      <c r="G43" s="42">
        <v>1.0499602699588146</v>
      </c>
      <c r="H43" s="42"/>
      <c r="I43" s="42"/>
      <c r="J43" s="43">
        <v>0</v>
      </c>
    </row>
    <row r="44" spans="2:10" x14ac:dyDescent="0.5">
      <c r="B44" s="44" t="s">
        <v>16</v>
      </c>
      <c r="C44" s="45">
        <v>10.380702379437642</v>
      </c>
      <c r="D44" s="46">
        <v>7.6944436608974902</v>
      </c>
      <c r="E44" s="46">
        <v>11.943417717004474</v>
      </c>
      <c r="F44" s="46">
        <v>14.291785582672684</v>
      </c>
      <c r="G44" s="46">
        <v>14.696319450437805</v>
      </c>
      <c r="H44" s="46"/>
      <c r="I44" s="46"/>
      <c r="J44" s="47">
        <v>0</v>
      </c>
    </row>
    <row r="45" spans="2:10" x14ac:dyDescent="0.5">
      <c r="B45" s="48" t="s">
        <v>17</v>
      </c>
      <c r="C45" s="27">
        <v>43939.889793506867</v>
      </c>
      <c r="D45" s="49">
        <v>12593.721769630254</v>
      </c>
      <c r="E45" s="49">
        <v>29238.252144257833</v>
      </c>
      <c r="F45" s="49">
        <v>2067.0483238659817</v>
      </c>
      <c r="G45" s="49">
        <v>40.867555752807007</v>
      </c>
      <c r="H45" s="49"/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28.661250241668263</v>
      </c>
      <c r="E46" s="51">
        <v>66.541478100335283</v>
      </c>
      <c r="F46" s="51">
        <v>4.7042637875970179</v>
      </c>
      <c r="G46" s="51">
        <v>9.3007870399452228E-2</v>
      </c>
      <c r="H46" s="51"/>
      <c r="I46" s="51"/>
      <c r="J46" s="52"/>
    </row>
    <row r="47" spans="2:10" x14ac:dyDescent="0.5">
      <c r="B47" s="44"/>
      <c r="C47" s="53"/>
      <c r="D47" s="54">
        <v>0</v>
      </c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1636.7293497294002</v>
      </c>
      <c r="E51" s="2">
        <f t="shared" si="1"/>
        <v>2448.0640999962507</v>
      </c>
      <c r="F51" s="2">
        <f t="shared" si="1"/>
        <v>144.63191543903824</v>
      </c>
      <c r="G51" s="2">
        <f t="shared" si="1"/>
        <v>2.780802083857095</v>
      </c>
      <c r="H51" s="2">
        <f t="shared" si="1"/>
        <v>0</v>
      </c>
      <c r="I51" s="2">
        <f t="shared" si="1"/>
        <v>0</v>
      </c>
    </row>
    <row r="52" spans="2:12" x14ac:dyDescent="0.5">
      <c r="C52" s="2">
        <f>+L54</f>
        <v>44</v>
      </c>
    </row>
    <row r="53" spans="2:12" x14ac:dyDescent="0.5">
      <c r="C53" s="8">
        <f>K54</f>
        <v>43.510307916132888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cm=44%</v>
      </c>
      <c r="D54" s="8">
        <f t="shared" ref="D54:I54" si="3">SUM(D7:D22)/1000000000</f>
        <v>1.2984871552627426</v>
      </c>
      <c r="E54" s="8">
        <f t="shared" si="3"/>
        <v>0.53894490898772318</v>
      </c>
      <c r="F54" s="8">
        <f t="shared" si="3"/>
        <v>4.0138707649428947E-3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1.8414459350154087</v>
      </c>
      <c r="K54" s="8">
        <f>(J54/$J$56)*100</f>
        <v>43.510307916132888</v>
      </c>
      <c r="L54" s="8">
        <f>ROUND(K54,0)</f>
        <v>44</v>
      </c>
    </row>
    <row r="55" spans="2:12" x14ac:dyDescent="0.5">
      <c r="B55" s="10"/>
      <c r="C55" s="2" t="s">
        <v>23</v>
      </c>
      <c r="D55" s="8">
        <f t="shared" ref="D55:I55" si="4">SUM(D23:D38)/1000000000</f>
        <v>0.33824219446665771</v>
      </c>
      <c r="E55" s="8">
        <f t="shared" si="4"/>
        <v>1.9091191910085279</v>
      </c>
      <c r="F55" s="8">
        <f t="shared" si="4"/>
        <v>0.14061804467409536</v>
      </c>
      <c r="G55" s="8">
        <f t="shared" si="4"/>
        <v>2.7808020838570951E-3</v>
      </c>
      <c r="H55" s="8">
        <f t="shared" si="4"/>
        <v>0</v>
      </c>
      <c r="I55" s="8">
        <f t="shared" si="4"/>
        <v>0</v>
      </c>
      <c r="J55" s="8">
        <f>SUM(D55:I55)</f>
        <v>2.3907602322331383</v>
      </c>
      <c r="K55" s="8">
        <f>(J55/$J$56)*100</f>
        <v>56.489692083867112</v>
      </c>
    </row>
    <row r="56" spans="2:12" x14ac:dyDescent="0.5">
      <c r="B56" s="10"/>
      <c r="J56" s="8">
        <f>SUM(J54:J55)</f>
        <v>4.2322061672485471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7.9411941334651432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7.9411941334651432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268.80927101294418</v>
      </c>
    </row>
    <row r="62" spans="2:12" x14ac:dyDescent="0.5">
      <c r="B62" s="10"/>
      <c r="J62" s="8">
        <f>SUM(J60:J61)</f>
        <v>11.712650253815376</v>
      </c>
      <c r="K62" s="8">
        <f>(J62/$J$56)*100</f>
        <v>276.75046514640928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FC18-E0D8-4484-90DD-5609FDBBC94C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/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/>
      <c r="I10" s="28">
        <v>0</v>
      </c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9">
        <v>0</v>
      </c>
    </row>
    <row r="13" spans="2:17" x14ac:dyDescent="0.5">
      <c r="B13" s="23">
        <v>7</v>
      </c>
      <c r="C13" s="27">
        <f t="shared" si="0"/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9">
        <v>0</v>
      </c>
    </row>
    <row r="14" spans="2:17" x14ac:dyDescent="0.5">
      <c r="B14" s="23">
        <v>7.5</v>
      </c>
      <c r="C14" s="27">
        <f t="shared" si="0"/>
        <v>0</v>
      </c>
      <c r="D14" s="28">
        <v>0</v>
      </c>
      <c r="E14" s="28">
        <v>0</v>
      </c>
      <c r="F14" s="28">
        <v>0</v>
      </c>
      <c r="G14" s="28">
        <v>0</v>
      </c>
      <c r="H14" s="28"/>
      <c r="I14" s="28"/>
      <c r="J14" s="29">
        <v>0</v>
      </c>
    </row>
    <row r="15" spans="2:17" x14ac:dyDescent="0.5">
      <c r="B15" s="23">
        <v>8</v>
      </c>
      <c r="C15" s="27">
        <f t="shared" si="0"/>
        <v>0</v>
      </c>
      <c r="D15" s="28">
        <v>0</v>
      </c>
      <c r="E15" s="28">
        <v>0</v>
      </c>
      <c r="F15" s="28">
        <v>0</v>
      </c>
      <c r="G15" s="28">
        <v>0</v>
      </c>
      <c r="H15" s="28"/>
      <c r="I15" s="28"/>
      <c r="J15" s="29">
        <v>0</v>
      </c>
    </row>
    <row r="16" spans="2:17" x14ac:dyDescent="0.5">
      <c r="B16" s="23">
        <v>8.5</v>
      </c>
      <c r="C16" s="27">
        <f t="shared" si="0"/>
        <v>72678.89855072464</v>
      </c>
      <c r="D16" s="28">
        <v>0</v>
      </c>
      <c r="E16" s="28">
        <v>72678.89855072464</v>
      </c>
      <c r="F16" s="28">
        <v>0</v>
      </c>
      <c r="G16" s="28">
        <v>0</v>
      </c>
      <c r="H16" s="28"/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6553941.191716319</v>
      </c>
      <c r="D17" s="28">
        <v>6553941.191716319</v>
      </c>
      <c r="E17" s="28">
        <v>0</v>
      </c>
      <c r="F17" s="28">
        <v>0</v>
      </c>
      <c r="G17" s="28">
        <v>0</v>
      </c>
      <c r="H17" s="28"/>
      <c r="I17" s="28"/>
      <c r="J17" s="29">
        <v>0</v>
      </c>
    </row>
    <row r="18" spans="2:10" x14ac:dyDescent="0.5">
      <c r="B18" s="23">
        <v>9.5</v>
      </c>
      <c r="C18" s="27">
        <f t="shared" si="0"/>
        <v>27400165.853069197</v>
      </c>
      <c r="D18" s="28">
        <v>24932688.94760729</v>
      </c>
      <c r="E18" s="28">
        <v>2467476.905461906</v>
      </c>
      <c r="F18" s="28">
        <v>0</v>
      </c>
      <c r="G18" s="28">
        <v>0</v>
      </c>
      <c r="H18" s="28"/>
      <c r="I18" s="28"/>
      <c r="J18" s="29">
        <v>0</v>
      </c>
    </row>
    <row r="19" spans="2:10" x14ac:dyDescent="0.5">
      <c r="B19" s="23">
        <v>10</v>
      </c>
      <c r="C19" s="27">
        <f t="shared" si="0"/>
        <v>60790566.577678077</v>
      </c>
      <c r="D19" s="28">
        <v>57080458.639068678</v>
      </c>
      <c r="E19" s="28">
        <v>3710107.9386093994</v>
      </c>
      <c r="F19" s="28">
        <v>0</v>
      </c>
      <c r="G19" s="28">
        <v>0</v>
      </c>
      <c r="H19" s="28"/>
      <c r="I19" s="28"/>
      <c r="J19" s="29">
        <v>0</v>
      </c>
    </row>
    <row r="20" spans="2:10" x14ac:dyDescent="0.5">
      <c r="B20" s="23">
        <v>10.5</v>
      </c>
      <c r="C20" s="27">
        <f t="shared" si="0"/>
        <v>84662487.844101384</v>
      </c>
      <c r="D20" s="28">
        <v>51739462.619928636</v>
      </c>
      <c r="E20" s="28">
        <v>32923025.224172752</v>
      </c>
      <c r="F20" s="28">
        <v>0</v>
      </c>
      <c r="G20" s="28">
        <v>0</v>
      </c>
      <c r="H20" s="28"/>
      <c r="I20" s="28"/>
      <c r="J20" s="29">
        <v>0</v>
      </c>
    </row>
    <row r="21" spans="2:10" x14ac:dyDescent="0.5">
      <c r="B21" s="23">
        <v>11</v>
      </c>
      <c r="C21" s="27">
        <f t="shared" si="0"/>
        <v>147687400.55350471</v>
      </c>
      <c r="D21" s="28">
        <v>80123522.944143966</v>
      </c>
      <c r="E21" s="28">
        <v>66715737.68350634</v>
      </c>
      <c r="F21" s="28">
        <v>848139.92585439456</v>
      </c>
      <c r="G21" s="28">
        <v>0</v>
      </c>
      <c r="H21" s="28"/>
      <c r="I21" s="28"/>
      <c r="J21" s="29">
        <v>0</v>
      </c>
    </row>
    <row r="22" spans="2:10" x14ac:dyDescent="0.5">
      <c r="B22" s="23">
        <v>11.5</v>
      </c>
      <c r="C22" s="27">
        <f t="shared" si="0"/>
        <v>259952324.14246365</v>
      </c>
      <c r="D22" s="28">
        <v>97724846.390636474</v>
      </c>
      <c r="E22" s="28">
        <v>160346981.28798988</v>
      </c>
      <c r="F22" s="28">
        <v>1880496.4638373028</v>
      </c>
      <c r="G22" s="28">
        <v>0</v>
      </c>
      <c r="H22" s="28"/>
      <c r="I22" s="28"/>
      <c r="J22" s="29">
        <v>0</v>
      </c>
    </row>
    <row r="23" spans="2:10" x14ac:dyDescent="0.5">
      <c r="B23" s="23">
        <v>12</v>
      </c>
      <c r="C23" s="27">
        <f t="shared" si="0"/>
        <v>377507234.52694243</v>
      </c>
      <c r="D23" s="28">
        <v>53635889.496310771</v>
      </c>
      <c r="E23" s="28">
        <v>316534798.02486873</v>
      </c>
      <c r="F23" s="28">
        <v>7336547.0057629608</v>
      </c>
      <c r="G23" s="28">
        <v>0</v>
      </c>
      <c r="H23" s="28"/>
      <c r="I23" s="28"/>
      <c r="J23" s="29">
        <v>0</v>
      </c>
    </row>
    <row r="24" spans="2:10" x14ac:dyDescent="0.5">
      <c r="B24" s="23">
        <v>12.5</v>
      </c>
      <c r="C24" s="27">
        <f t="shared" si="0"/>
        <v>438308405.16935992</v>
      </c>
      <c r="D24" s="28">
        <v>46107413.109235071</v>
      </c>
      <c r="E24" s="28">
        <v>351407531.30901128</v>
      </c>
      <c r="F24" s="28">
        <v>40793460.751113564</v>
      </c>
      <c r="G24" s="28">
        <v>0</v>
      </c>
      <c r="H24" s="28"/>
      <c r="I24" s="28"/>
      <c r="J24" s="29">
        <v>0</v>
      </c>
    </row>
    <row r="25" spans="2:10" x14ac:dyDescent="0.5">
      <c r="B25" s="23">
        <v>13</v>
      </c>
      <c r="C25" s="27">
        <f t="shared" si="0"/>
        <v>570133318.79258788</v>
      </c>
      <c r="D25" s="28">
        <v>5550284.6486730613</v>
      </c>
      <c r="E25" s="28">
        <v>471072754.76120913</v>
      </c>
      <c r="F25" s="28">
        <v>93510279.382705659</v>
      </c>
      <c r="G25" s="28">
        <v>0</v>
      </c>
      <c r="H25" s="28"/>
      <c r="I25" s="28"/>
      <c r="J25" s="29">
        <v>0</v>
      </c>
    </row>
    <row r="26" spans="2:10" x14ac:dyDescent="0.5">
      <c r="B26" s="23">
        <v>13.5</v>
      </c>
      <c r="C26" s="27">
        <f t="shared" si="0"/>
        <v>647540471.99184132</v>
      </c>
      <c r="D26" s="28">
        <v>6845290.7064548898</v>
      </c>
      <c r="E26" s="28">
        <v>463928123.64936393</v>
      </c>
      <c r="F26" s="28">
        <v>176767057.63602245</v>
      </c>
      <c r="G26" s="28">
        <v>0</v>
      </c>
      <c r="H26" s="28"/>
      <c r="I26" s="28"/>
      <c r="J26" s="29">
        <v>0</v>
      </c>
    </row>
    <row r="27" spans="2:10" x14ac:dyDescent="0.5">
      <c r="B27" s="23">
        <v>14</v>
      </c>
      <c r="C27" s="27">
        <f t="shared" si="0"/>
        <v>772114990.99775398</v>
      </c>
      <c r="D27" s="28">
        <v>0</v>
      </c>
      <c r="E27" s="28">
        <v>424005499.67362082</v>
      </c>
      <c r="F27" s="28">
        <v>348109491.32413316</v>
      </c>
      <c r="G27" s="28">
        <v>0</v>
      </c>
      <c r="H27" s="28"/>
      <c r="I27" s="28"/>
      <c r="J27" s="29">
        <v>0</v>
      </c>
    </row>
    <row r="28" spans="2:10" x14ac:dyDescent="0.5">
      <c r="B28" s="23">
        <v>14.5</v>
      </c>
      <c r="C28" s="27">
        <f t="shared" si="0"/>
        <v>751451946.01906919</v>
      </c>
      <c r="D28" s="28">
        <v>0</v>
      </c>
      <c r="E28" s="28">
        <v>428842012.93178087</v>
      </c>
      <c r="F28" s="28">
        <v>322609933.08728832</v>
      </c>
      <c r="G28" s="28">
        <v>0</v>
      </c>
      <c r="H28" s="28"/>
      <c r="I28" s="28"/>
      <c r="J28" s="29">
        <v>0</v>
      </c>
    </row>
    <row r="29" spans="2:10" x14ac:dyDescent="0.5">
      <c r="B29" s="23">
        <v>15</v>
      </c>
      <c r="C29" s="27">
        <f t="shared" si="0"/>
        <v>507649464.60576606</v>
      </c>
      <c r="D29" s="28">
        <v>0</v>
      </c>
      <c r="E29" s="28">
        <v>336807694.3873049</v>
      </c>
      <c r="F29" s="28">
        <v>170841770.21846116</v>
      </c>
      <c r="G29" s="28">
        <v>0</v>
      </c>
      <c r="H29" s="28"/>
      <c r="I29" s="28"/>
      <c r="J29" s="29">
        <v>0</v>
      </c>
    </row>
    <row r="30" spans="2:10" x14ac:dyDescent="0.5">
      <c r="B30" s="23">
        <v>15.5</v>
      </c>
      <c r="C30" s="27">
        <f t="shared" si="0"/>
        <v>311687017.24608105</v>
      </c>
      <c r="D30" s="28">
        <v>0</v>
      </c>
      <c r="E30" s="28">
        <v>140820081.56768459</v>
      </c>
      <c r="F30" s="28">
        <v>166249566.27840373</v>
      </c>
      <c r="G30" s="28">
        <v>4617369.3999927416</v>
      </c>
      <c r="H30" s="28"/>
      <c r="I30" s="28"/>
      <c r="J30" s="29">
        <v>0</v>
      </c>
    </row>
    <row r="31" spans="2:10" x14ac:dyDescent="0.5">
      <c r="B31" s="23">
        <v>16</v>
      </c>
      <c r="C31" s="27">
        <f t="shared" si="0"/>
        <v>108386803.22364466</v>
      </c>
      <c r="D31" s="28">
        <v>0</v>
      </c>
      <c r="E31" s="28">
        <v>22832324.195728458</v>
      </c>
      <c r="F31" s="28">
        <v>81819808.711904705</v>
      </c>
      <c r="G31" s="28">
        <v>3734670.3160115089</v>
      </c>
      <c r="H31" s="28"/>
      <c r="I31" s="28"/>
      <c r="J31" s="29">
        <v>0</v>
      </c>
    </row>
    <row r="32" spans="2:10" x14ac:dyDescent="0.5">
      <c r="B32" s="23">
        <v>16.5</v>
      </c>
      <c r="C32" s="27">
        <f t="shared" si="0"/>
        <v>32694124.327169117</v>
      </c>
      <c r="D32" s="28">
        <v>0</v>
      </c>
      <c r="E32" s="28">
        <v>2907949.2720668721</v>
      </c>
      <c r="F32" s="28">
        <v>26627688.160004623</v>
      </c>
      <c r="G32" s="28">
        <v>3158486.8950976208</v>
      </c>
      <c r="H32" s="28"/>
      <c r="I32" s="28"/>
      <c r="J32" s="29">
        <v>0</v>
      </c>
    </row>
    <row r="33" spans="2:10" x14ac:dyDescent="0.5">
      <c r="B33" s="23">
        <v>17</v>
      </c>
      <c r="C33" s="27">
        <f t="shared" si="0"/>
        <v>1980953.7331022462</v>
      </c>
      <c r="D33" s="28">
        <v>0</v>
      </c>
      <c r="E33" s="28">
        <v>0</v>
      </c>
      <c r="F33" s="28">
        <v>1312712.9084304981</v>
      </c>
      <c r="G33" s="28">
        <v>668240.82467174809</v>
      </c>
      <c r="H33" s="28"/>
      <c r="I33" s="28"/>
      <c r="J33" s="29">
        <v>0</v>
      </c>
    </row>
    <row r="34" spans="2:10" x14ac:dyDescent="0.5">
      <c r="B34" s="23">
        <v>17.5</v>
      </c>
      <c r="C34" s="27">
        <f t="shared" si="0"/>
        <v>141585.27600558288</v>
      </c>
      <c r="D34" s="28">
        <v>0</v>
      </c>
      <c r="E34" s="28">
        <v>0</v>
      </c>
      <c r="F34" s="28">
        <v>141585.27600558288</v>
      </c>
      <c r="G34" s="28">
        <v>0</v>
      </c>
      <c r="H34" s="28"/>
      <c r="I34" s="28"/>
      <c r="J34" s="29">
        <v>0</v>
      </c>
    </row>
    <row r="35" spans="2:10" x14ac:dyDescent="0.5">
      <c r="B35" s="23">
        <v>18</v>
      </c>
      <c r="C35" s="27">
        <f t="shared" si="0"/>
        <v>0</v>
      </c>
      <c r="D35" s="28"/>
      <c r="E35" s="28"/>
      <c r="F35" s="28"/>
      <c r="G35" s="28"/>
      <c r="H35" s="28"/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/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5106715880.9704075</v>
      </c>
      <c r="D40" s="32">
        <v>430293798.69377512</v>
      </c>
      <c r="E40" s="32">
        <v>3225394777.7109303</v>
      </c>
      <c r="F40" s="32">
        <v>1438848537.1299281</v>
      </c>
      <c r="G40" s="32">
        <v>12178767.435773619</v>
      </c>
      <c r="H40" s="32"/>
      <c r="I40" s="32"/>
      <c r="J40" s="33">
        <v>0</v>
      </c>
    </row>
    <row r="41" spans="2:10" s="6" customFormat="1" x14ac:dyDescent="0.5">
      <c r="B41" s="23" t="s">
        <v>13</v>
      </c>
      <c r="C41" s="34">
        <v>100</v>
      </c>
      <c r="D41" s="35">
        <v>8.426037569413559</v>
      </c>
      <c r="E41" s="35">
        <v>63.159863459997744</v>
      </c>
      <c r="F41" s="35">
        <v>28.175613655962973</v>
      </c>
      <c r="G41" s="35">
        <v>0.23848531462571476</v>
      </c>
      <c r="H41" s="35"/>
      <c r="I41" s="35"/>
      <c r="J41" s="36">
        <v>0</v>
      </c>
    </row>
    <row r="42" spans="2:10" s="6" customFormat="1" x14ac:dyDescent="0.5">
      <c r="B42" s="23" t="s">
        <v>14</v>
      </c>
      <c r="C42" s="37">
        <v>13.522311095807609</v>
      </c>
      <c r="D42" s="38">
        <v>11.15435063871872</v>
      </c>
      <c r="E42" s="38">
        <v>13.444900995214109</v>
      </c>
      <c r="F42" s="38">
        <v>14.383056897717792</v>
      </c>
      <c r="G42" s="38">
        <v>15.994974825810695</v>
      </c>
      <c r="H42" s="38"/>
      <c r="I42" s="38"/>
      <c r="J42" s="39">
        <v>0</v>
      </c>
    </row>
    <row r="43" spans="2:10" s="7" customFormat="1" x14ac:dyDescent="0.5">
      <c r="B43" s="40" t="s">
        <v>15</v>
      </c>
      <c r="C43" s="41">
        <v>1.9193875785717975</v>
      </c>
      <c r="D43" s="42">
        <v>0.90373427742267276</v>
      </c>
      <c r="E43" s="42">
        <v>1.4379063319730003</v>
      </c>
      <c r="F43" s="42">
        <v>0.83393128733367206</v>
      </c>
      <c r="G43" s="42">
        <v>0.2144632109835104</v>
      </c>
      <c r="H43" s="42"/>
      <c r="I43" s="42"/>
      <c r="J43" s="43">
        <v>0</v>
      </c>
    </row>
    <row r="44" spans="2:10" x14ac:dyDescent="0.5">
      <c r="B44" s="44" t="s">
        <v>16</v>
      </c>
      <c r="C44" s="45">
        <v>15.510659747525469</v>
      </c>
      <c r="D44" s="46">
        <v>8.24307729408069</v>
      </c>
      <c r="E44" s="46">
        <v>15.092367032218231</v>
      </c>
      <c r="F44" s="46">
        <v>18.504016817079844</v>
      </c>
      <c r="G44" s="46">
        <v>25.771612711134594</v>
      </c>
      <c r="H44" s="46"/>
      <c r="I44" s="46"/>
      <c r="J44" s="47">
        <v>0</v>
      </c>
    </row>
    <row r="45" spans="2:10" x14ac:dyDescent="0.5">
      <c r="B45" s="48" t="s">
        <v>17</v>
      </c>
      <c r="C45" s="27">
        <v>79164.130856746342</v>
      </c>
      <c r="D45" s="49">
        <v>3546.9450417963849</v>
      </c>
      <c r="E45" s="49">
        <v>48678.841809013298</v>
      </c>
      <c r="F45" s="49">
        <v>26624.477528282921</v>
      </c>
      <c r="G45" s="49">
        <v>313.86647765373544</v>
      </c>
      <c r="H45" s="49"/>
      <c r="I45" s="49"/>
      <c r="J45" s="50">
        <v>0</v>
      </c>
    </row>
    <row r="46" spans="2:10" x14ac:dyDescent="0.5">
      <c r="B46" s="23" t="s">
        <v>13</v>
      </c>
      <c r="C46" s="34">
        <v>99.999999999999986</v>
      </c>
      <c r="D46" s="51">
        <v>4.4804951477517738</v>
      </c>
      <c r="E46" s="51">
        <v>61.491032974392724</v>
      </c>
      <c r="F46" s="51">
        <v>33.63199625909111</v>
      </c>
      <c r="G46" s="51">
        <v>0.39647561876438875</v>
      </c>
      <c r="H46" s="51"/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430.2937986937751</v>
      </c>
      <c r="E51" s="2">
        <f t="shared" si="1"/>
        <v>3225.3947777109302</v>
      </c>
      <c r="F51" s="2">
        <f t="shared" si="1"/>
        <v>1438.8485371299282</v>
      </c>
      <c r="G51" s="2">
        <f t="shared" si="1"/>
        <v>12.178767435773619</v>
      </c>
      <c r="H51" s="2">
        <f t="shared" si="1"/>
        <v>0</v>
      </c>
      <c r="I51" s="2">
        <f t="shared" si="1"/>
        <v>0</v>
      </c>
    </row>
    <row r="52" spans="2:12" x14ac:dyDescent="0.5">
      <c r="C52" s="2">
        <f>+L54</f>
        <v>11</v>
      </c>
    </row>
    <row r="53" spans="2:12" x14ac:dyDescent="0.5">
      <c r="C53" s="8">
        <f>K54</f>
        <v>11.497008620528861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cm=11%</v>
      </c>
      <c r="D54" s="8">
        <f t="shared" ref="D54:I54" si="3">SUM(D7:D22)/1000000000</f>
        <v>0.31815492073310137</v>
      </c>
      <c r="E54" s="8">
        <f t="shared" si="3"/>
        <v>0.266236007938291</v>
      </c>
      <c r="F54" s="8">
        <f t="shared" si="3"/>
        <v>2.7286363896916973E-3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0.58711956506108409</v>
      </c>
      <c r="K54" s="8">
        <f>(J54/$J$56)*100</f>
        <v>11.497008620528861</v>
      </c>
      <c r="L54" s="8">
        <f>ROUND(K54,0)</f>
        <v>11</v>
      </c>
    </row>
    <row r="55" spans="2:12" x14ac:dyDescent="0.5">
      <c r="B55" s="10"/>
      <c r="C55" s="2" t="s">
        <v>23</v>
      </c>
      <c r="D55" s="8">
        <f t="shared" ref="D55:I55" si="4">SUM(D23:D38)/1000000000</f>
        <v>0.11213887796067379</v>
      </c>
      <c r="E55" s="8">
        <f t="shared" si="4"/>
        <v>2.9591587697726394</v>
      </c>
      <c r="F55" s="8">
        <f t="shared" si="4"/>
        <v>1.4361199007402363</v>
      </c>
      <c r="G55" s="8">
        <f t="shared" si="4"/>
        <v>1.2178767435773619E-2</v>
      </c>
      <c r="H55" s="8">
        <f t="shared" si="4"/>
        <v>0</v>
      </c>
      <c r="I55" s="8">
        <f t="shared" si="4"/>
        <v>0</v>
      </c>
      <c r="J55" s="8">
        <f>SUM(D55:I55)</f>
        <v>4.5195963159093235</v>
      </c>
      <c r="K55" s="8">
        <f>(J55/$J$56)*100</f>
        <v>88.502991379471155</v>
      </c>
    </row>
    <row r="56" spans="2:12" x14ac:dyDescent="0.5">
      <c r="B56" s="10"/>
      <c r="J56" s="8">
        <f>SUM(J54:J55)</f>
        <v>5.1067158809704072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6.5812885561557097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6.5812885561557097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222.77649297739757</v>
      </c>
    </row>
    <row r="62" spans="2:12" x14ac:dyDescent="0.5">
      <c r="B62" s="10"/>
      <c r="J62" s="8">
        <f>SUM(J60:J61)</f>
        <v>11.712650253815376</v>
      </c>
      <c r="K62" s="8">
        <f>(J62/$J$56)*100</f>
        <v>229.35778153355324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128F-C52A-4195-97F2-6BC40C41B9EC}">
  <sheetPr>
    <pageSetUpPr fitToPage="1"/>
  </sheetPr>
  <dimension ref="B3:Q62"/>
  <sheetViews>
    <sheetView showZeros="0" zoomScale="33" zoomScaleNormal="33" workbookViewId="0">
      <selection activeCell="L19" sqref="L19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9">
        <v>0</v>
      </c>
    </row>
    <row r="12" spans="2:17" x14ac:dyDescent="0.5">
      <c r="B12" s="23">
        <v>6.5</v>
      </c>
      <c r="C12" s="27">
        <f t="shared" si="0"/>
        <v>60606.423357664229</v>
      </c>
      <c r="D12" s="28">
        <v>60606.423357664229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9">
        <v>0</v>
      </c>
    </row>
    <row r="13" spans="2:17" x14ac:dyDescent="0.5">
      <c r="B13" s="23">
        <v>7</v>
      </c>
      <c r="C13" s="27">
        <f t="shared" si="0"/>
        <v>44069.220430107525</v>
      </c>
      <c r="D13" s="28">
        <v>44069.220430107525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9">
        <v>0</v>
      </c>
    </row>
    <row r="14" spans="2:17" x14ac:dyDescent="0.5">
      <c r="B14" s="23">
        <v>7.5</v>
      </c>
      <c r="C14" s="27">
        <f t="shared" si="0"/>
        <v>457566.66289461771</v>
      </c>
      <c r="D14" s="28">
        <v>457566.66289461771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3357349.1980933612</v>
      </c>
      <c r="D15" s="28">
        <v>3357349.1980933612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17530567.906506605</v>
      </c>
      <c r="D16" s="28">
        <v>17530567.906506605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26856923.701336812</v>
      </c>
      <c r="D17" s="28">
        <v>26791019.739371676</v>
      </c>
      <c r="E17" s="28">
        <v>65903.961965134717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49546697.864425361</v>
      </c>
      <c r="D18" s="28">
        <v>47016047.98239889</v>
      </c>
      <c r="E18" s="28">
        <v>2530649.8820264749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64148408.578701742</v>
      </c>
      <c r="D19" s="28">
        <v>58590819.221736424</v>
      </c>
      <c r="E19" s="28">
        <v>5055221.3796093976</v>
      </c>
      <c r="F19" s="28">
        <v>502367.97735592286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105747743.14098005</v>
      </c>
      <c r="D20" s="28">
        <v>87609589.746988267</v>
      </c>
      <c r="E20" s="28">
        <v>17491516.110364661</v>
      </c>
      <c r="F20" s="28">
        <v>646637.28362712509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163376941.52555192</v>
      </c>
      <c r="D21" s="28">
        <v>111044197.79924187</v>
      </c>
      <c r="E21" s="28">
        <v>50861281.037826076</v>
      </c>
      <c r="F21" s="28">
        <v>1471462.6884839416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238794165.51121435</v>
      </c>
      <c r="D22" s="28">
        <v>79106091.117936373</v>
      </c>
      <c r="E22" s="28">
        <v>152461200.69126505</v>
      </c>
      <c r="F22" s="28">
        <v>7226873.7020129254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309665645.2970354</v>
      </c>
      <c r="D23" s="28">
        <v>52903185.002073959</v>
      </c>
      <c r="E23" s="28">
        <v>255045181.340671</v>
      </c>
      <c r="F23" s="28">
        <v>1717278.9542904748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409999361.54193538</v>
      </c>
      <c r="D24" s="28">
        <v>40990544.499568596</v>
      </c>
      <c r="E24" s="28">
        <v>351509380.00805408</v>
      </c>
      <c r="F24" s="28">
        <v>17499437.034312725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505039031.30881661</v>
      </c>
      <c r="D25" s="28">
        <v>5097800.9002753738</v>
      </c>
      <c r="E25" s="28">
        <v>444982076.58715314</v>
      </c>
      <c r="F25" s="28">
        <v>54959153.821388118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569534626.37957799</v>
      </c>
      <c r="D26" s="28">
        <v>0</v>
      </c>
      <c r="E26" s="28">
        <v>460987607.90836215</v>
      </c>
      <c r="F26" s="28">
        <v>108547018.47121583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562739255.10838783</v>
      </c>
      <c r="D27" s="28">
        <v>0</v>
      </c>
      <c r="E27" s="28">
        <v>369375912.40826058</v>
      </c>
      <c r="F27" s="28">
        <v>193363342.70012724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535545671.80969065</v>
      </c>
      <c r="D28" s="28">
        <v>0</v>
      </c>
      <c r="E28" s="28">
        <v>242122517.23793775</v>
      </c>
      <c r="F28" s="28">
        <v>290018102.52765328</v>
      </c>
      <c r="G28" s="28">
        <v>3405052.0440996042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422752826.35429001</v>
      </c>
      <c r="D29" s="28">
        <v>0</v>
      </c>
      <c r="E29" s="28">
        <v>124070984.97732285</v>
      </c>
      <c r="F29" s="28">
        <v>277852123.80125248</v>
      </c>
      <c r="G29" s="28">
        <v>20829717.57571473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311625399.41520011</v>
      </c>
      <c r="D30" s="28">
        <v>0</v>
      </c>
      <c r="E30" s="28">
        <v>72425740.170485362</v>
      </c>
      <c r="F30" s="28">
        <v>220776596.07937282</v>
      </c>
      <c r="G30" s="28">
        <v>18423063.165341906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214905604.14258468</v>
      </c>
      <c r="D31" s="28">
        <v>0</v>
      </c>
      <c r="E31" s="28">
        <v>11636975.40574888</v>
      </c>
      <c r="F31" s="28">
        <v>169163409.14226815</v>
      </c>
      <c r="G31" s="28">
        <v>34105219.594567671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159597137.39376608</v>
      </c>
      <c r="D32" s="28">
        <v>0</v>
      </c>
      <c r="E32" s="28">
        <v>7059432.0103913564</v>
      </c>
      <c r="F32" s="28">
        <v>106040692.93105054</v>
      </c>
      <c r="G32" s="28">
        <v>46497012.452324189</v>
      </c>
      <c r="H32" s="28">
        <v>0</v>
      </c>
      <c r="I32" s="28"/>
      <c r="J32" s="29">
        <v>0</v>
      </c>
    </row>
    <row r="33" spans="2:10" x14ac:dyDescent="0.5">
      <c r="B33" s="23">
        <v>17</v>
      </c>
      <c r="C33" s="27">
        <f t="shared" si="0"/>
        <v>76019993.703108266</v>
      </c>
      <c r="D33" s="28">
        <v>0</v>
      </c>
      <c r="E33" s="28">
        <v>0</v>
      </c>
      <c r="F33" s="28">
        <v>33067500.793029383</v>
      </c>
      <c r="G33" s="28">
        <v>42799602.054882377</v>
      </c>
      <c r="H33" s="28">
        <v>152890.85519650768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18227316.495571725</v>
      </c>
      <c r="D34" s="28">
        <v>0</v>
      </c>
      <c r="E34" s="28">
        <v>0</v>
      </c>
      <c r="F34" s="28">
        <v>7603331.1658264073</v>
      </c>
      <c r="G34" s="28">
        <v>10590560.008374151</v>
      </c>
      <c r="H34" s="28">
        <v>33425.321371167978</v>
      </c>
      <c r="I34" s="28"/>
      <c r="J34" s="29">
        <v>0</v>
      </c>
    </row>
    <row r="35" spans="2:10" x14ac:dyDescent="0.5">
      <c r="B35" s="23">
        <v>18</v>
      </c>
      <c r="C35" s="27">
        <f t="shared" si="0"/>
        <v>1465606.8714613109</v>
      </c>
      <c r="D35" s="28">
        <v>0</v>
      </c>
      <c r="E35" s="28">
        <v>0</v>
      </c>
      <c r="F35" s="28">
        <v>642762.91533696081</v>
      </c>
      <c r="G35" s="28">
        <v>793829.69232186163</v>
      </c>
      <c r="H35" s="28">
        <v>29014.263802488338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/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4767038515.5549183</v>
      </c>
      <c r="D40" s="32">
        <v>530599455.4208737</v>
      </c>
      <c r="E40" s="32">
        <v>2567681581.117444</v>
      </c>
      <c r="F40" s="32">
        <v>1491098091.9886041</v>
      </c>
      <c r="G40" s="32">
        <v>177444056.58762649</v>
      </c>
      <c r="H40" s="32">
        <v>215330.440370164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</v>
      </c>
      <c r="D41" s="35">
        <v>11.130588806646301</v>
      </c>
      <c r="E41" s="35">
        <v>53.863243872250258</v>
      </c>
      <c r="F41" s="35">
        <v>31.279338044430073</v>
      </c>
      <c r="G41" s="35">
        <v>3.7223122072251749</v>
      </c>
      <c r="H41" s="35">
        <v>4.517069448202223E-3</v>
      </c>
      <c r="I41" s="35"/>
      <c r="J41" s="36">
        <v>0</v>
      </c>
    </row>
    <row r="42" spans="2:10" s="6" customFormat="1" x14ac:dyDescent="0.5">
      <c r="B42" s="23" t="s">
        <v>14</v>
      </c>
      <c r="C42" s="37">
        <v>13.594922086556611</v>
      </c>
      <c r="D42" s="38">
        <v>10.777020063448264</v>
      </c>
      <c r="E42" s="38">
        <v>13.242494698768651</v>
      </c>
      <c r="F42" s="38">
        <v>14.885367092058205</v>
      </c>
      <c r="G42" s="38">
        <v>16.272608625974613</v>
      </c>
      <c r="H42" s="38">
        <v>17.21235699146607</v>
      </c>
      <c r="I42" s="38"/>
      <c r="J42" s="39">
        <v>0</v>
      </c>
    </row>
    <row r="43" spans="2:10" s="7" customFormat="1" x14ac:dyDescent="0.5">
      <c r="B43" s="40" t="s">
        <v>15</v>
      </c>
      <c r="C43" s="41">
        <v>2.8755030379391417</v>
      </c>
      <c r="D43" s="42">
        <v>1.1301959961232855</v>
      </c>
      <c r="E43" s="42">
        <v>1.2053068652274104</v>
      </c>
      <c r="F43" s="42">
        <v>1.0873994244481664</v>
      </c>
      <c r="G43" s="42">
        <v>0.57109801099124269</v>
      </c>
      <c r="H43" s="42">
        <v>0.12845508716528159</v>
      </c>
      <c r="I43" s="42"/>
      <c r="J43" s="43">
        <v>0</v>
      </c>
    </row>
    <row r="44" spans="2:10" x14ac:dyDescent="0.5">
      <c r="B44" s="44" t="s">
        <v>16</v>
      </c>
      <c r="C44" s="45">
        <v>16.414192782872171</v>
      </c>
      <c r="D44" s="46">
        <v>7.5340313629355293</v>
      </c>
      <c r="E44" s="46">
        <v>14.609182551364047</v>
      </c>
      <c r="F44" s="46">
        <v>21.248502649534434</v>
      </c>
      <c r="G44" s="46">
        <v>28.138331617084347</v>
      </c>
      <c r="H44" s="46">
        <v>33.585090123596686</v>
      </c>
      <c r="I44" s="46"/>
      <c r="J44" s="47">
        <v>0</v>
      </c>
    </row>
    <row r="45" spans="2:10" x14ac:dyDescent="0.5">
      <c r="B45" s="48" t="s">
        <v>17</v>
      </c>
      <c r="C45" s="27">
        <v>78193.095248942278</v>
      </c>
      <c r="D45" s="49">
        <v>3997.5529382973746</v>
      </c>
      <c r="E45" s="49">
        <v>37511.728952319812</v>
      </c>
      <c r="F45" s="49">
        <v>31683.60175833559</v>
      </c>
      <c r="G45" s="49">
        <v>4992.979707743315</v>
      </c>
      <c r="H45" s="49">
        <v>7.23189224618572</v>
      </c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5.1124116849069861</v>
      </c>
      <c r="E46" s="51">
        <v>47.97319869854779</v>
      </c>
      <c r="F46" s="51">
        <v>40.519692509248991</v>
      </c>
      <c r="G46" s="51">
        <v>6.3854483466183733</v>
      </c>
      <c r="H46" s="51">
        <v>9.2487606778599105E-3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530.59945542087371</v>
      </c>
      <c r="E51" s="2">
        <f t="shared" si="1"/>
        <v>2567.6815811174442</v>
      </c>
      <c r="F51" s="2">
        <f t="shared" si="1"/>
        <v>1491.098091988604</v>
      </c>
      <c r="G51" s="2">
        <f t="shared" si="1"/>
        <v>177.44405658762648</v>
      </c>
      <c r="H51" s="2">
        <f t="shared" si="1"/>
        <v>0.21533044037016399</v>
      </c>
      <c r="I51" s="2">
        <f t="shared" si="1"/>
        <v>0</v>
      </c>
    </row>
    <row r="52" spans="2:12" x14ac:dyDescent="0.5">
      <c r="C52" s="2">
        <f>+L54</f>
        <v>14</v>
      </c>
    </row>
    <row r="53" spans="2:12" x14ac:dyDescent="0.5">
      <c r="C53" s="8">
        <f>K54</f>
        <v>14.053191253805275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cm=14%</v>
      </c>
      <c r="D54" s="8">
        <f t="shared" ref="D54:I54" si="3">SUM(D7:D22)/1000000000</f>
        <v>0.43160792501895584</v>
      </c>
      <c r="E54" s="8">
        <f t="shared" si="3"/>
        <v>0.22846577306305679</v>
      </c>
      <c r="F54" s="8">
        <f t="shared" si="3"/>
        <v>9.8473416514799142E-3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0.6699210397334926</v>
      </c>
      <c r="K54" s="8">
        <f>(J54/$J$56)*100</f>
        <v>14.053191253805275</v>
      </c>
      <c r="L54" s="8">
        <f>ROUND(K54,0)</f>
        <v>14</v>
      </c>
    </row>
    <row r="55" spans="2:12" x14ac:dyDescent="0.5">
      <c r="B55" s="10"/>
      <c r="C55" s="2" t="s">
        <v>23</v>
      </c>
      <c r="D55" s="8">
        <f t="shared" ref="D55:I55" si="4">SUM(D23:D38)/1000000000</f>
        <v>9.8991530401917938E-2</v>
      </c>
      <c r="E55" s="8">
        <f t="shared" si="4"/>
        <v>2.3392158080543872</v>
      </c>
      <c r="F55" s="8">
        <f t="shared" si="4"/>
        <v>1.4812507503371242</v>
      </c>
      <c r="G55" s="8">
        <f t="shared" si="4"/>
        <v>0.17744405658762649</v>
      </c>
      <c r="H55" s="8">
        <f t="shared" si="4"/>
        <v>2.1533044037016399E-4</v>
      </c>
      <c r="I55" s="8">
        <f t="shared" si="4"/>
        <v>0</v>
      </c>
      <c r="J55" s="8">
        <f>SUM(D55:I55)</f>
        <v>4.0971174758214257</v>
      </c>
      <c r="K55" s="8">
        <f>(J55/$J$56)*100</f>
        <v>85.946808746194719</v>
      </c>
    </row>
    <row r="56" spans="2:12" x14ac:dyDescent="0.5">
      <c r="B56" s="10"/>
      <c r="J56" s="8">
        <f>SUM(J54:J55)</f>
        <v>4.7670385155549182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7.0502410830756324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7.0502410830756324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238.65052713175677</v>
      </c>
    </row>
    <row r="62" spans="2:12" x14ac:dyDescent="0.5">
      <c r="B62" s="10"/>
      <c r="J62" s="8">
        <f>SUM(J60:J61)</f>
        <v>11.712650253815376</v>
      </c>
      <c r="K62" s="8">
        <f>(J62/$J$56)*100</f>
        <v>245.70076821483241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19CF-9194-4DD4-A5EB-1BDE064CF8EA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27842</v>
      </c>
      <c r="D13" s="28">
        <v>27842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359809</v>
      </c>
      <c r="D14" s="28">
        <v>359809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4810060.1626016255</v>
      </c>
      <c r="D15" s="28">
        <v>4810060.1626016255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16145775.894308943</v>
      </c>
      <c r="D16" s="28">
        <v>16145775.894308943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32651680.926829271</v>
      </c>
      <c r="D17" s="28">
        <v>32651680.926829271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52361209.184008352</v>
      </c>
      <c r="D18" s="28">
        <v>48374371.829268292</v>
      </c>
      <c r="E18" s="28">
        <v>3986837.3547400609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74678766.032263055</v>
      </c>
      <c r="D19" s="28">
        <v>71157545.121951222</v>
      </c>
      <c r="E19" s="28">
        <v>3521220.9103118367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111774804.5348416</v>
      </c>
      <c r="D20" s="28">
        <v>60194522.999864496</v>
      </c>
      <c r="E20" s="28">
        <v>51580281.534977108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158624375.92946038</v>
      </c>
      <c r="D21" s="28">
        <v>43253592.506458171</v>
      </c>
      <c r="E21" s="28">
        <v>115370783.4230022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263797122.24263003</v>
      </c>
      <c r="D22" s="28">
        <v>69462885.099999994</v>
      </c>
      <c r="E22" s="28">
        <v>194334237.14263004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371058826.75430387</v>
      </c>
      <c r="D23" s="28">
        <v>118574246.10016656</v>
      </c>
      <c r="E23" s="28">
        <v>248480809.19772327</v>
      </c>
      <c r="F23" s="28">
        <v>4003771.4564140378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514825236.59456778</v>
      </c>
      <c r="D24" s="28">
        <v>64726745</v>
      </c>
      <c r="E24" s="28">
        <v>418547725.79413241</v>
      </c>
      <c r="F24" s="28">
        <v>31550765.800435353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545004719.99528587</v>
      </c>
      <c r="D25" s="28">
        <v>38941276.129032254</v>
      </c>
      <c r="E25" s="28">
        <v>387341994.53546929</v>
      </c>
      <c r="F25" s="28">
        <v>118721449.33078429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589527713.28449738</v>
      </c>
      <c r="D26" s="28">
        <v>20425783.785714284</v>
      </c>
      <c r="E26" s="28">
        <v>370363753.22690946</v>
      </c>
      <c r="F26" s="28">
        <v>198738176.27187365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544587243.03621769</v>
      </c>
      <c r="D27" s="28">
        <v>22261500.851063829</v>
      </c>
      <c r="E27" s="28">
        <v>292368160.01510859</v>
      </c>
      <c r="F27" s="28">
        <v>229670829.39548531</v>
      </c>
      <c r="G27" s="28">
        <v>286752.77455998573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555093483.2635715</v>
      </c>
      <c r="D28" s="28">
        <v>17257670.117647059</v>
      </c>
      <c r="E28" s="28">
        <v>264231095.0355058</v>
      </c>
      <c r="F28" s="28">
        <v>268986228.64099157</v>
      </c>
      <c r="G28" s="28">
        <v>4618489.4694270501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407401087.15842754</v>
      </c>
      <c r="D29" s="28">
        <v>4266365.1063829791</v>
      </c>
      <c r="E29" s="28">
        <v>155734191.65490997</v>
      </c>
      <c r="F29" s="28">
        <v>235165909.30955243</v>
      </c>
      <c r="G29" s="28">
        <v>12234621.087582147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309557562.98417085</v>
      </c>
      <c r="D30" s="28">
        <v>3091137.0909090908</v>
      </c>
      <c r="E30" s="28">
        <v>64337560.244507954</v>
      </c>
      <c r="F30" s="28">
        <v>208586479.3016775</v>
      </c>
      <c r="G30" s="28">
        <v>33542386.347076315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203908294.26183292</v>
      </c>
      <c r="D31" s="28">
        <v>1854628.5333333334</v>
      </c>
      <c r="E31" s="28">
        <v>12581610.634782609</v>
      </c>
      <c r="F31" s="28">
        <v>124655116.62632413</v>
      </c>
      <c r="G31" s="28">
        <v>62299081.552238598</v>
      </c>
      <c r="H31" s="28">
        <v>2517856.9151542461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112367544.28110285</v>
      </c>
      <c r="D32" s="28">
        <v>0</v>
      </c>
      <c r="E32" s="28">
        <v>2599676.4736842103</v>
      </c>
      <c r="F32" s="28">
        <v>54434995.534351915</v>
      </c>
      <c r="G32" s="28">
        <v>51891079.690135062</v>
      </c>
      <c r="H32" s="28">
        <v>3441792.5829316657</v>
      </c>
      <c r="I32" s="28"/>
      <c r="J32" s="29">
        <v>0</v>
      </c>
    </row>
    <row r="33" spans="2:10" x14ac:dyDescent="0.5">
      <c r="B33" s="23">
        <v>17</v>
      </c>
      <c r="C33" s="27">
        <f t="shared" si="0"/>
        <v>34203794.549699746</v>
      </c>
      <c r="D33" s="28">
        <v>0</v>
      </c>
      <c r="E33" s="28">
        <v>0</v>
      </c>
      <c r="F33" s="28">
        <v>12599025.84147477</v>
      </c>
      <c r="G33" s="28">
        <v>18514077.147909954</v>
      </c>
      <c r="H33" s="28">
        <v>3090691.5603150222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10199438.653595354</v>
      </c>
      <c r="D34" s="28">
        <v>0</v>
      </c>
      <c r="E34" s="28">
        <v>0</v>
      </c>
      <c r="F34" s="28">
        <v>2699712.0960582276</v>
      </c>
      <c r="G34" s="28">
        <v>5662667.4423437491</v>
      </c>
      <c r="H34" s="28">
        <v>1837059.1151933782</v>
      </c>
      <c r="I34" s="28"/>
      <c r="J34" s="29">
        <v>0</v>
      </c>
    </row>
    <row r="35" spans="2:10" x14ac:dyDescent="0.5">
      <c r="B35" s="23">
        <v>18</v>
      </c>
      <c r="C35" s="27">
        <f t="shared" si="0"/>
        <v>2458576.1714703958</v>
      </c>
      <c r="D35" s="28">
        <v>0</v>
      </c>
      <c r="E35" s="28">
        <v>0</v>
      </c>
      <c r="F35" s="28">
        <v>0</v>
      </c>
      <c r="G35" s="28">
        <v>961233.92307692301</v>
      </c>
      <c r="H35" s="28">
        <v>1497342.2483934727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254788.45161290321</v>
      </c>
      <c r="D36" s="28">
        <v>0</v>
      </c>
      <c r="E36" s="28">
        <v>0</v>
      </c>
      <c r="F36" s="28">
        <v>0</v>
      </c>
      <c r="G36" s="28">
        <v>110324.45161290321</v>
      </c>
      <c r="H36" s="28">
        <v>144464</v>
      </c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4915679755.3472996</v>
      </c>
      <c r="D40" s="32">
        <v>637837438.25553143</v>
      </c>
      <c r="E40" s="32">
        <v>2585379937.1783953</v>
      </c>
      <c r="F40" s="32">
        <v>1489812459.605423</v>
      </c>
      <c r="G40" s="32">
        <v>190120713.88596269</v>
      </c>
      <c r="H40" s="32">
        <v>12529206.421987785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100.00000000000003</v>
      </c>
      <c r="D41" s="35">
        <v>12.975569402414568</v>
      </c>
      <c r="E41" s="35">
        <v>52.594555907878394</v>
      </c>
      <c r="F41" s="35">
        <v>30.307353891082876</v>
      </c>
      <c r="G41" s="35">
        <v>3.8676383195863901</v>
      </c>
      <c r="H41" s="35">
        <v>0.25488247903778627</v>
      </c>
      <c r="I41" s="35"/>
      <c r="J41" s="36">
        <v>0</v>
      </c>
    </row>
    <row r="42" spans="2:10" s="6" customFormat="1" x14ac:dyDescent="0.5">
      <c r="B42" s="23" t="s">
        <v>14</v>
      </c>
      <c r="C42" s="37">
        <v>13.448461501546456</v>
      </c>
      <c r="D42" s="38">
        <v>11.394289868878763</v>
      </c>
      <c r="E42" s="38">
        <v>13.100405656811798</v>
      </c>
      <c r="F42" s="38">
        <v>14.565009575550514</v>
      </c>
      <c r="G42" s="38">
        <v>16.09806844681049</v>
      </c>
      <c r="H42" s="38">
        <v>16.871804698036485</v>
      </c>
      <c r="I42" s="38"/>
      <c r="J42" s="39">
        <v>0</v>
      </c>
    </row>
    <row r="43" spans="2:10" s="7" customFormat="1" x14ac:dyDescent="0.5">
      <c r="B43" s="40" t="s">
        <v>15</v>
      </c>
      <c r="C43" s="41">
        <v>2.7000814645633331</v>
      </c>
      <c r="D43" s="42">
        <v>2.3979987463449808</v>
      </c>
      <c r="E43" s="42">
        <v>1.4614105621472122</v>
      </c>
      <c r="F43" s="42">
        <v>1.0315679196816936</v>
      </c>
      <c r="G43" s="42">
        <v>0.416012913076521</v>
      </c>
      <c r="H43" s="42">
        <v>0.43530698731019496</v>
      </c>
      <c r="I43" s="42"/>
      <c r="J43" s="43">
        <v>0</v>
      </c>
    </row>
    <row r="44" spans="2:10" x14ac:dyDescent="0.5">
      <c r="B44" s="44" t="s">
        <v>16</v>
      </c>
      <c r="C44" s="45">
        <v>15.250374289543606</v>
      </c>
      <c r="D44" s="46">
        <v>8.9797793100467445</v>
      </c>
      <c r="E44" s="46">
        <v>13.682090106325123</v>
      </c>
      <c r="F44" s="46">
        <v>19.095399971006024</v>
      </c>
      <c r="G44" s="46">
        <v>26.174871818866386</v>
      </c>
      <c r="H44" s="46">
        <v>30.509157571628748</v>
      </c>
      <c r="I44" s="46"/>
      <c r="J44" s="47">
        <v>0</v>
      </c>
    </row>
    <row r="45" spans="2:10" x14ac:dyDescent="0.5">
      <c r="B45" s="48" t="s">
        <v>17</v>
      </c>
      <c r="C45" s="27">
        <v>74908.246337786375</v>
      </c>
      <c r="D45" s="49">
        <v>5727.6394312202383</v>
      </c>
      <c r="E45" s="49">
        <v>35373.401259559992</v>
      </c>
      <c r="F45" s="49">
        <v>28448.564797953808</v>
      </c>
      <c r="G45" s="49">
        <v>4976.3853160764438</v>
      </c>
      <c r="H45" s="49">
        <v>382.25553297588817</v>
      </c>
      <c r="I45" s="49"/>
      <c r="J45" s="50">
        <v>0</v>
      </c>
    </row>
    <row r="46" spans="2:10" x14ac:dyDescent="0.5">
      <c r="B46" s="23" t="s">
        <v>13</v>
      </c>
      <c r="C46" s="34">
        <v>99.999999999999986</v>
      </c>
      <c r="D46" s="51">
        <v>7.6462068079826535</v>
      </c>
      <c r="E46" s="51">
        <v>47.222305939521632</v>
      </c>
      <c r="F46" s="51">
        <v>37.977881193039416</v>
      </c>
      <c r="G46" s="51">
        <v>6.6433077256090813</v>
      </c>
      <c r="H46" s="51">
        <v>0.51029833384721079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637.83743825553142</v>
      </c>
      <c r="E51" s="2">
        <f t="shared" si="1"/>
        <v>2585.3799371783953</v>
      </c>
      <c r="F51" s="2">
        <f t="shared" si="1"/>
        <v>1489.8124596054229</v>
      </c>
      <c r="G51" s="2">
        <f t="shared" si="1"/>
        <v>190.12071388596269</v>
      </c>
      <c r="H51" s="2">
        <f t="shared" si="1"/>
        <v>12.529206421987785</v>
      </c>
      <c r="I51" s="2">
        <f t="shared" si="1"/>
        <v>0</v>
      </c>
    </row>
    <row r="52" spans="2:12" x14ac:dyDescent="0.5">
      <c r="C52" s="2">
        <f>+L54</f>
        <v>15</v>
      </c>
    </row>
    <row r="53" spans="2:12" x14ac:dyDescent="0.5">
      <c r="C53" s="8">
        <f>K54</f>
        <v>14.550000844316823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cm=15%</v>
      </c>
      <c r="D54" s="8">
        <f t="shared" ref="D54:I54" si="3">SUM(D7:D22)/1000000000</f>
        <v>0.34643808554128208</v>
      </c>
      <c r="E54" s="8">
        <f t="shared" si="3"/>
        <v>0.36879336036566124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0.71523144590694332</v>
      </c>
      <c r="K54" s="8">
        <f>(J54/$J$56)*100</f>
        <v>14.550000844316823</v>
      </c>
      <c r="L54" s="8">
        <f>ROUND(K54,0)</f>
        <v>15</v>
      </c>
    </row>
    <row r="55" spans="2:12" x14ac:dyDescent="0.5">
      <c r="B55" s="10"/>
      <c r="C55" s="2" t="s">
        <v>23</v>
      </c>
      <c r="D55" s="8">
        <f t="shared" ref="D55:I55" si="4">SUM(D23:D38)/1000000000</f>
        <v>0.29139935271424938</v>
      </c>
      <c r="E55" s="8">
        <f t="shared" si="4"/>
        <v>2.2165865768127335</v>
      </c>
      <c r="F55" s="8">
        <f t="shared" si="4"/>
        <v>1.489812459605423</v>
      </c>
      <c r="G55" s="8">
        <f t="shared" si="4"/>
        <v>0.19012071388596269</v>
      </c>
      <c r="H55" s="8">
        <f t="shared" si="4"/>
        <v>1.2529206421987784E-2</v>
      </c>
      <c r="I55" s="8">
        <f t="shared" si="4"/>
        <v>0</v>
      </c>
      <c r="J55" s="8">
        <f>SUM(D55:I55)</f>
        <v>4.2004483094403566</v>
      </c>
      <c r="K55" s="8">
        <f>(J55/$J$56)*100</f>
        <v>85.449999155683173</v>
      </c>
    </row>
    <row r="56" spans="2:12" x14ac:dyDescent="0.5">
      <c r="B56" s="10"/>
      <c r="J56" s="8">
        <f>SUM(J54:J55)</f>
        <v>4.9156797553473002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6.8370545803781004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6.8370545803781004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231.43416805316099</v>
      </c>
    </row>
    <row r="62" spans="2:12" x14ac:dyDescent="0.5">
      <c r="B62" s="10"/>
      <c r="J62" s="8">
        <f>SUM(J60:J61)</f>
        <v>11.712650253815376</v>
      </c>
      <c r="K62" s="8">
        <f>(J62/$J$56)*100</f>
        <v>238.27122263353911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F6CC-D2C7-4C6C-96BC-02587AB2CF46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726460</v>
      </c>
      <c r="D13" s="28">
        <v>726460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923099</v>
      </c>
      <c r="D14" s="28">
        <v>923099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952721</v>
      </c>
      <c r="D15" s="28">
        <v>952721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1619099</v>
      </c>
      <c r="D16" s="28">
        <v>1619099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3351631</v>
      </c>
      <c r="D17" s="28">
        <v>3259531</v>
      </c>
      <c r="E17" s="28">
        <v>92100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7616711</v>
      </c>
      <c r="D18" s="28">
        <v>7394832</v>
      </c>
      <c r="E18" s="28">
        <v>221879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17130024</v>
      </c>
      <c r="D19" s="28">
        <v>13934743.166666668</v>
      </c>
      <c r="E19" s="28">
        <v>3195280.833333333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34046852</v>
      </c>
      <c r="D20" s="28">
        <v>22286909.666666664</v>
      </c>
      <c r="E20" s="28">
        <v>11759942.333333332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45950022</v>
      </c>
      <c r="D21" s="28">
        <v>42415829.333333336</v>
      </c>
      <c r="E21" s="28">
        <v>3534192.6666666665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63654130</v>
      </c>
      <c r="D22" s="28">
        <v>35786393</v>
      </c>
      <c r="E22" s="28">
        <v>27867737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78797864</v>
      </c>
      <c r="D23" s="28">
        <v>28511758.380487807</v>
      </c>
      <c r="E23" s="28">
        <v>50224949.019512191</v>
      </c>
      <c r="F23" s="28">
        <v>61156.600000000006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128514994.99999999</v>
      </c>
      <c r="D24" s="28">
        <v>25023103.583333332</v>
      </c>
      <c r="E24" s="28">
        <v>90349016.048245609</v>
      </c>
      <c r="F24" s="28">
        <v>13142875.368421052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135762521</v>
      </c>
      <c r="D25" s="28">
        <v>6777286.2857142854</v>
      </c>
      <c r="E25" s="28">
        <v>87659051.799999997</v>
      </c>
      <c r="F25" s="28">
        <v>41326182.914285712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205641433</v>
      </c>
      <c r="D26" s="28">
        <v>8137306.4399999995</v>
      </c>
      <c r="E26" s="28">
        <v>121595316.33115479</v>
      </c>
      <c r="F26" s="28">
        <v>75908810.228845194</v>
      </c>
      <c r="G26" s="28">
        <v>0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224708058</v>
      </c>
      <c r="D27" s="28">
        <v>0</v>
      </c>
      <c r="E27" s="28">
        <v>106658279.26003277</v>
      </c>
      <c r="F27" s="28">
        <v>112747019.51269451</v>
      </c>
      <c r="G27" s="28">
        <v>5302759.2272727275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344120534</v>
      </c>
      <c r="D28" s="28">
        <v>0</v>
      </c>
      <c r="E28" s="28">
        <v>141667470.22274858</v>
      </c>
      <c r="F28" s="28">
        <v>196314932.71058476</v>
      </c>
      <c r="G28" s="28">
        <v>6138131.0666666664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337922805.99999994</v>
      </c>
      <c r="D29" s="28">
        <v>0</v>
      </c>
      <c r="E29" s="28">
        <v>132088003.58797702</v>
      </c>
      <c r="F29" s="28">
        <v>192802040.00029239</v>
      </c>
      <c r="G29" s="28">
        <v>13032762.411730547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373266104</v>
      </c>
      <c r="D30" s="28">
        <v>0</v>
      </c>
      <c r="E30" s="28">
        <v>114150368.97523311</v>
      </c>
      <c r="F30" s="28">
        <v>227970548.43064001</v>
      </c>
      <c r="G30" s="28">
        <v>31145186.594126888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286234938</v>
      </c>
      <c r="D31" s="28">
        <v>0</v>
      </c>
      <c r="E31" s="28">
        <v>78630130.412872836</v>
      </c>
      <c r="F31" s="28">
        <v>164751613.23046863</v>
      </c>
      <c r="G31" s="28">
        <v>42202161.948495269</v>
      </c>
      <c r="H31" s="28">
        <v>651032.40816326521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195304068</v>
      </c>
      <c r="D32" s="28">
        <v>0</v>
      </c>
      <c r="E32" s="28">
        <v>16812925.928571425</v>
      </c>
      <c r="F32" s="28">
        <v>137489158.45535713</v>
      </c>
      <c r="G32" s="28">
        <v>40375639.321428567</v>
      </c>
      <c r="H32" s="28">
        <v>626344.29464285716</v>
      </c>
      <c r="I32" s="28"/>
      <c r="J32" s="29">
        <v>0</v>
      </c>
    </row>
    <row r="33" spans="2:10" x14ac:dyDescent="0.5">
      <c r="B33" s="23">
        <v>17</v>
      </c>
      <c r="C33" s="27">
        <f t="shared" si="0"/>
        <v>64600653</v>
      </c>
      <c r="D33" s="28">
        <v>0</v>
      </c>
      <c r="E33" s="28">
        <v>1978352</v>
      </c>
      <c r="F33" s="28">
        <v>39802538.878787875</v>
      </c>
      <c r="G33" s="28">
        <v>21229235.772727273</v>
      </c>
      <c r="H33" s="28">
        <v>1590526.3484848486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15551808.999999998</v>
      </c>
      <c r="D34" s="28">
        <v>0</v>
      </c>
      <c r="E34" s="28">
        <v>0</v>
      </c>
      <c r="F34" s="28">
        <v>5599198.0666666664</v>
      </c>
      <c r="G34" s="28">
        <v>8562317.212121211</v>
      </c>
      <c r="H34" s="28">
        <v>1390293.7212121212</v>
      </c>
      <c r="I34" s="28"/>
      <c r="J34" s="29">
        <v>0</v>
      </c>
    </row>
    <row r="35" spans="2:10" x14ac:dyDescent="0.5">
      <c r="B35" s="23">
        <v>18</v>
      </c>
      <c r="C35" s="27">
        <f t="shared" si="0"/>
        <v>1255316.9999999998</v>
      </c>
      <c r="D35" s="28">
        <v>0</v>
      </c>
      <c r="E35" s="28">
        <v>0</v>
      </c>
      <c r="F35" s="28">
        <v>554395.33333333326</v>
      </c>
      <c r="G35" s="28">
        <v>555477.83333333326</v>
      </c>
      <c r="H35" s="28">
        <v>145443.83333333331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143636</v>
      </c>
      <c r="D36" s="28">
        <v>0</v>
      </c>
      <c r="E36" s="28">
        <v>0</v>
      </c>
      <c r="F36" s="28">
        <v>0</v>
      </c>
      <c r="G36" s="28">
        <v>128042</v>
      </c>
      <c r="H36" s="28">
        <v>15594</v>
      </c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2567795485</v>
      </c>
      <c r="D40" s="32">
        <v>197749071.8562021</v>
      </c>
      <c r="E40" s="32">
        <v>988484995.41968167</v>
      </c>
      <c r="F40" s="32">
        <v>1208470469.730377</v>
      </c>
      <c r="G40" s="32">
        <v>168671713.3879025</v>
      </c>
      <c r="H40" s="32">
        <v>4419234.6058364259</v>
      </c>
      <c r="I40" s="32"/>
      <c r="J40" s="33">
        <v>0</v>
      </c>
    </row>
    <row r="41" spans="2:10" s="6" customFormat="1" x14ac:dyDescent="0.5">
      <c r="B41" s="23" t="s">
        <v>13</v>
      </c>
      <c r="C41" s="34">
        <v>99.999999999999986</v>
      </c>
      <c r="D41" s="35">
        <v>7.7011223444924033</v>
      </c>
      <c r="E41" s="35">
        <v>38.495472135300595</v>
      </c>
      <c r="F41" s="35">
        <v>47.062566968037835</v>
      </c>
      <c r="G41" s="35">
        <v>6.5687362709846999</v>
      </c>
      <c r="H41" s="35">
        <v>0.17210228118445445</v>
      </c>
      <c r="I41" s="35"/>
      <c r="J41" s="36">
        <v>0</v>
      </c>
    </row>
    <row r="42" spans="2:10" s="6" customFormat="1" x14ac:dyDescent="0.5">
      <c r="B42" s="23" t="s">
        <v>14</v>
      </c>
      <c r="C42" s="37">
        <v>14.480627132187671</v>
      </c>
      <c r="D42" s="38">
        <v>11.314061367489387</v>
      </c>
      <c r="E42" s="38">
        <v>14.05996347390912</v>
      </c>
      <c r="F42" s="38">
        <v>15.115663694143372</v>
      </c>
      <c r="G42" s="38">
        <v>16.043122352935509</v>
      </c>
      <c r="H42" s="38">
        <v>16.977321217250395</v>
      </c>
      <c r="I42" s="38"/>
      <c r="J42" s="39">
        <v>0</v>
      </c>
    </row>
    <row r="43" spans="2:10" s="7" customFormat="1" x14ac:dyDescent="0.5">
      <c r="B43" s="40" t="s">
        <v>15</v>
      </c>
      <c r="C43" s="41">
        <v>2.5395723133624206</v>
      </c>
      <c r="D43" s="42">
        <v>1.2289863455481063</v>
      </c>
      <c r="E43" s="42">
        <v>1.8092321719418663</v>
      </c>
      <c r="F43" s="42">
        <v>1.0713883812077991</v>
      </c>
      <c r="G43" s="42">
        <v>0.64704253689996349</v>
      </c>
      <c r="H43" s="42">
        <v>0.30173768392680167</v>
      </c>
      <c r="I43" s="42"/>
      <c r="J43" s="43">
        <v>0</v>
      </c>
    </row>
    <row r="44" spans="2:10" x14ac:dyDescent="0.5">
      <c r="B44" s="44" t="s">
        <v>16</v>
      </c>
      <c r="C44" s="45">
        <v>20.770816491979598</v>
      </c>
      <c r="D44" s="46">
        <v>8.3391924537856124</v>
      </c>
      <c r="E44" s="46">
        <v>18.399384441456544</v>
      </c>
      <c r="F44" s="46">
        <v>23.474107858138673</v>
      </c>
      <c r="G44" s="46">
        <v>28.877810590125858</v>
      </c>
      <c r="H44" s="46">
        <v>35.260607685565653</v>
      </c>
      <c r="I44" s="46"/>
      <c r="J44" s="47">
        <v>0</v>
      </c>
    </row>
    <row r="45" spans="2:10" x14ac:dyDescent="0.5">
      <c r="B45" s="48" t="s">
        <v>17</v>
      </c>
      <c r="C45" s="27">
        <v>53231.043851765571</v>
      </c>
      <c r="D45" s="49">
        <v>1649.0675677663494</v>
      </c>
      <c r="E45" s="49">
        <v>18187.515445338136</v>
      </c>
      <c r="F45" s="49">
        <v>28367.766149826373</v>
      </c>
      <c r="G45" s="49">
        <v>4870.8697911278441</v>
      </c>
      <c r="H45" s="49">
        <v>155.82489770687357</v>
      </c>
      <c r="I45" s="49"/>
      <c r="J45" s="50">
        <v>0</v>
      </c>
    </row>
    <row r="46" spans="2:10" x14ac:dyDescent="0.5">
      <c r="B46" s="23" t="s">
        <v>13</v>
      </c>
      <c r="C46" s="34">
        <v>100.00000000000001</v>
      </c>
      <c r="D46" s="51">
        <v>3.0979433211164675</v>
      </c>
      <c r="E46" s="51">
        <v>34.167121531536324</v>
      </c>
      <c r="F46" s="51">
        <v>53.291771299512973</v>
      </c>
      <c r="G46" s="51">
        <v>9.1504307236430176</v>
      </c>
      <c r="H46" s="51">
        <v>0.29273312419122355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197.74907185620211</v>
      </c>
      <c r="E51" s="2">
        <f t="shared" si="1"/>
        <v>988.4849954196817</v>
      </c>
      <c r="F51" s="2">
        <f t="shared" si="1"/>
        <v>1208.4704697303769</v>
      </c>
      <c r="G51" s="2">
        <f t="shared" si="1"/>
        <v>168.67171338790249</v>
      </c>
      <c r="H51" s="2">
        <f t="shared" si="1"/>
        <v>4.4192346058364258</v>
      </c>
      <c r="I51" s="2">
        <f t="shared" si="1"/>
        <v>0</v>
      </c>
    </row>
    <row r="52" spans="2:12" x14ac:dyDescent="0.5">
      <c r="C52" s="2">
        <f>+L54</f>
        <v>7</v>
      </c>
    </row>
    <row r="53" spans="2:12" x14ac:dyDescent="0.5">
      <c r="C53" s="8">
        <f>K54</f>
        <v>6.8529892675623278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cm=7%</v>
      </c>
      <c r="D54" s="8">
        <f t="shared" ref="D54:I54" si="3">SUM(D7:D22)/1000000000</f>
        <v>0.12929961716666666</v>
      </c>
      <c r="E54" s="8">
        <f t="shared" si="3"/>
        <v>4.6671131833333331E-2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0.17597074899999998</v>
      </c>
      <c r="K54" s="8">
        <f>(J54/$J$56)*100</f>
        <v>6.8529892675623278</v>
      </c>
      <c r="L54" s="8">
        <f>ROUND(K54,0)</f>
        <v>7</v>
      </c>
    </row>
    <row r="55" spans="2:12" x14ac:dyDescent="0.5">
      <c r="B55" s="10"/>
      <c r="C55" s="2" t="s">
        <v>23</v>
      </c>
      <c r="D55" s="8">
        <f t="shared" ref="D55:I55" si="4">SUM(D23:D38)/1000000000</f>
        <v>6.8449454689535422E-2</v>
      </c>
      <c r="E55" s="8">
        <f t="shared" si="4"/>
        <v>0.94181386358634844</v>
      </c>
      <c r="F55" s="8">
        <f t="shared" si="4"/>
        <v>1.208470469730377</v>
      </c>
      <c r="G55" s="8">
        <f t="shared" si="4"/>
        <v>0.16867171338790249</v>
      </c>
      <c r="H55" s="8">
        <f t="shared" si="4"/>
        <v>4.4192346058364255E-3</v>
      </c>
      <c r="I55" s="8">
        <f t="shared" si="4"/>
        <v>0</v>
      </c>
      <c r="J55" s="8">
        <f>SUM(D55:I55)</f>
        <v>2.3918247359999993</v>
      </c>
      <c r="K55" s="8">
        <f>(J55/$J$56)*100</f>
        <v>93.147010732437664</v>
      </c>
    </row>
    <row r="56" spans="2:12" x14ac:dyDescent="0.5">
      <c r="B56" s="10"/>
      <c r="J56" s="8">
        <f>SUM(J54:J55)</f>
        <v>2.5677954849999995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13.088569936078523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13.088569936078523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443.04784444099477</v>
      </c>
    </row>
    <row r="62" spans="2:12" x14ac:dyDescent="0.5">
      <c r="B62" s="10"/>
      <c r="J62" s="8">
        <f>SUM(J60:J61)</f>
        <v>11.712650253815376</v>
      </c>
      <c r="K62" s="8">
        <f>(J62/$J$56)*100</f>
        <v>456.13641437707327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2AC2-02E5-4DB4-A67E-CC027652D220}">
  <sheetPr>
    <pageSetUpPr fitToPage="1"/>
  </sheetPr>
  <dimension ref="B3:Q62"/>
  <sheetViews>
    <sheetView showZeros="0" zoomScale="33" zoomScaleNormal="33" workbookViewId="0">
      <selection activeCell="B4" sqref="B4:J48"/>
    </sheetView>
  </sheetViews>
  <sheetFormatPr baseColWidth="10" defaultColWidth="14.08984375" defaultRowHeight="25" x14ac:dyDescent="0.5"/>
  <cols>
    <col min="1" max="1" width="14.08984375" style="3"/>
    <col min="2" max="2" width="27.6328125" style="1" customWidth="1"/>
    <col min="3" max="3" width="29.54296875" style="2" customWidth="1"/>
    <col min="4" max="8" width="29.1796875" style="2" customWidth="1"/>
    <col min="9" max="10" width="25.453125" style="2" customWidth="1"/>
    <col min="11" max="257" width="14.08984375" style="3"/>
    <col min="258" max="258" width="27.6328125" style="3" customWidth="1"/>
    <col min="259" max="259" width="29.54296875" style="3" customWidth="1"/>
    <col min="260" max="264" width="29.1796875" style="3" customWidth="1"/>
    <col min="265" max="266" width="25.453125" style="3" customWidth="1"/>
    <col min="267" max="513" width="14.08984375" style="3"/>
    <col min="514" max="514" width="27.6328125" style="3" customWidth="1"/>
    <col min="515" max="515" width="29.54296875" style="3" customWidth="1"/>
    <col min="516" max="520" width="29.1796875" style="3" customWidth="1"/>
    <col min="521" max="522" width="25.453125" style="3" customWidth="1"/>
    <col min="523" max="769" width="14.08984375" style="3"/>
    <col min="770" max="770" width="27.6328125" style="3" customWidth="1"/>
    <col min="771" max="771" width="29.54296875" style="3" customWidth="1"/>
    <col min="772" max="776" width="29.1796875" style="3" customWidth="1"/>
    <col min="777" max="778" width="25.453125" style="3" customWidth="1"/>
    <col min="779" max="1025" width="14.08984375" style="3"/>
    <col min="1026" max="1026" width="27.6328125" style="3" customWidth="1"/>
    <col min="1027" max="1027" width="29.54296875" style="3" customWidth="1"/>
    <col min="1028" max="1032" width="29.1796875" style="3" customWidth="1"/>
    <col min="1033" max="1034" width="25.453125" style="3" customWidth="1"/>
    <col min="1035" max="1281" width="14.08984375" style="3"/>
    <col min="1282" max="1282" width="27.6328125" style="3" customWidth="1"/>
    <col min="1283" max="1283" width="29.54296875" style="3" customWidth="1"/>
    <col min="1284" max="1288" width="29.1796875" style="3" customWidth="1"/>
    <col min="1289" max="1290" width="25.453125" style="3" customWidth="1"/>
    <col min="1291" max="1537" width="14.08984375" style="3"/>
    <col min="1538" max="1538" width="27.6328125" style="3" customWidth="1"/>
    <col min="1539" max="1539" width="29.54296875" style="3" customWidth="1"/>
    <col min="1540" max="1544" width="29.1796875" style="3" customWidth="1"/>
    <col min="1545" max="1546" width="25.453125" style="3" customWidth="1"/>
    <col min="1547" max="1793" width="14.08984375" style="3"/>
    <col min="1794" max="1794" width="27.6328125" style="3" customWidth="1"/>
    <col min="1795" max="1795" width="29.54296875" style="3" customWidth="1"/>
    <col min="1796" max="1800" width="29.1796875" style="3" customWidth="1"/>
    <col min="1801" max="1802" width="25.453125" style="3" customWidth="1"/>
    <col min="1803" max="2049" width="14.08984375" style="3"/>
    <col min="2050" max="2050" width="27.6328125" style="3" customWidth="1"/>
    <col min="2051" max="2051" width="29.54296875" style="3" customWidth="1"/>
    <col min="2052" max="2056" width="29.1796875" style="3" customWidth="1"/>
    <col min="2057" max="2058" width="25.453125" style="3" customWidth="1"/>
    <col min="2059" max="2305" width="14.08984375" style="3"/>
    <col min="2306" max="2306" width="27.6328125" style="3" customWidth="1"/>
    <col min="2307" max="2307" width="29.54296875" style="3" customWidth="1"/>
    <col min="2308" max="2312" width="29.1796875" style="3" customWidth="1"/>
    <col min="2313" max="2314" width="25.453125" style="3" customWidth="1"/>
    <col min="2315" max="2561" width="14.08984375" style="3"/>
    <col min="2562" max="2562" width="27.6328125" style="3" customWidth="1"/>
    <col min="2563" max="2563" width="29.54296875" style="3" customWidth="1"/>
    <col min="2564" max="2568" width="29.1796875" style="3" customWidth="1"/>
    <col min="2569" max="2570" width="25.453125" style="3" customWidth="1"/>
    <col min="2571" max="2817" width="14.08984375" style="3"/>
    <col min="2818" max="2818" width="27.6328125" style="3" customWidth="1"/>
    <col min="2819" max="2819" width="29.54296875" style="3" customWidth="1"/>
    <col min="2820" max="2824" width="29.1796875" style="3" customWidth="1"/>
    <col min="2825" max="2826" width="25.453125" style="3" customWidth="1"/>
    <col min="2827" max="3073" width="14.08984375" style="3"/>
    <col min="3074" max="3074" width="27.6328125" style="3" customWidth="1"/>
    <col min="3075" max="3075" width="29.54296875" style="3" customWidth="1"/>
    <col min="3076" max="3080" width="29.1796875" style="3" customWidth="1"/>
    <col min="3081" max="3082" width="25.453125" style="3" customWidth="1"/>
    <col min="3083" max="3329" width="14.08984375" style="3"/>
    <col min="3330" max="3330" width="27.6328125" style="3" customWidth="1"/>
    <col min="3331" max="3331" width="29.54296875" style="3" customWidth="1"/>
    <col min="3332" max="3336" width="29.1796875" style="3" customWidth="1"/>
    <col min="3337" max="3338" width="25.453125" style="3" customWidth="1"/>
    <col min="3339" max="3585" width="14.08984375" style="3"/>
    <col min="3586" max="3586" width="27.6328125" style="3" customWidth="1"/>
    <col min="3587" max="3587" width="29.54296875" style="3" customWidth="1"/>
    <col min="3588" max="3592" width="29.1796875" style="3" customWidth="1"/>
    <col min="3593" max="3594" width="25.453125" style="3" customWidth="1"/>
    <col min="3595" max="3841" width="14.08984375" style="3"/>
    <col min="3842" max="3842" width="27.6328125" style="3" customWidth="1"/>
    <col min="3843" max="3843" width="29.54296875" style="3" customWidth="1"/>
    <col min="3844" max="3848" width="29.1796875" style="3" customWidth="1"/>
    <col min="3849" max="3850" width="25.453125" style="3" customWidth="1"/>
    <col min="3851" max="4097" width="14.08984375" style="3"/>
    <col min="4098" max="4098" width="27.6328125" style="3" customWidth="1"/>
    <col min="4099" max="4099" width="29.54296875" style="3" customWidth="1"/>
    <col min="4100" max="4104" width="29.1796875" style="3" customWidth="1"/>
    <col min="4105" max="4106" width="25.453125" style="3" customWidth="1"/>
    <col min="4107" max="4353" width="14.08984375" style="3"/>
    <col min="4354" max="4354" width="27.6328125" style="3" customWidth="1"/>
    <col min="4355" max="4355" width="29.54296875" style="3" customWidth="1"/>
    <col min="4356" max="4360" width="29.1796875" style="3" customWidth="1"/>
    <col min="4361" max="4362" width="25.453125" style="3" customWidth="1"/>
    <col min="4363" max="4609" width="14.08984375" style="3"/>
    <col min="4610" max="4610" width="27.6328125" style="3" customWidth="1"/>
    <col min="4611" max="4611" width="29.54296875" style="3" customWidth="1"/>
    <col min="4612" max="4616" width="29.1796875" style="3" customWidth="1"/>
    <col min="4617" max="4618" width="25.453125" style="3" customWidth="1"/>
    <col min="4619" max="4865" width="14.08984375" style="3"/>
    <col min="4866" max="4866" width="27.6328125" style="3" customWidth="1"/>
    <col min="4867" max="4867" width="29.54296875" style="3" customWidth="1"/>
    <col min="4868" max="4872" width="29.1796875" style="3" customWidth="1"/>
    <col min="4873" max="4874" width="25.453125" style="3" customWidth="1"/>
    <col min="4875" max="5121" width="14.08984375" style="3"/>
    <col min="5122" max="5122" width="27.6328125" style="3" customWidth="1"/>
    <col min="5123" max="5123" width="29.54296875" style="3" customWidth="1"/>
    <col min="5124" max="5128" width="29.1796875" style="3" customWidth="1"/>
    <col min="5129" max="5130" width="25.453125" style="3" customWidth="1"/>
    <col min="5131" max="5377" width="14.08984375" style="3"/>
    <col min="5378" max="5378" width="27.6328125" style="3" customWidth="1"/>
    <col min="5379" max="5379" width="29.54296875" style="3" customWidth="1"/>
    <col min="5380" max="5384" width="29.1796875" style="3" customWidth="1"/>
    <col min="5385" max="5386" width="25.453125" style="3" customWidth="1"/>
    <col min="5387" max="5633" width="14.08984375" style="3"/>
    <col min="5634" max="5634" width="27.6328125" style="3" customWidth="1"/>
    <col min="5635" max="5635" width="29.54296875" style="3" customWidth="1"/>
    <col min="5636" max="5640" width="29.1796875" style="3" customWidth="1"/>
    <col min="5641" max="5642" width="25.453125" style="3" customWidth="1"/>
    <col min="5643" max="5889" width="14.08984375" style="3"/>
    <col min="5890" max="5890" width="27.6328125" style="3" customWidth="1"/>
    <col min="5891" max="5891" width="29.54296875" style="3" customWidth="1"/>
    <col min="5892" max="5896" width="29.1796875" style="3" customWidth="1"/>
    <col min="5897" max="5898" width="25.453125" style="3" customWidth="1"/>
    <col min="5899" max="6145" width="14.08984375" style="3"/>
    <col min="6146" max="6146" width="27.6328125" style="3" customWidth="1"/>
    <col min="6147" max="6147" width="29.54296875" style="3" customWidth="1"/>
    <col min="6148" max="6152" width="29.1796875" style="3" customWidth="1"/>
    <col min="6153" max="6154" width="25.453125" style="3" customWidth="1"/>
    <col min="6155" max="6401" width="14.08984375" style="3"/>
    <col min="6402" max="6402" width="27.6328125" style="3" customWidth="1"/>
    <col min="6403" max="6403" width="29.54296875" style="3" customWidth="1"/>
    <col min="6404" max="6408" width="29.1796875" style="3" customWidth="1"/>
    <col min="6409" max="6410" width="25.453125" style="3" customWidth="1"/>
    <col min="6411" max="6657" width="14.08984375" style="3"/>
    <col min="6658" max="6658" width="27.6328125" style="3" customWidth="1"/>
    <col min="6659" max="6659" width="29.54296875" style="3" customWidth="1"/>
    <col min="6660" max="6664" width="29.1796875" style="3" customWidth="1"/>
    <col min="6665" max="6666" width="25.453125" style="3" customWidth="1"/>
    <col min="6667" max="6913" width="14.08984375" style="3"/>
    <col min="6914" max="6914" width="27.6328125" style="3" customWidth="1"/>
    <col min="6915" max="6915" width="29.54296875" style="3" customWidth="1"/>
    <col min="6916" max="6920" width="29.1796875" style="3" customWidth="1"/>
    <col min="6921" max="6922" width="25.453125" style="3" customWidth="1"/>
    <col min="6923" max="7169" width="14.08984375" style="3"/>
    <col min="7170" max="7170" width="27.6328125" style="3" customWidth="1"/>
    <col min="7171" max="7171" width="29.54296875" style="3" customWidth="1"/>
    <col min="7172" max="7176" width="29.1796875" style="3" customWidth="1"/>
    <col min="7177" max="7178" width="25.453125" style="3" customWidth="1"/>
    <col min="7179" max="7425" width="14.08984375" style="3"/>
    <col min="7426" max="7426" width="27.6328125" style="3" customWidth="1"/>
    <col min="7427" max="7427" width="29.54296875" style="3" customWidth="1"/>
    <col min="7428" max="7432" width="29.1796875" style="3" customWidth="1"/>
    <col min="7433" max="7434" width="25.453125" style="3" customWidth="1"/>
    <col min="7435" max="7681" width="14.08984375" style="3"/>
    <col min="7682" max="7682" width="27.6328125" style="3" customWidth="1"/>
    <col min="7683" max="7683" width="29.54296875" style="3" customWidth="1"/>
    <col min="7684" max="7688" width="29.1796875" style="3" customWidth="1"/>
    <col min="7689" max="7690" width="25.453125" style="3" customWidth="1"/>
    <col min="7691" max="7937" width="14.08984375" style="3"/>
    <col min="7938" max="7938" width="27.6328125" style="3" customWidth="1"/>
    <col min="7939" max="7939" width="29.54296875" style="3" customWidth="1"/>
    <col min="7940" max="7944" width="29.1796875" style="3" customWidth="1"/>
    <col min="7945" max="7946" width="25.453125" style="3" customWidth="1"/>
    <col min="7947" max="8193" width="14.08984375" style="3"/>
    <col min="8194" max="8194" width="27.6328125" style="3" customWidth="1"/>
    <col min="8195" max="8195" width="29.54296875" style="3" customWidth="1"/>
    <col min="8196" max="8200" width="29.1796875" style="3" customWidth="1"/>
    <col min="8201" max="8202" width="25.453125" style="3" customWidth="1"/>
    <col min="8203" max="8449" width="14.08984375" style="3"/>
    <col min="8450" max="8450" width="27.6328125" style="3" customWidth="1"/>
    <col min="8451" max="8451" width="29.54296875" style="3" customWidth="1"/>
    <col min="8452" max="8456" width="29.1796875" style="3" customWidth="1"/>
    <col min="8457" max="8458" width="25.453125" style="3" customWidth="1"/>
    <col min="8459" max="8705" width="14.08984375" style="3"/>
    <col min="8706" max="8706" width="27.6328125" style="3" customWidth="1"/>
    <col min="8707" max="8707" width="29.54296875" style="3" customWidth="1"/>
    <col min="8708" max="8712" width="29.1796875" style="3" customWidth="1"/>
    <col min="8713" max="8714" width="25.453125" style="3" customWidth="1"/>
    <col min="8715" max="8961" width="14.08984375" style="3"/>
    <col min="8962" max="8962" width="27.6328125" style="3" customWidth="1"/>
    <col min="8963" max="8963" width="29.54296875" style="3" customWidth="1"/>
    <col min="8964" max="8968" width="29.1796875" style="3" customWidth="1"/>
    <col min="8969" max="8970" width="25.453125" style="3" customWidth="1"/>
    <col min="8971" max="9217" width="14.08984375" style="3"/>
    <col min="9218" max="9218" width="27.6328125" style="3" customWidth="1"/>
    <col min="9219" max="9219" width="29.54296875" style="3" customWidth="1"/>
    <col min="9220" max="9224" width="29.1796875" style="3" customWidth="1"/>
    <col min="9225" max="9226" width="25.453125" style="3" customWidth="1"/>
    <col min="9227" max="9473" width="14.08984375" style="3"/>
    <col min="9474" max="9474" width="27.6328125" style="3" customWidth="1"/>
    <col min="9475" max="9475" width="29.54296875" style="3" customWidth="1"/>
    <col min="9476" max="9480" width="29.1796875" style="3" customWidth="1"/>
    <col min="9481" max="9482" width="25.453125" style="3" customWidth="1"/>
    <col min="9483" max="9729" width="14.08984375" style="3"/>
    <col min="9730" max="9730" width="27.6328125" style="3" customWidth="1"/>
    <col min="9731" max="9731" width="29.54296875" style="3" customWidth="1"/>
    <col min="9732" max="9736" width="29.1796875" style="3" customWidth="1"/>
    <col min="9737" max="9738" width="25.453125" style="3" customWidth="1"/>
    <col min="9739" max="9985" width="14.08984375" style="3"/>
    <col min="9986" max="9986" width="27.6328125" style="3" customWidth="1"/>
    <col min="9987" max="9987" width="29.54296875" style="3" customWidth="1"/>
    <col min="9988" max="9992" width="29.1796875" style="3" customWidth="1"/>
    <col min="9993" max="9994" width="25.453125" style="3" customWidth="1"/>
    <col min="9995" max="10241" width="14.08984375" style="3"/>
    <col min="10242" max="10242" width="27.6328125" style="3" customWidth="1"/>
    <col min="10243" max="10243" width="29.54296875" style="3" customWidth="1"/>
    <col min="10244" max="10248" width="29.1796875" style="3" customWidth="1"/>
    <col min="10249" max="10250" width="25.453125" style="3" customWidth="1"/>
    <col min="10251" max="10497" width="14.08984375" style="3"/>
    <col min="10498" max="10498" width="27.6328125" style="3" customWidth="1"/>
    <col min="10499" max="10499" width="29.54296875" style="3" customWidth="1"/>
    <col min="10500" max="10504" width="29.1796875" style="3" customWidth="1"/>
    <col min="10505" max="10506" width="25.453125" style="3" customWidth="1"/>
    <col min="10507" max="10753" width="14.08984375" style="3"/>
    <col min="10754" max="10754" width="27.6328125" style="3" customWidth="1"/>
    <col min="10755" max="10755" width="29.54296875" style="3" customWidth="1"/>
    <col min="10756" max="10760" width="29.1796875" style="3" customWidth="1"/>
    <col min="10761" max="10762" width="25.453125" style="3" customWidth="1"/>
    <col min="10763" max="11009" width="14.08984375" style="3"/>
    <col min="11010" max="11010" width="27.6328125" style="3" customWidth="1"/>
    <col min="11011" max="11011" width="29.54296875" style="3" customWidth="1"/>
    <col min="11012" max="11016" width="29.1796875" style="3" customWidth="1"/>
    <col min="11017" max="11018" width="25.453125" style="3" customWidth="1"/>
    <col min="11019" max="11265" width="14.08984375" style="3"/>
    <col min="11266" max="11266" width="27.6328125" style="3" customWidth="1"/>
    <col min="11267" max="11267" width="29.54296875" style="3" customWidth="1"/>
    <col min="11268" max="11272" width="29.1796875" style="3" customWidth="1"/>
    <col min="11273" max="11274" width="25.453125" style="3" customWidth="1"/>
    <col min="11275" max="11521" width="14.08984375" style="3"/>
    <col min="11522" max="11522" width="27.6328125" style="3" customWidth="1"/>
    <col min="11523" max="11523" width="29.54296875" style="3" customWidth="1"/>
    <col min="11524" max="11528" width="29.1796875" style="3" customWidth="1"/>
    <col min="11529" max="11530" width="25.453125" style="3" customWidth="1"/>
    <col min="11531" max="11777" width="14.08984375" style="3"/>
    <col min="11778" max="11778" width="27.6328125" style="3" customWidth="1"/>
    <col min="11779" max="11779" width="29.54296875" style="3" customWidth="1"/>
    <col min="11780" max="11784" width="29.1796875" style="3" customWidth="1"/>
    <col min="11785" max="11786" width="25.453125" style="3" customWidth="1"/>
    <col min="11787" max="12033" width="14.08984375" style="3"/>
    <col min="12034" max="12034" width="27.6328125" style="3" customWidth="1"/>
    <col min="12035" max="12035" width="29.54296875" style="3" customWidth="1"/>
    <col min="12036" max="12040" width="29.1796875" style="3" customWidth="1"/>
    <col min="12041" max="12042" width="25.453125" style="3" customWidth="1"/>
    <col min="12043" max="12289" width="14.08984375" style="3"/>
    <col min="12290" max="12290" width="27.6328125" style="3" customWidth="1"/>
    <col min="12291" max="12291" width="29.54296875" style="3" customWidth="1"/>
    <col min="12292" max="12296" width="29.1796875" style="3" customWidth="1"/>
    <col min="12297" max="12298" width="25.453125" style="3" customWidth="1"/>
    <col min="12299" max="12545" width="14.08984375" style="3"/>
    <col min="12546" max="12546" width="27.6328125" style="3" customWidth="1"/>
    <col min="12547" max="12547" width="29.54296875" style="3" customWidth="1"/>
    <col min="12548" max="12552" width="29.1796875" style="3" customWidth="1"/>
    <col min="12553" max="12554" width="25.453125" style="3" customWidth="1"/>
    <col min="12555" max="12801" width="14.08984375" style="3"/>
    <col min="12802" max="12802" width="27.6328125" style="3" customWidth="1"/>
    <col min="12803" max="12803" width="29.54296875" style="3" customWidth="1"/>
    <col min="12804" max="12808" width="29.1796875" style="3" customWidth="1"/>
    <col min="12809" max="12810" width="25.453125" style="3" customWidth="1"/>
    <col min="12811" max="13057" width="14.08984375" style="3"/>
    <col min="13058" max="13058" width="27.6328125" style="3" customWidth="1"/>
    <col min="13059" max="13059" width="29.54296875" style="3" customWidth="1"/>
    <col min="13060" max="13064" width="29.1796875" style="3" customWidth="1"/>
    <col min="13065" max="13066" width="25.453125" style="3" customWidth="1"/>
    <col min="13067" max="13313" width="14.08984375" style="3"/>
    <col min="13314" max="13314" width="27.6328125" style="3" customWidth="1"/>
    <col min="13315" max="13315" width="29.54296875" style="3" customWidth="1"/>
    <col min="13316" max="13320" width="29.1796875" style="3" customWidth="1"/>
    <col min="13321" max="13322" width="25.453125" style="3" customWidth="1"/>
    <col min="13323" max="13569" width="14.08984375" style="3"/>
    <col min="13570" max="13570" width="27.6328125" style="3" customWidth="1"/>
    <col min="13571" max="13571" width="29.54296875" style="3" customWidth="1"/>
    <col min="13572" max="13576" width="29.1796875" style="3" customWidth="1"/>
    <col min="13577" max="13578" width="25.453125" style="3" customWidth="1"/>
    <col min="13579" max="13825" width="14.08984375" style="3"/>
    <col min="13826" max="13826" width="27.6328125" style="3" customWidth="1"/>
    <col min="13827" max="13827" width="29.54296875" style="3" customWidth="1"/>
    <col min="13828" max="13832" width="29.1796875" style="3" customWidth="1"/>
    <col min="13833" max="13834" width="25.453125" style="3" customWidth="1"/>
    <col min="13835" max="14081" width="14.08984375" style="3"/>
    <col min="14082" max="14082" width="27.6328125" style="3" customWidth="1"/>
    <col min="14083" max="14083" width="29.54296875" style="3" customWidth="1"/>
    <col min="14084" max="14088" width="29.1796875" style="3" customWidth="1"/>
    <col min="14089" max="14090" width="25.453125" style="3" customWidth="1"/>
    <col min="14091" max="14337" width="14.08984375" style="3"/>
    <col min="14338" max="14338" width="27.6328125" style="3" customWidth="1"/>
    <col min="14339" max="14339" width="29.54296875" style="3" customWidth="1"/>
    <col min="14340" max="14344" width="29.1796875" style="3" customWidth="1"/>
    <col min="14345" max="14346" width="25.453125" style="3" customWidth="1"/>
    <col min="14347" max="14593" width="14.08984375" style="3"/>
    <col min="14594" max="14594" width="27.6328125" style="3" customWidth="1"/>
    <col min="14595" max="14595" width="29.54296875" style="3" customWidth="1"/>
    <col min="14596" max="14600" width="29.1796875" style="3" customWidth="1"/>
    <col min="14601" max="14602" width="25.453125" style="3" customWidth="1"/>
    <col min="14603" max="14849" width="14.08984375" style="3"/>
    <col min="14850" max="14850" width="27.6328125" style="3" customWidth="1"/>
    <col min="14851" max="14851" width="29.54296875" style="3" customWidth="1"/>
    <col min="14852" max="14856" width="29.1796875" style="3" customWidth="1"/>
    <col min="14857" max="14858" width="25.453125" style="3" customWidth="1"/>
    <col min="14859" max="15105" width="14.08984375" style="3"/>
    <col min="15106" max="15106" width="27.6328125" style="3" customWidth="1"/>
    <col min="15107" max="15107" width="29.54296875" style="3" customWidth="1"/>
    <col min="15108" max="15112" width="29.1796875" style="3" customWidth="1"/>
    <col min="15113" max="15114" width="25.453125" style="3" customWidth="1"/>
    <col min="15115" max="15361" width="14.08984375" style="3"/>
    <col min="15362" max="15362" width="27.6328125" style="3" customWidth="1"/>
    <col min="15363" max="15363" width="29.54296875" style="3" customWidth="1"/>
    <col min="15364" max="15368" width="29.1796875" style="3" customWidth="1"/>
    <col min="15369" max="15370" width="25.453125" style="3" customWidth="1"/>
    <col min="15371" max="15617" width="14.08984375" style="3"/>
    <col min="15618" max="15618" width="27.6328125" style="3" customWidth="1"/>
    <col min="15619" max="15619" width="29.54296875" style="3" customWidth="1"/>
    <col min="15620" max="15624" width="29.1796875" style="3" customWidth="1"/>
    <col min="15625" max="15626" width="25.453125" style="3" customWidth="1"/>
    <col min="15627" max="15873" width="14.08984375" style="3"/>
    <col min="15874" max="15874" width="27.6328125" style="3" customWidth="1"/>
    <col min="15875" max="15875" width="29.54296875" style="3" customWidth="1"/>
    <col min="15876" max="15880" width="29.1796875" style="3" customWidth="1"/>
    <col min="15881" max="15882" width="25.453125" style="3" customWidth="1"/>
    <col min="15883" max="16129" width="14.08984375" style="3"/>
    <col min="16130" max="16130" width="27.6328125" style="3" customWidth="1"/>
    <col min="16131" max="16131" width="29.54296875" style="3" customWidth="1"/>
    <col min="16132" max="16136" width="29.1796875" style="3" customWidth="1"/>
    <col min="16137" max="16138" width="25.453125" style="3" customWidth="1"/>
    <col min="16139" max="16384" width="14.08984375" style="3"/>
  </cols>
  <sheetData>
    <row r="3" spans="2:17" ht="25.5" thickBot="1" x14ac:dyDescent="0.55000000000000004"/>
    <row r="4" spans="2:17" s="4" customFormat="1" x14ac:dyDescent="0.5">
      <c r="B4" s="11"/>
      <c r="C4" s="12"/>
      <c r="D4" s="13"/>
      <c r="E4" s="13"/>
      <c r="F4" s="13"/>
      <c r="G4" s="13"/>
      <c r="H4" s="13"/>
      <c r="I4" s="13"/>
      <c r="J4" s="14"/>
    </row>
    <row r="5" spans="2:17" s="5" customFormat="1" ht="30" x14ac:dyDescent="0.6">
      <c r="B5" s="15" t="s">
        <v>0</v>
      </c>
      <c r="C5" s="16" t="s">
        <v>1</v>
      </c>
      <c r="D5" s="17" t="s">
        <v>2</v>
      </c>
      <c r="E5" s="17"/>
      <c r="F5" s="17"/>
      <c r="G5" s="17"/>
      <c r="H5" s="17"/>
      <c r="I5" s="17"/>
      <c r="J5" s="18"/>
    </row>
    <row r="6" spans="2:17" s="4" customFormat="1" ht="25.5" thickBot="1" x14ac:dyDescent="0.55000000000000004"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2"/>
    </row>
    <row r="7" spans="2:17" x14ac:dyDescent="0.5">
      <c r="B7" s="23"/>
      <c r="C7" s="24"/>
      <c r="D7" s="25"/>
      <c r="E7" s="25"/>
      <c r="F7" s="25"/>
      <c r="G7" s="25"/>
      <c r="H7" s="25"/>
      <c r="I7" s="25"/>
      <c r="J7" s="26"/>
    </row>
    <row r="8" spans="2:17" x14ac:dyDescent="0.5">
      <c r="B8" s="23"/>
      <c r="C8" s="24"/>
      <c r="D8" s="25"/>
      <c r="E8" s="25"/>
      <c r="F8" s="25"/>
      <c r="G8" s="25"/>
      <c r="H8" s="25"/>
      <c r="I8" s="25"/>
      <c r="J8" s="26"/>
    </row>
    <row r="9" spans="2:17" x14ac:dyDescent="0.5">
      <c r="B9" s="23">
        <v>5</v>
      </c>
      <c r="C9" s="27">
        <f t="shared" ref="C9:C37" si="0">SUM(D9:J9)</f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</row>
    <row r="10" spans="2:17" x14ac:dyDescent="0.5">
      <c r="B10" s="23">
        <v>5.5</v>
      </c>
      <c r="C10" s="27">
        <f t="shared" si="0"/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/>
      <c r="J10" s="29">
        <v>0</v>
      </c>
    </row>
    <row r="11" spans="2:17" x14ac:dyDescent="0.5">
      <c r="B11" s="23">
        <v>6</v>
      </c>
      <c r="C11" s="27">
        <f t="shared" si="0"/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/>
      <c r="J11" s="29">
        <v>0</v>
      </c>
    </row>
    <row r="12" spans="2:17" x14ac:dyDescent="0.5">
      <c r="B12" s="23">
        <v>6.5</v>
      </c>
      <c r="C12" s="27">
        <f t="shared" si="0"/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/>
      <c r="J12" s="29">
        <v>0</v>
      </c>
    </row>
    <row r="13" spans="2:17" x14ac:dyDescent="0.5">
      <c r="B13" s="23">
        <v>7</v>
      </c>
      <c r="C13" s="27">
        <f t="shared" si="0"/>
        <v>256386</v>
      </c>
      <c r="D13" s="28">
        <v>256386</v>
      </c>
      <c r="E13" s="28">
        <v>0</v>
      </c>
      <c r="F13" s="28">
        <v>0</v>
      </c>
      <c r="G13" s="28">
        <v>0</v>
      </c>
      <c r="H13" s="28">
        <v>0</v>
      </c>
      <c r="I13" s="28"/>
      <c r="J13" s="29">
        <v>0</v>
      </c>
    </row>
    <row r="14" spans="2:17" x14ac:dyDescent="0.5">
      <c r="B14" s="23">
        <v>7.5</v>
      </c>
      <c r="C14" s="27">
        <f t="shared" si="0"/>
        <v>1057860</v>
      </c>
      <c r="D14" s="28">
        <v>1057860</v>
      </c>
      <c r="E14" s="28">
        <v>0</v>
      </c>
      <c r="F14" s="28">
        <v>0</v>
      </c>
      <c r="G14" s="28">
        <v>0</v>
      </c>
      <c r="H14" s="28">
        <v>0</v>
      </c>
      <c r="I14" s="28"/>
      <c r="J14" s="29">
        <v>0</v>
      </c>
    </row>
    <row r="15" spans="2:17" x14ac:dyDescent="0.5">
      <c r="B15" s="23">
        <v>8</v>
      </c>
      <c r="C15" s="27">
        <f t="shared" si="0"/>
        <v>5615549</v>
      </c>
      <c r="D15" s="28">
        <v>5615549</v>
      </c>
      <c r="E15" s="28">
        <v>0</v>
      </c>
      <c r="F15" s="28">
        <v>0</v>
      </c>
      <c r="G15" s="28">
        <v>0</v>
      </c>
      <c r="H15" s="28">
        <v>0</v>
      </c>
      <c r="I15" s="28"/>
      <c r="J15" s="29">
        <v>0</v>
      </c>
    </row>
    <row r="16" spans="2:17" x14ac:dyDescent="0.5">
      <c r="B16" s="23">
        <v>8.5</v>
      </c>
      <c r="C16" s="27">
        <f t="shared" si="0"/>
        <v>12883032</v>
      </c>
      <c r="D16" s="28">
        <v>12883032</v>
      </c>
      <c r="E16" s="28">
        <v>0</v>
      </c>
      <c r="F16" s="28">
        <v>0</v>
      </c>
      <c r="G16" s="28">
        <v>0</v>
      </c>
      <c r="H16" s="28">
        <v>0</v>
      </c>
      <c r="I16" s="28"/>
      <c r="J16" s="29">
        <v>0</v>
      </c>
      <c r="Q16" s="3" t="s">
        <v>11</v>
      </c>
    </row>
    <row r="17" spans="2:10" x14ac:dyDescent="0.5">
      <c r="B17" s="23">
        <v>9</v>
      </c>
      <c r="C17" s="27">
        <f t="shared" si="0"/>
        <v>20994817</v>
      </c>
      <c r="D17" s="28">
        <v>20994817</v>
      </c>
      <c r="E17" s="28">
        <v>0</v>
      </c>
      <c r="F17" s="28">
        <v>0</v>
      </c>
      <c r="G17" s="28">
        <v>0</v>
      </c>
      <c r="H17" s="28">
        <v>0</v>
      </c>
      <c r="I17" s="28"/>
      <c r="J17" s="29">
        <v>0</v>
      </c>
    </row>
    <row r="18" spans="2:10" x14ac:dyDescent="0.5">
      <c r="B18" s="23">
        <v>9.5</v>
      </c>
      <c r="C18" s="27">
        <f t="shared" si="0"/>
        <v>38808015</v>
      </c>
      <c r="D18" s="28">
        <v>38808015</v>
      </c>
      <c r="E18" s="28">
        <v>0</v>
      </c>
      <c r="F18" s="28">
        <v>0</v>
      </c>
      <c r="G18" s="28">
        <v>0</v>
      </c>
      <c r="H18" s="28">
        <v>0</v>
      </c>
      <c r="I18" s="28"/>
      <c r="J18" s="29">
        <v>0</v>
      </c>
    </row>
    <row r="19" spans="2:10" x14ac:dyDescent="0.5">
      <c r="B19" s="23">
        <v>10</v>
      </c>
      <c r="C19" s="27">
        <f t="shared" si="0"/>
        <v>53722025</v>
      </c>
      <c r="D19" s="28">
        <v>53722025</v>
      </c>
      <c r="E19" s="28">
        <v>0</v>
      </c>
      <c r="F19" s="28">
        <v>0</v>
      </c>
      <c r="G19" s="28">
        <v>0</v>
      </c>
      <c r="H19" s="28">
        <v>0</v>
      </c>
      <c r="I19" s="28"/>
      <c r="J19" s="29">
        <v>0</v>
      </c>
    </row>
    <row r="20" spans="2:10" x14ac:dyDescent="0.5">
      <c r="B20" s="23">
        <v>10.5</v>
      </c>
      <c r="C20" s="27">
        <f t="shared" si="0"/>
        <v>72875305</v>
      </c>
      <c r="D20" s="28">
        <v>72875305</v>
      </c>
      <c r="E20" s="28">
        <v>0</v>
      </c>
      <c r="F20" s="28">
        <v>0</v>
      </c>
      <c r="G20" s="28">
        <v>0</v>
      </c>
      <c r="H20" s="28">
        <v>0</v>
      </c>
      <c r="I20" s="28"/>
      <c r="J20" s="29">
        <v>0</v>
      </c>
    </row>
    <row r="21" spans="2:10" x14ac:dyDescent="0.5">
      <c r="B21" s="23">
        <v>11</v>
      </c>
      <c r="C21" s="27">
        <f t="shared" si="0"/>
        <v>63846172.000000007</v>
      </c>
      <c r="D21" s="28">
        <v>56029444.916666672</v>
      </c>
      <c r="E21" s="28">
        <v>7816727.083333334</v>
      </c>
      <c r="F21" s="28">
        <v>0</v>
      </c>
      <c r="G21" s="28">
        <v>0</v>
      </c>
      <c r="H21" s="28">
        <v>0</v>
      </c>
      <c r="I21" s="28"/>
      <c r="J21" s="29">
        <v>0</v>
      </c>
    </row>
    <row r="22" spans="2:10" x14ac:dyDescent="0.5">
      <c r="B22" s="23">
        <v>11.5</v>
      </c>
      <c r="C22" s="27">
        <f t="shared" si="0"/>
        <v>80466676</v>
      </c>
      <c r="D22" s="28">
        <v>65033194.352941178</v>
      </c>
      <c r="E22" s="28">
        <v>15433481.647058824</v>
      </c>
      <c r="F22" s="28">
        <v>0</v>
      </c>
      <c r="G22" s="28">
        <v>0</v>
      </c>
      <c r="H22" s="28">
        <v>0</v>
      </c>
      <c r="I22" s="28"/>
      <c r="J22" s="29">
        <v>0</v>
      </c>
    </row>
    <row r="23" spans="2:10" x14ac:dyDescent="0.5">
      <c r="B23" s="23">
        <v>12</v>
      </c>
      <c r="C23" s="27">
        <f t="shared" si="0"/>
        <v>95754193</v>
      </c>
      <c r="D23" s="28">
        <v>42203859</v>
      </c>
      <c r="E23" s="28">
        <v>53550334</v>
      </c>
      <c r="F23" s="28">
        <v>0</v>
      </c>
      <c r="G23" s="28">
        <v>0</v>
      </c>
      <c r="H23" s="28">
        <v>0</v>
      </c>
      <c r="I23" s="28"/>
      <c r="J23" s="29">
        <v>0</v>
      </c>
    </row>
    <row r="24" spans="2:10" x14ac:dyDescent="0.5">
      <c r="B24" s="23">
        <v>12.5</v>
      </c>
      <c r="C24" s="27">
        <f t="shared" si="0"/>
        <v>134304926</v>
      </c>
      <c r="D24" s="28">
        <v>48208297.052631572</v>
      </c>
      <c r="E24" s="28">
        <v>86096628.947368413</v>
      </c>
      <c r="F24" s="28">
        <v>0</v>
      </c>
      <c r="G24" s="28">
        <v>0</v>
      </c>
      <c r="H24" s="28">
        <v>0</v>
      </c>
      <c r="I24" s="28"/>
      <c r="J24" s="29">
        <v>0</v>
      </c>
    </row>
    <row r="25" spans="2:10" x14ac:dyDescent="0.5">
      <c r="B25" s="23">
        <v>13</v>
      </c>
      <c r="C25" s="27">
        <f t="shared" si="0"/>
        <v>166606700</v>
      </c>
      <c r="D25" s="28">
        <v>34591024.562613428</v>
      </c>
      <c r="E25" s="28">
        <v>130467958.18738657</v>
      </c>
      <c r="F25" s="28">
        <v>1547717.25</v>
      </c>
      <c r="G25" s="28">
        <v>0</v>
      </c>
      <c r="H25" s="28">
        <v>0</v>
      </c>
      <c r="I25" s="28"/>
      <c r="J25" s="29">
        <v>0</v>
      </c>
    </row>
    <row r="26" spans="2:10" x14ac:dyDescent="0.5">
      <c r="B26" s="23">
        <v>13.5</v>
      </c>
      <c r="C26" s="27">
        <f t="shared" si="0"/>
        <v>184802946</v>
      </c>
      <c r="D26" s="28">
        <v>22940728.635483876</v>
      </c>
      <c r="E26" s="28">
        <v>158988763.743637</v>
      </c>
      <c r="F26" s="28">
        <v>2816434.1593406592</v>
      </c>
      <c r="G26" s="28">
        <v>57019.461538461539</v>
      </c>
      <c r="H26" s="28">
        <v>0</v>
      </c>
      <c r="I26" s="28"/>
      <c r="J26" s="29">
        <v>0</v>
      </c>
    </row>
    <row r="27" spans="2:10" x14ac:dyDescent="0.5">
      <c r="B27" s="23">
        <v>14</v>
      </c>
      <c r="C27" s="27">
        <f t="shared" si="0"/>
        <v>166268125.00000003</v>
      </c>
      <c r="D27" s="28">
        <v>23876583.893617019</v>
      </c>
      <c r="E27" s="28">
        <v>136073149.9456687</v>
      </c>
      <c r="F27" s="28">
        <v>6318391.1607142854</v>
      </c>
      <c r="G27" s="28">
        <v>0</v>
      </c>
      <c r="H27" s="28">
        <v>0</v>
      </c>
      <c r="I27" s="28"/>
      <c r="J27" s="29">
        <v>0</v>
      </c>
    </row>
    <row r="28" spans="2:10" x14ac:dyDescent="0.5">
      <c r="B28" s="23">
        <v>14.5</v>
      </c>
      <c r="C28" s="27">
        <f t="shared" si="0"/>
        <v>147761949</v>
      </c>
      <c r="D28" s="28">
        <v>15709641.750000002</v>
      </c>
      <c r="E28" s="28">
        <v>107909678.06955676</v>
      </c>
      <c r="F28" s="28">
        <v>24142629.180443246</v>
      </c>
      <c r="G28" s="28">
        <v>0</v>
      </c>
      <c r="H28" s="28">
        <v>0</v>
      </c>
      <c r="I28" s="28"/>
      <c r="J28" s="29">
        <v>0</v>
      </c>
    </row>
    <row r="29" spans="2:10" x14ac:dyDescent="0.5">
      <c r="B29" s="23">
        <v>15</v>
      </c>
      <c r="C29" s="27">
        <f t="shared" si="0"/>
        <v>132153861</v>
      </c>
      <c r="D29" s="28">
        <v>13702228.096153846</v>
      </c>
      <c r="E29" s="28">
        <v>68571508.016666666</v>
      </c>
      <c r="F29" s="28">
        <v>49617620.420512818</v>
      </c>
      <c r="G29" s="28">
        <v>262504.46666666667</v>
      </c>
      <c r="H29" s="28">
        <v>0</v>
      </c>
      <c r="I29" s="28"/>
      <c r="J29" s="29">
        <v>0</v>
      </c>
    </row>
    <row r="30" spans="2:10" x14ac:dyDescent="0.5">
      <c r="B30" s="23">
        <v>15.5</v>
      </c>
      <c r="C30" s="27">
        <f t="shared" si="0"/>
        <v>165568120</v>
      </c>
      <c r="D30" s="28">
        <v>13008231.245283021</v>
      </c>
      <c r="E30" s="28">
        <v>64007518.332837634</v>
      </c>
      <c r="F30" s="28">
        <v>85942559.979195297</v>
      </c>
      <c r="G30" s="28">
        <v>2609810.4426840637</v>
      </c>
      <c r="H30" s="28">
        <v>0</v>
      </c>
      <c r="I30" s="28"/>
      <c r="J30" s="29">
        <v>0</v>
      </c>
    </row>
    <row r="31" spans="2:10" x14ac:dyDescent="0.5">
      <c r="B31" s="23">
        <v>16</v>
      </c>
      <c r="C31" s="27">
        <f t="shared" si="0"/>
        <v>171715264.99999997</v>
      </c>
      <c r="D31" s="28">
        <v>7944689.444444444</v>
      </c>
      <c r="E31" s="28">
        <v>34045492.677777775</v>
      </c>
      <c r="F31" s="28">
        <v>118664060.97818404</v>
      </c>
      <c r="G31" s="28">
        <v>11061021.899593711</v>
      </c>
      <c r="H31" s="28">
        <v>0</v>
      </c>
      <c r="I31" s="28"/>
      <c r="J31" s="29">
        <v>0</v>
      </c>
    </row>
    <row r="32" spans="2:10" x14ac:dyDescent="0.5">
      <c r="B32" s="23">
        <v>16.5</v>
      </c>
      <c r="C32" s="27">
        <f t="shared" si="0"/>
        <v>148016020</v>
      </c>
      <c r="D32" s="28">
        <v>3728118.2580645164</v>
      </c>
      <c r="E32" s="28">
        <v>30572403.337243404</v>
      </c>
      <c r="F32" s="28">
        <v>75674091.725581884</v>
      </c>
      <c r="G32" s="28">
        <v>38041406.679110192</v>
      </c>
      <c r="H32" s="28">
        <v>0</v>
      </c>
      <c r="I32" s="28"/>
      <c r="J32" s="29">
        <v>0</v>
      </c>
    </row>
    <row r="33" spans="2:10" x14ac:dyDescent="0.5">
      <c r="B33" s="23">
        <v>17</v>
      </c>
      <c r="C33" s="27">
        <f t="shared" si="0"/>
        <v>50429663</v>
      </c>
      <c r="D33" s="28">
        <v>2540795.5263157892</v>
      </c>
      <c r="E33" s="28">
        <v>5928522.8947368413</v>
      </c>
      <c r="F33" s="28">
        <v>17208005.16710715</v>
      </c>
      <c r="G33" s="28">
        <v>23100994.487804875</v>
      </c>
      <c r="H33" s="28">
        <v>1651344.9240353394</v>
      </c>
      <c r="I33" s="28"/>
      <c r="J33" s="29">
        <v>0</v>
      </c>
    </row>
    <row r="34" spans="2:10" x14ac:dyDescent="0.5">
      <c r="B34" s="23">
        <v>17.5</v>
      </c>
      <c r="C34" s="27">
        <f t="shared" si="0"/>
        <v>19343653</v>
      </c>
      <c r="D34" s="28">
        <v>487183.58333333331</v>
      </c>
      <c r="E34" s="28">
        <v>2435917.916666667</v>
      </c>
      <c r="F34" s="28">
        <v>1156853.0897435897</v>
      </c>
      <c r="G34" s="28">
        <v>13359299.311355311</v>
      </c>
      <c r="H34" s="28">
        <v>1904399.0989010986</v>
      </c>
      <c r="I34" s="28"/>
      <c r="J34" s="29">
        <v>0</v>
      </c>
    </row>
    <row r="35" spans="2:10" x14ac:dyDescent="0.5">
      <c r="B35" s="23">
        <v>18</v>
      </c>
      <c r="C35" s="27">
        <f t="shared" si="0"/>
        <v>1067362</v>
      </c>
      <c r="D35" s="28">
        <v>0</v>
      </c>
      <c r="E35" s="28">
        <v>0</v>
      </c>
      <c r="F35" s="28">
        <v>132789</v>
      </c>
      <c r="G35" s="28">
        <v>667311.66666666663</v>
      </c>
      <c r="H35" s="28">
        <v>267261.33333333331</v>
      </c>
      <c r="I35" s="28"/>
      <c r="J35" s="29">
        <v>0</v>
      </c>
    </row>
    <row r="36" spans="2:10" x14ac:dyDescent="0.5">
      <c r="B36" s="23">
        <v>18.5</v>
      </c>
      <c r="C36" s="27">
        <f t="shared" si="0"/>
        <v>0</v>
      </c>
      <c r="D36" s="28"/>
      <c r="E36" s="28"/>
      <c r="F36" s="28"/>
      <c r="G36" s="28"/>
      <c r="H36" s="28"/>
      <c r="I36" s="28"/>
      <c r="J36" s="29">
        <v>0</v>
      </c>
    </row>
    <row r="37" spans="2:10" x14ac:dyDescent="0.5">
      <c r="B37" s="23">
        <v>19</v>
      </c>
      <c r="C37" s="27">
        <f t="shared" si="0"/>
        <v>0</v>
      </c>
      <c r="D37" s="28"/>
      <c r="E37" s="28"/>
      <c r="F37" s="28"/>
      <c r="G37" s="28"/>
      <c r="H37" s="28"/>
      <c r="I37" s="28"/>
      <c r="J37" s="29">
        <v>0</v>
      </c>
    </row>
    <row r="38" spans="2:10" x14ac:dyDescent="0.5">
      <c r="B38" s="23">
        <v>19.5</v>
      </c>
      <c r="C38" s="27"/>
      <c r="D38" s="28"/>
      <c r="E38" s="28"/>
      <c r="F38" s="28"/>
      <c r="G38" s="28"/>
      <c r="H38" s="28"/>
      <c r="I38" s="28"/>
      <c r="J38" s="29"/>
    </row>
    <row r="39" spans="2:10" ht="25.5" thickBot="1" x14ac:dyDescent="0.55000000000000004">
      <c r="B39" s="23"/>
      <c r="C39" s="27"/>
      <c r="D39" s="28"/>
      <c r="E39" s="28"/>
      <c r="F39" s="28"/>
      <c r="G39" s="28"/>
      <c r="H39" s="28"/>
      <c r="I39" s="28"/>
      <c r="J39" s="29"/>
    </row>
    <row r="40" spans="2:10" x14ac:dyDescent="0.5">
      <c r="B40" s="30" t="s">
        <v>12</v>
      </c>
      <c r="C40" s="31">
        <v>1934318620</v>
      </c>
      <c r="D40" s="32">
        <v>556217009.31754875</v>
      </c>
      <c r="E40" s="32">
        <v>901898084.79993844</v>
      </c>
      <c r="F40" s="32">
        <v>383221152.11082298</v>
      </c>
      <c r="G40" s="32">
        <v>89159368.415419951</v>
      </c>
      <c r="H40" s="32">
        <v>3823005.3562697717</v>
      </c>
      <c r="I40" s="32"/>
      <c r="J40" s="33">
        <v>0</v>
      </c>
    </row>
    <row r="41" spans="2:10" s="6" customFormat="1" x14ac:dyDescent="0.5">
      <c r="B41" s="23" t="s">
        <v>13</v>
      </c>
      <c r="C41" s="34">
        <v>100</v>
      </c>
      <c r="D41" s="35">
        <v>28.755190771908548</v>
      </c>
      <c r="E41" s="35">
        <v>46.626138810571888</v>
      </c>
      <c r="F41" s="35">
        <v>19.811687079289086</v>
      </c>
      <c r="G41" s="35">
        <v>4.6093424058245356</v>
      </c>
      <c r="H41" s="35">
        <v>0.1976409324059431</v>
      </c>
      <c r="I41" s="35"/>
      <c r="J41" s="36">
        <v>0</v>
      </c>
    </row>
    <row r="42" spans="2:10" s="6" customFormat="1" x14ac:dyDescent="0.5">
      <c r="B42" s="23" t="s">
        <v>14</v>
      </c>
      <c r="C42" s="37">
        <v>13.733062116726147</v>
      </c>
      <c r="D42" s="38">
        <v>11.625694947340314</v>
      </c>
      <c r="E42" s="38">
        <v>13.868199146655952</v>
      </c>
      <c r="F42" s="38">
        <v>15.749288486669291</v>
      </c>
      <c r="G42" s="38">
        <v>16.692976104294448</v>
      </c>
      <c r="H42" s="38">
        <v>17.318979642752513</v>
      </c>
      <c r="I42" s="38"/>
      <c r="J42" s="39">
        <v>0</v>
      </c>
    </row>
    <row r="43" spans="2:10" s="7" customFormat="1" x14ac:dyDescent="0.5">
      <c r="B43" s="40" t="s">
        <v>15</v>
      </c>
      <c r="C43" s="41">
        <v>4.3484749122014525</v>
      </c>
      <c r="D43" s="42">
        <v>3.4801280739788929</v>
      </c>
      <c r="E43" s="42">
        <v>1.5293285061763466</v>
      </c>
      <c r="F43" s="42">
        <v>0.51511421785045797</v>
      </c>
      <c r="G43" s="42">
        <v>0.26687717749166007</v>
      </c>
      <c r="H43" s="42">
        <v>9.2696182973645166E-2</v>
      </c>
      <c r="I43" s="42"/>
      <c r="J43" s="43">
        <v>0</v>
      </c>
    </row>
    <row r="44" spans="2:10" x14ac:dyDescent="0.5">
      <c r="B44" s="44" t="s">
        <v>16</v>
      </c>
      <c r="C44" s="45">
        <v>17.444366937994449</v>
      </c>
      <c r="D44" s="46">
        <v>9.5540757174479722</v>
      </c>
      <c r="E44" s="46">
        <v>16.869620515125252</v>
      </c>
      <c r="F44" s="46">
        <v>26.20982417105694</v>
      </c>
      <c r="G44" s="46">
        <v>32.303527315574676</v>
      </c>
      <c r="H44" s="46">
        <v>36.88117241208419</v>
      </c>
      <c r="I44" s="46"/>
      <c r="J44" s="47">
        <v>0</v>
      </c>
    </row>
    <row r="45" spans="2:10" x14ac:dyDescent="0.5">
      <c r="B45" s="48" t="s">
        <v>17</v>
      </c>
      <c r="C45" s="27">
        <v>33594.135884423893</v>
      </c>
      <c r="D45" s="49">
        <v>5314.1394223523257</v>
      </c>
      <c r="E45" s="49">
        <v>15214.678433893216</v>
      </c>
      <c r="F45" s="49">
        <v>10044.159015454536</v>
      </c>
      <c r="G45" s="49">
        <v>2880.1620930469044</v>
      </c>
      <c r="H45" s="49">
        <v>140.9969196769068</v>
      </c>
      <c r="I45" s="49"/>
      <c r="J45" s="50">
        <v>0</v>
      </c>
    </row>
    <row r="46" spans="2:10" x14ac:dyDescent="0.5">
      <c r="B46" s="23" t="s">
        <v>13</v>
      </c>
      <c r="C46" s="34">
        <v>99.999999999999986</v>
      </c>
      <c r="D46" s="51">
        <v>15.818651923761063</v>
      </c>
      <c r="E46" s="51">
        <v>45.289685337456724</v>
      </c>
      <c r="F46" s="51">
        <v>29.898548514568478</v>
      </c>
      <c r="G46" s="51">
        <v>8.5734072844014051</v>
      </c>
      <c r="H46" s="51">
        <v>0.41970693981231649</v>
      </c>
      <c r="I46" s="51"/>
      <c r="J46" s="52"/>
    </row>
    <row r="47" spans="2:10" x14ac:dyDescent="0.5">
      <c r="B47" s="44"/>
      <c r="C47" s="53"/>
      <c r="D47" s="54"/>
      <c r="E47" s="54"/>
      <c r="F47" s="54"/>
      <c r="G47" s="54"/>
      <c r="H47" s="54"/>
      <c r="I47" s="54"/>
      <c r="J47" s="55">
        <v>0</v>
      </c>
    </row>
    <row r="48" spans="2:10" ht="25.5" thickBot="1" x14ac:dyDescent="0.55000000000000004">
      <c r="B48" s="56"/>
      <c r="C48" s="57"/>
      <c r="D48" s="58" t="s">
        <v>22</v>
      </c>
      <c r="E48" s="58"/>
      <c r="F48" s="58"/>
      <c r="G48" s="58"/>
      <c r="H48" s="58"/>
      <c r="I48" s="58"/>
      <c r="J48" s="59"/>
    </row>
    <row r="50" spans="2:12" x14ac:dyDescent="0.5">
      <c r="C50" s="2" t="s">
        <v>18</v>
      </c>
    </row>
    <row r="51" spans="2:12" x14ac:dyDescent="0.5">
      <c r="C51" s="2" t="s">
        <v>19</v>
      </c>
      <c r="D51" s="2">
        <f t="shared" ref="D51:I51" si="1">D40/1000000</f>
        <v>556.21700931754879</v>
      </c>
      <c r="E51" s="2">
        <f t="shared" si="1"/>
        <v>901.89808479993849</v>
      </c>
      <c r="F51" s="2">
        <f t="shared" si="1"/>
        <v>383.22115211082297</v>
      </c>
      <c r="G51" s="2">
        <f t="shared" si="1"/>
        <v>89.159368415419948</v>
      </c>
      <c r="H51" s="2">
        <f t="shared" si="1"/>
        <v>3.8230053562697717</v>
      </c>
      <c r="I51" s="2">
        <f t="shared" si="1"/>
        <v>0</v>
      </c>
    </row>
    <row r="52" spans="2:12" x14ac:dyDescent="0.5">
      <c r="C52" s="2">
        <f>+L54</f>
        <v>18</v>
      </c>
    </row>
    <row r="53" spans="2:12" x14ac:dyDescent="0.5">
      <c r="C53" s="8">
        <f>K54</f>
        <v>18.121411507686361</v>
      </c>
      <c r="D53" s="9" t="str">
        <f t="shared" ref="D53:I53" si="2">D6</f>
        <v>O</v>
      </c>
      <c r="E53" s="9" t="str">
        <f t="shared" si="2"/>
        <v>I</v>
      </c>
      <c r="F53" s="9" t="str">
        <f t="shared" si="2"/>
        <v>II</v>
      </c>
      <c r="G53" s="9" t="str">
        <f t="shared" si="2"/>
        <v>III</v>
      </c>
      <c r="H53" s="9" t="str">
        <f t="shared" si="2"/>
        <v>IV</v>
      </c>
      <c r="I53" s="9" t="str">
        <f t="shared" si="2"/>
        <v>V</v>
      </c>
    </row>
    <row r="54" spans="2:12" x14ac:dyDescent="0.5">
      <c r="B54" s="10"/>
      <c r="C54" s="2" t="str">
        <f>CONCATENATE(C50,C52,C51)</f>
        <v>&lt;12,0 cm=18%</v>
      </c>
      <c r="D54" s="8">
        <f t="shared" ref="D54:I54" si="3">SUM(D7:D22)/1000000000</f>
        <v>0.32727562826960782</v>
      </c>
      <c r="E54" s="8">
        <f t="shared" si="3"/>
        <v>2.3250208730392158E-2</v>
      </c>
      <c r="F54" s="8">
        <f t="shared" si="3"/>
        <v>0</v>
      </c>
      <c r="G54" s="8">
        <f t="shared" si="3"/>
        <v>0</v>
      </c>
      <c r="H54" s="8">
        <f t="shared" si="3"/>
        <v>0</v>
      </c>
      <c r="I54" s="8">
        <f t="shared" si="3"/>
        <v>0</v>
      </c>
      <c r="J54" s="8">
        <f>SUM(D54:I54)</f>
        <v>0.35052583699999995</v>
      </c>
      <c r="K54" s="8">
        <f>(J54/$J$56)*100</f>
        <v>18.121411507686361</v>
      </c>
      <c r="L54" s="8">
        <f>ROUND(K54,0)</f>
        <v>18</v>
      </c>
    </row>
    <row r="55" spans="2:12" x14ac:dyDescent="0.5">
      <c r="B55" s="10"/>
      <c r="C55" s="2" t="s">
        <v>23</v>
      </c>
      <c r="D55" s="8">
        <f t="shared" ref="D55:I55" si="4">SUM(D23:D38)/1000000000</f>
        <v>0.22894138104794082</v>
      </c>
      <c r="E55" s="8">
        <f t="shared" si="4"/>
        <v>0.87864787606954631</v>
      </c>
      <c r="F55" s="8">
        <f t="shared" si="4"/>
        <v>0.38322115211082297</v>
      </c>
      <c r="G55" s="8">
        <f t="shared" si="4"/>
        <v>8.9159368415419951E-2</v>
      </c>
      <c r="H55" s="8">
        <f t="shared" si="4"/>
        <v>3.8230053562697719E-3</v>
      </c>
      <c r="I55" s="8">
        <f t="shared" si="4"/>
        <v>0</v>
      </c>
      <c r="J55" s="8">
        <f>SUM(D55:I55)</f>
        <v>1.5837927829999998</v>
      </c>
      <c r="K55" s="8">
        <f>(J55/$J$56)*100</f>
        <v>81.878588492313639</v>
      </c>
    </row>
    <row r="56" spans="2:12" x14ac:dyDescent="0.5">
      <c r="B56" s="10"/>
      <c r="J56" s="8">
        <f>SUM(J54:J55)</f>
        <v>1.9343186199999998</v>
      </c>
      <c r="K56" s="8">
        <f>(J56/$J$56)*100</f>
        <v>100</v>
      </c>
    </row>
    <row r="57" spans="2:12" x14ac:dyDescent="0.5">
      <c r="B57" s="10"/>
    </row>
    <row r="58" spans="2:12" x14ac:dyDescent="0.5">
      <c r="B58" s="10"/>
    </row>
    <row r="59" spans="2:12" x14ac:dyDescent="0.5">
      <c r="B59" s="10"/>
      <c r="C59" s="8">
        <f>K60</f>
        <v>17.37499212356709</v>
      </c>
      <c r="D59" s="2" t="s">
        <v>5</v>
      </c>
      <c r="E59" s="2" t="s">
        <v>6</v>
      </c>
      <c r="F59" s="2" t="s">
        <v>7</v>
      </c>
      <c r="G59" s="2" t="s">
        <v>8</v>
      </c>
      <c r="H59" s="2" t="s">
        <v>9</v>
      </c>
      <c r="I59" s="2" t="s">
        <v>10</v>
      </c>
      <c r="K59" s="2"/>
    </row>
    <row r="60" spans="2:12" x14ac:dyDescent="0.5">
      <c r="B60" s="10"/>
      <c r="C60" s="2" t="s">
        <v>21</v>
      </c>
      <c r="D60" s="8">
        <v>0</v>
      </c>
      <c r="E60" s="8">
        <v>0.31268988534871234</v>
      </c>
      <c r="F60" s="8">
        <v>2.3397822520979293E-2</v>
      </c>
      <c r="G60" s="8">
        <v>0</v>
      </c>
      <c r="H60" s="8">
        <v>0</v>
      </c>
      <c r="I60" s="8">
        <v>0</v>
      </c>
      <c r="J60" s="8">
        <f>SUM(D60:I60)</f>
        <v>0.33608770786969161</v>
      </c>
      <c r="K60" s="8">
        <f>(J60/$J$56)*100</f>
        <v>17.37499212356709</v>
      </c>
    </row>
    <row r="61" spans="2:12" x14ac:dyDescent="0.5">
      <c r="B61" s="10"/>
      <c r="C61" s="2" t="s">
        <v>20</v>
      </c>
      <c r="D61" s="8">
        <v>0</v>
      </c>
      <c r="E61" s="8">
        <v>0.30097473241232975</v>
      </c>
      <c r="F61" s="8">
        <v>4.8482342524298279</v>
      </c>
      <c r="G61" s="8">
        <v>5.5052722367990778</v>
      </c>
      <c r="H61" s="8">
        <v>0.72208132430444949</v>
      </c>
      <c r="I61" s="8">
        <v>0</v>
      </c>
      <c r="J61" s="8">
        <f>SUM(D61:I61)</f>
        <v>11.376562545945685</v>
      </c>
      <c r="K61" s="8">
        <f>(J61/$J$56)*100</f>
        <v>588.14315430338388</v>
      </c>
    </row>
    <row r="62" spans="2:12" x14ac:dyDescent="0.5">
      <c r="B62" s="10"/>
      <c r="J62" s="8">
        <f>SUM(J60:J61)</f>
        <v>11.712650253815376</v>
      </c>
      <c r="K62" s="8">
        <f>(J62/$J$56)*100</f>
        <v>605.51814642695103</v>
      </c>
    </row>
  </sheetData>
  <printOptions horizontalCentered="1"/>
  <pageMargins left="0.78740157480314965" right="0.78740157480314965" top="1.3385826771653544" bottom="0.74803149606299213" header="1.0629921259842521" footer="0.51181102362204722"/>
  <pageSetup scale="35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9900</vt:lpstr>
      <vt:lpstr>0001</vt:lpstr>
      <vt:lpstr>0102</vt:lpstr>
      <vt:lpstr>0203</vt:lpstr>
      <vt:lpstr>0304</vt:lpstr>
      <vt:lpstr>0405</vt:lpstr>
      <vt:lpstr>0506</vt:lpstr>
      <vt:lpstr>0607</vt:lpstr>
      <vt:lpstr>0708</vt:lpstr>
      <vt:lpstr>0809</vt:lpstr>
      <vt:lpstr>0910</vt:lpstr>
      <vt:lpstr>1011</vt:lpstr>
      <vt:lpstr>1112</vt:lpstr>
      <vt:lpstr>1213</vt:lpstr>
      <vt:lpstr>1314</vt:lpstr>
      <vt:lpstr>1415</vt:lpstr>
      <vt:lpstr>1516</vt:lpstr>
      <vt:lpstr>1617</vt:lpstr>
      <vt:lpstr>'0001'!Área_de_impresión</vt:lpstr>
      <vt:lpstr>'0102'!Área_de_impresión</vt:lpstr>
      <vt:lpstr>'0203'!Área_de_impresión</vt:lpstr>
      <vt:lpstr>'0304'!Área_de_impresión</vt:lpstr>
      <vt:lpstr>'0405'!Área_de_impresión</vt:lpstr>
      <vt:lpstr>'0506'!Área_de_impresión</vt:lpstr>
      <vt:lpstr>'0607'!Área_de_impresión</vt:lpstr>
      <vt:lpstr>'0708'!Área_de_impresión</vt:lpstr>
      <vt:lpstr>'0809'!Área_de_impresión</vt:lpstr>
      <vt:lpstr>'0910'!Área_de_impresión</vt:lpstr>
      <vt:lpstr>'1011'!Área_de_impresión</vt:lpstr>
      <vt:lpstr>'1112'!Área_de_impresión</vt:lpstr>
      <vt:lpstr>'1213'!Área_de_impresión</vt:lpstr>
      <vt:lpstr>'1314'!Área_de_impresión</vt:lpstr>
      <vt:lpstr>'1415'!Área_de_impresión</vt:lpstr>
      <vt:lpstr>'1516'!Área_de_impresión</vt:lpstr>
      <vt:lpstr>'1617'!Área_de_impresión</vt:lpstr>
      <vt:lpstr>'9900'!Área_de_impresión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Lopez</dc:creator>
  <cp:lastModifiedBy>Francisco Cerna</cp:lastModifiedBy>
  <cp:lastPrinted>2018-10-11T18:35:01Z</cp:lastPrinted>
  <dcterms:created xsi:type="dcterms:W3CDTF">2018-09-27T19:53:05Z</dcterms:created>
  <dcterms:modified xsi:type="dcterms:W3CDTF">2018-12-26T14:09:49Z</dcterms:modified>
</cp:coreProperties>
</file>