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89c34d8d74016/Escritorio/"/>
    </mc:Choice>
  </mc:AlternateContent>
  <xr:revisionPtr revIDLastSave="0" documentId="8_{ACBEA8DD-BAE5-4E72-8044-C38DD4D01AC6}" xr6:coauthVersionLast="47" xr6:coauthVersionMax="47" xr10:uidLastSave="{00000000-0000-0000-0000-000000000000}"/>
  <bookViews>
    <workbookView xWindow="-120" yWindow="-120" windowWidth="20730" windowHeight="11160" activeTab="1" xr2:uid="{88E31865-FBD0-E44E-9C1E-B474FAA02506}"/>
  </bookViews>
  <sheets>
    <sheet name="MENÚ" sheetId="2" r:id="rId1"/>
    <sheet name="PRIORIZACIÓN" sheetId="3" r:id="rId2"/>
    <sheet name="MATRÍZ DE PONDERACIÓ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3" l="1"/>
  <c r="R5" i="3" s="1"/>
  <c r="Q6" i="3"/>
  <c r="R6" i="3" s="1"/>
  <c r="Q7" i="3"/>
  <c r="R7" i="3" s="1"/>
  <c r="Q8" i="3"/>
  <c r="R8" i="3" s="1"/>
  <c r="Q4" i="3"/>
  <c r="R4" i="3" s="1"/>
  <c r="N5" i="3"/>
  <c r="O5" i="3" s="1"/>
  <c r="N6" i="3"/>
  <c r="O6" i="3" s="1"/>
  <c r="N7" i="3"/>
  <c r="O7" i="3" s="1"/>
  <c r="N8" i="3"/>
  <c r="O8" i="3" s="1"/>
  <c r="N4" i="3"/>
  <c r="O4" i="3" s="1"/>
  <c r="K5" i="3"/>
  <c r="L5" i="3" s="1"/>
  <c r="K6" i="3"/>
  <c r="L6" i="3" s="1"/>
  <c r="K7" i="3"/>
  <c r="L7" i="3" s="1"/>
  <c r="K8" i="3"/>
  <c r="L8" i="3" s="1"/>
  <c r="K4" i="3"/>
  <c r="L4" i="3" s="1"/>
  <c r="H5" i="3"/>
  <c r="I5" i="3" s="1"/>
  <c r="H6" i="3"/>
  <c r="I6" i="3" s="1"/>
  <c r="H7" i="3"/>
  <c r="I7" i="3" s="1"/>
  <c r="H8" i="3"/>
  <c r="I8" i="3" s="1"/>
  <c r="H4" i="3"/>
  <c r="I4" i="3" s="1"/>
  <c r="E5" i="3"/>
  <c r="F5" i="3" s="1"/>
  <c r="E6" i="3"/>
  <c r="F6" i="3" s="1"/>
  <c r="E7" i="3"/>
  <c r="F7" i="3" s="1"/>
  <c r="E8" i="3"/>
  <c r="F8" i="3" s="1"/>
  <c r="E4" i="3"/>
  <c r="F4" i="3" s="1"/>
  <c r="G42" i="1"/>
  <c r="G41" i="1"/>
  <c r="G29" i="1"/>
  <c r="G17" i="1"/>
  <c r="B5" i="3"/>
  <c r="C5" i="3"/>
  <c r="B6" i="3"/>
  <c r="C6" i="3"/>
  <c r="B7" i="3"/>
  <c r="C7" i="3"/>
  <c r="B8" i="3"/>
  <c r="C8" i="3"/>
  <c r="C4" i="3"/>
  <c r="B4" i="3"/>
  <c r="P2" i="3"/>
  <c r="M2" i="3"/>
  <c r="J2" i="3"/>
  <c r="G2" i="3"/>
  <c r="D2" i="3"/>
  <c r="C60" i="1"/>
  <c r="C51" i="1"/>
  <c r="C41" i="1"/>
  <c r="C59" i="1"/>
  <c r="C50" i="1"/>
  <c r="C40" i="1"/>
  <c r="G23" i="1"/>
  <c r="C61" i="1"/>
  <c r="C52" i="1"/>
  <c r="C42" i="1"/>
  <c r="F39" i="1"/>
  <c r="C36" i="1"/>
  <c r="F33" i="1"/>
  <c r="C30" i="1"/>
  <c r="F27" i="1"/>
  <c r="F21" i="1"/>
  <c r="C24" i="1"/>
  <c r="C18" i="1"/>
  <c r="D39" i="1"/>
  <c r="C34" i="1"/>
  <c r="D33" i="1"/>
  <c r="C28" i="1"/>
  <c r="D27" i="1"/>
  <c r="C16" i="1"/>
  <c r="E39" i="1"/>
  <c r="C35" i="1"/>
  <c r="E33" i="1"/>
  <c r="C29" i="1"/>
  <c r="E27" i="1"/>
  <c r="E21" i="1"/>
  <c r="C23" i="1"/>
  <c r="C17" i="1"/>
  <c r="C22" i="1"/>
  <c r="D21" i="1"/>
  <c r="D15" i="1"/>
  <c r="F15" i="1"/>
  <c r="E15" i="1"/>
  <c r="C5" i="1"/>
  <c r="C21" i="1" s="1"/>
  <c r="C6" i="1"/>
  <c r="C27" i="1" s="1"/>
  <c r="C7" i="1"/>
  <c r="C33" i="1" s="1"/>
  <c r="C8" i="1"/>
  <c r="C39" i="1" s="1"/>
  <c r="C4" i="1"/>
  <c r="C15" i="1" s="1"/>
  <c r="H3" i="1"/>
  <c r="H49" i="1" s="1"/>
  <c r="H58" i="1" s="1"/>
  <c r="G3" i="1"/>
  <c r="G49" i="1" s="1"/>
  <c r="G58" i="1" s="1"/>
  <c r="F3" i="1"/>
  <c r="F49" i="1" s="1"/>
  <c r="F58" i="1" s="1"/>
  <c r="E3" i="1"/>
  <c r="E49" i="1" s="1"/>
  <c r="E58" i="1" s="1"/>
  <c r="D3" i="1"/>
  <c r="D49" i="1" s="1"/>
  <c r="D58" i="1" s="1"/>
  <c r="C18" i="2"/>
  <c r="G40" i="1"/>
  <c r="G35" i="1"/>
  <c r="G34" i="1"/>
  <c r="G28" i="1"/>
  <c r="G22" i="1"/>
  <c r="G16" i="1"/>
  <c r="I4" i="1"/>
  <c r="G36" i="1" l="1"/>
  <c r="S4" i="3"/>
  <c r="S5" i="3"/>
  <c r="S7" i="3"/>
  <c r="S8" i="3"/>
  <c r="S6" i="3"/>
  <c r="G18" i="1"/>
  <c r="G19" i="1" s="1"/>
  <c r="G30" i="1"/>
  <c r="G31" i="1" s="1"/>
  <c r="H28" i="1" s="1"/>
  <c r="G24" i="1"/>
  <c r="G25" i="1" s="1"/>
  <c r="H24" i="1" s="1"/>
  <c r="E52" i="1" s="1"/>
  <c r="I6" i="1"/>
  <c r="I7" i="1"/>
  <c r="G43" i="1"/>
  <c r="H41" i="1" s="1"/>
  <c r="H51" i="1" s="1"/>
  <c r="I5" i="1"/>
  <c r="G37" i="1"/>
  <c r="H35" i="1" s="1"/>
  <c r="G51" i="1" s="1"/>
  <c r="I8" i="1"/>
  <c r="H60" i="1" l="1"/>
  <c r="E61" i="1"/>
  <c r="G60" i="1"/>
  <c r="H42" i="1"/>
  <c r="H52" i="1" s="1"/>
  <c r="H61" i="1" s="1"/>
  <c r="H40" i="1"/>
  <c r="H36" i="1"/>
  <c r="G52" i="1" s="1"/>
  <c r="G61" i="1" s="1"/>
  <c r="H30" i="1"/>
  <c r="F52" i="1" s="1"/>
  <c r="F61" i="1" s="1"/>
  <c r="H34" i="1"/>
  <c r="H29" i="1"/>
  <c r="F51" i="1" s="1"/>
  <c r="F60" i="1" s="1"/>
  <c r="H23" i="1"/>
  <c r="E51" i="1" s="1"/>
  <c r="E60" i="1" s="1"/>
  <c r="H22" i="1"/>
  <c r="H17" i="1"/>
  <c r="D51" i="1" s="1"/>
  <c r="D60" i="1" s="1"/>
  <c r="H16" i="1"/>
  <c r="H18" i="1"/>
  <c r="D52" i="1" s="1"/>
  <c r="D61" i="1" s="1"/>
  <c r="F50" i="1"/>
  <c r="F59" i="1" s="1"/>
  <c r="I9" i="1"/>
  <c r="J5" i="1" s="1"/>
  <c r="H37" i="1" l="1"/>
  <c r="H31" i="1"/>
  <c r="H50" i="1"/>
  <c r="H59" i="1" s="1"/>
  <c r="H43" i="1"/>
  <c r="D50" i="1"/>
  <c r="D59" i="1" s="1"/>
  <c r="H19" i="1"/>
  <c r="H25" i="1"/>
  <c r="G50" i="1"/>
  <c r="G59" i="1" s="1"/>
  <c r="E50" i="1"/>
  <c r="E59" i="1" s="1"/>
  <c r="I60" i="1"/>
  <c r="J6" i="1"/>
  <c r="J4" i="1"/>
  <c r="J8" i="1"/>
  <c r="J7" i="1"/>
  <c r="I61" i="1"/>
  <c r="J9" i="1"/>
  <c r="I59" i="1" l="1"/>
</calcChain>
</file>

<file path=xl/sharedStrings.xml><?xml version="1.0" encoding="utf-8"?>
<sst xmlns="http://schemas.openxmlformats.org/spreadsheetml/2006/main" count="106" uniqueCount="73">
  <si>
    <t>Ponderación de los criterios</t>
  </si>
  <si>
    <t>Total</t>
  </si>
  <si>
    <t>Peso relativo</t>
  </si>
  <si>
    <t>Consolidado de calificación de opciones</t>
  </si>
  <si>
    <t>Calificación total por opción por criterio ponderado</t>
  </si>
  <si>
    <t>CRITERIOS</t>
  </si>
  <si>
    <t>PESO</t>
  </si>
  <si>
    <t>PROBLEMA</t>
  </si>
  <si>
    <t>PERSONA</t>
  </si>
  <si>
    <t>DOLOR</t>
  </si>
  <si>
    <t>UBICACIÓN</t>
  </si>
  <si>
    <t xml:space="preserve">CONSECUENCIA </t>
  </si>
  <si>
    <t>RELEVANCIA</t>
  </si>
  <si>
    <t>RECURSOS REQUERIDOS</t>
  </si>
  <si>
    <t>PRECIO</t>
  </si>
  <si>
    <t>INVERSIÓN</t>
  </si>
  <si>
    <t>PROPUESTA</t>
  </si>
  <si>
    <t>IDEA  1</t>
  </si>
  <si>
    <t>IDEA  2</t>
  </si>
  <si>
    <t>IDEA  3</t>
  </si>
  <si>
    <t xml:space="preserve">Peso ponderado </t>
  </si>
  <si>
    <t xml:space="preserve">VALORES </t>
  </si>
  <si>
    <t>El criterio de fila es mucho más importante que el criterio de columna</t>
  </si>
  <si>
    <t>El criterio de fila es más importante que el criterio de columna</t>
  </si>
  <si>
    <t>Ambos criterios son igual de importantes</t>
  </si>
  <si>
    <t xml:space="preserve"> 1/5</t>
  </si>
  <si>
    <t xml:space="preserve"> 1/10</t>
  </si>
  <si>
    <t>El criterio de fila es menos importante que el criterio de columna.</t>
  </si>
  <si>
    <t>El criterio de fila es mucho menos importante que el criterio de columna.</t>
  </si>
  <si>
    <t>Evaluación por criterio</t>
  </si>
  <si>
    <t>Puntuación</t>
  </si>
  <si>
    <t>Peso</t>
  </si>
  <si>
    <t>TOTAL</t>
  </si>
  <si>
    <t>CRITERIO</t>
  </si>
  <si>
    <t>IDEA</t>
  </si>
  <si>
    <t>NEUTRO</t>
  </si>
  <si>
    <t>MAS ALTO</t>
  </si>
  <si>
    <t>ALTO</t>
  </si>
  <si>
    <t>BAJO</t>
  </si>
  <si>
    <t>MUY BAJO</t>
  </si>
  <si>
    <t>1a PARTE</t>
  </si>
  <si>
    <t>2a PARTE</t>
  </si>
  <si>
    <t>3a PARTE</t>
  </si>
  <si>
    <t>4a PARTE</t>
  </si>
  <si>
    <t xml:space="preserve">Desempleados y Empresarios </t>
  </si>
  <si>
    <t xml:space="preserve">Falta de oportunidades y de crecimiento </t>
  </si>
  <si>
    <t>Colombia</t>
  </si>
  <si>
    <t>Baja calidad de vida</t>
  </si>
  <si>
    <t xml:space="preserve">Impide el desarrollo economico </t>
  </si>
  <si>
    <t xml:space="preserve">App para start ups </t>
  </si>
  <si>
    <t>STD (Start up to Develop)</t>
  </si>
  <si>
    <t xml:space="preserve">Campañas publicitarias </t>
  </si>
  <si>
    <t>Software</t>
  </si>
  <si>
    <t>Asesores</t>
  </si>
  <si>
    <t xml:space="preserve">Empresarios </t>
  </si>
  <si>
    <t xml:space="preserve">Colaboradores </t>
  </si>
  <si>
    <t xml:space="preserve">Publicidad </t>
  </si>
  <si>
    <t>10000 dolares</t>
  </si>
  <si>
    <t>Mercadologos</t>
  </si>
  <si>
    <t>Administradores</t>
  </si>
  <si>
    <t>Publicidad</t>
  </si>
  <si>
    <t>Diseñadores</t>
  </si>
  <si>
    <t>Gratis</t>
  </si>
  <si>
    <t xml:space="preserve">1000 dolares </t>
  </si>
  <si>
    <t>Programadores</t>
  </si>
  <si>
    <t>Servidores</t>
  </si>
  <si>
    <t>Patrocinadores</t>
  </si>
  <si>
    <t>25 dolares /mensual</t>
  </si>
  <si>
    <t>25 dolares /mensual/grati</t>
  </si>
  <si>
    <t>15000 dolares</t>
  </si>
  <si>
    <t>Precio de Venta/mensual</t>
  </si>
  <si>
    <t xml:space="preserve">Comodidad </t>
  </si>
  <si>
    <t xml:space="preserve">Accesiblidad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</si>
</sst>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[$$-409]* #,##0_);_([$$-409]* \(#,##0\);_([$$-409]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sz val="11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5" fillId="0" borderId="0" xfId="0" applyFont="1"/>
    <xf numFmtId="2" fontId="0" fillId="0" borderId="0" xfId="0" applyNumberFormat="1"/>
    <xf numFmtId="9" fontId="0" fillId="0" borderId="0" xfId="0" applyNumberFormat="1"/>
    <xf numFmtId="164" fontId="8" fillId="0" borderId="1" xfId="1" applyNumberFormat="1" applyFont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65" fontId="0" fillId="0" borderId="13" xfId="0" applyNumberFormat="1" applyBorder="1"/>
    <xf numFmtId="165" fontId="0" fillId="0" borderId="15" xfId="0" applyNumberFormat="1" applyBorder="1"/>
    <xf numFmtId="0" fontId="0" fillId="0" borderId="16" xfId="0" applyBorder="1" applyAlignment="1">
      <alignment horizontal="center"/>
    </xf>
    <xf numFmtId="165" fontId="0" fillId="0" borderId="17" xfId="0" applyNumberFormat="1" applyBorder="1"/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7" fillId="8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2" fontId="12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 wrapText="1"/>
    </xf>
    <xf numFmtId="2" fontId="8" fillId="3" borderId="1" xfId="1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2" fontId="8" fillId="9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14" fillId="8" borderId="6" xfId="0" applyFont="1" applyFill="1" applyBorder="1" applyAlignment="1">
      <alignment horizontal="right"/>
    </xf>
    <xf numFmtId="0" fontId="2" fillId="8" borderId="31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20" xfId="1" applyFont="1" applyBorder="1" applyAlignment="1">
      <alignment horizontal="center"/>
    </xf>
    <xf numFmtId="9" fontId="3" fillId="4" borderId="11" xfId="1" applyFon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8" borderId="30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0" xfId="0" applyFont="1" applyBorder="1" applyAlignment="1">
      <alignment horizontal="center" vertical="center" textRotation="255"/>
    </xf>
    <xf numFmtId="0" fontId="3" fillId="0" borderId="11" xfId="0" applyFont="1" applyBorder="1" applyAlignment="1">
      <alignment horizontal="center" vertical="center" textRotation="255"/>
    </xf>
    <xf numFmtId="0" fontId="11" fillId="8" borderId="1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F509-7C15-6C4B-8EB2-B3954162FB4E}">
  <dimension ref="A1:J18"/>
  <sheetViews>
    <sheetView showGridLines="0" zoomScale="75" zoomScaleNormal="75" workbookViewId="0">
      <selection activeCell="D16" sqref="D16"/>
    </sheetView>
  </sheetViews>
  <sheetFormatPr baseColWidth="10" defaultRowHeight="15.75" x14ac:dyDescent="0.25"/>
  <cols>
    <col min="1" max="1" width="3.625" customWidth="1"/>
    <col min="2" max="2" width="28.125" customWidth="1"/>
    <col min="3" max="6" width="21.5" customWidth="1"/>
    <col min="7" max="10" width="21.625" customWidth="1"/>
  </cols>
  <sheetData>
    <row r="1" spans="1:10" ht="16.5" thickBot="1" x14ac:dyDescent="0.3"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/>
      <c r="I1" s="13"/>
      <c r="J1" s="13"/>
    </row>
    <row r="2" spans="1:10" ht="51" customHeight="1" thickBot="1" x14ac:dyDescent="0.3">
      <c r="B2" s="12" t="s">
        <v>7</v>
      </c>
      <c r="C2" s="30" t="s">
        <v>44</v>
      </c>
      <c r="D2" s="31" t="s">
        <v>45</v>
      </c>
      <c r="E2" s="31" t="s">
        <v>46</v>
      </c>
      <c r="F2" s="31" t="s">
        <v>47</v>
      </c>
      <c r="G2" s="32" t="s">
        <v>48</v>
      </c>
      <c r="H2" s="14"/>
      <c r="I2" s="14"/>
      <c r="J2" s="14"/>
    </row>
    <row r="3" spans="1:10" ht="16.5" thickBot="1" x14ac:dyDescent="0.3">
      <c r="B3" s="12"/>
      <c r="C3" s="10"/>
      <c r="D3" s="10"/>
      <c r="E3" s="10"/>
      <c r="F3" s="10"/>
      <c r="G3" s="10"/>
      <c r="H3" s="10"/>
      <c r="I3" s="10"/>
      <c r="J3" s="10"/>
    </row>
    <row r="4" spans="1:10" ht="33.950000000000003" customHeight="1" thickBot="1" x14ac:dyDescent="0.3">
      <c r="B4" s="12"/>
      <c r="C4" s="33" t="s">
        <v>16</v>
      </c>
      <c r="D4" s="73" t="s">
        <v>13</v>
      </c>
      <c r="E4" s="74"/>
      <c r="F4" s="74"/>
      <c r="G4" s="74"/>
      <c r="H4" s="75"/>
      <c r="I4" s="34" t="s">
        <v>14</v>
      </c>
      <c r="J4" s="35" t="s">
        <v>15</v>
      </c>
    </row>
    <row r="5" spans="1:10" x14ac:dyDescent="0.25">
      <c r="B5" s="12" t="s">
        <v>17</v>
      </c>
      <c r="C5" s="17" t="s">
        <v>49</v>
      </c>
      <c r="D5" s="18" t="s">
        <v>52</v>
      </c>
      <c r="E5" s="19" t="s">
        <v>53</v>
      </c>
      <c r="F5" s="19" t="s">
        <v>54</v>
      </c>
      <c r="G5" s="19" t="s">
        <v>55</v>
      </c>
      <c r="H5" s="20" t="s">
        <v>56</v>
      </c>
      <c r="I5" s="26" t="s">
        <v>67</v>
      </c>
      <c r="J5" s="27" t="s">
        <v>57</v>
      </c>
    </row>
    <row r="6" spans="1:10" x14ac:dyDescent="0.25">
      <c r="B6" s="12" t="s">
        <v>18</v>
      </c>
      <c r="C6" s="16" t="s">
        <v>50</v>
      </c>
      <c r="D6" s="21" t="s">
        <v>64</v>
      </c>
      <c r="E6" s="93" t="s">
        <v>61</v>
      </c>
      <c r="F6" s="93" t="s">
        <v>65</v>
      </c>
      <c r="G6" s="93" t="s">
        <v>66</v>
      </c>
      <c r="H6" s="23"/>
      <c r="I6" s="72" t="s">
        <v>68</v>
      </c>
      <c r="J6" s="29" t="s">
        <v>69</v>
      </c>
    </row>
    <row r="7" spans="1:10" x14ac:dyDescent="0.25">
      <c r="B7" s="12" t="s">
        <v>19</v>
      </c>
      <c r="C7" s="16" t="s">
        <v>51</v>
      </c>
      <c r="D7" s="21" t="s">
        <v>58</v>
      </c>
      <c r="E7" s="93" t="s">
        <v>59</v>
      </c>
      <c r="F7" s="93" t="s">
        <v>60</v>
      </c>
      <c r="G7" s="93" t="s">
        <v>61</v>
      </c>
      <c r="H7" s="23"/>
      <c r="I7" s="72" t="s">
        <v>62</v>
      </c>
      <c r="J7" s="29" t="s">
        <v>63</v>
      </c>
    </row>
    <row r="12" spans="1:10" ht="16.5" thickBot="1" x14ac:dyDescent="0.3">
      <c r="B12" s="15" t="s">
        <v>5</v>
      </c>
      <c r="C12" s="15" t="s">
        <v>6</v>
      </c>
    </row>
    <row r="13" spans="1:10" x14ac:dyDescent="0.25">
      <c r="A13">
        <v>1</v>
      </c>
      <c r="B13" s="36" t="s">
        <v>70</v>
      </c>
      <c r="C13" s="68">
        <v>0.3</v>
      </c>
    </row>
    <row r="14" spans="1:10" x14ac:dyDescent="0.25">
      <c r="A14">
        <v>2</v>
      </c>
      <c r="B14" s="37" t="s">
        <v>53</v>
      </c>
      <c r="C14" s="69">
        <v>0.1</v>
      </c>
    </row>
    <row r="15" spans="1:10" x14ac:dyDescent="0.25">
      <c r="A15">
        <v>3</v>
      </c>
      <c r="B15" s="37" t="s">
        <v>60</v>
      </c>
      <c r="C15" s="69">
        <v>0.3</v>
      </c>
    </row>
    <row r="16" spans="1:10" x14ac:dyDescent="0.25">
      <c r="A16">
        <v>4</v>
      </c>
      <c r="B16" s="37" t="s">
        <v>72</v>
      </c>
      <c r="C16" s="69">
        <v>0.1</v>
      </c>
    </row>
    <row r="17" spans="1:3" ht="16.5" thickBot="1" x14ac:dyDescent="0.3">
      <c r="A17">
        <v>5</v>
      </c>
      <c r="B17" s="38" t="s">
        <v>71</v>
      </c>
      <c r="C17" s="70">
        <v>0.2</v>
      </c>
    </row>
    <row r="18" spans="1:3" ht="16.5" thickBot="1" x14ac:dyDescent="0.3">
      <c r="C18" s="71">
        <f>SUM(C13:C17)</f>
        <v>1</v>
      </c>
    </row>
  </sheetData>
  <mergeCells count="1">
    <mergeCell ref="D4:H4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F0B7-946E-CE49-86A2-5E4DA619EF2C}">
  <dimension ref="B1:S18"/>
  <sheetViews>
    <sheetView showGridLines="0" tabSelected="1" topLeftCell="J2" zoomScale="133" workbookViewId="0">
      <selection activeCell="P4" sqref="P4"/>
    </sheetView>
  </sheetViews>
  <sheetFormatPr baseColWidth="10" defaultRowHeight="15.75" x14ac:dyDescent="0.25"/>
  <cols>
    <col min="1" max="1" width="4.625" customWidth="1"/>
    <col min="3" max="3" width="21.125" bestFit="1" customWidth="1"/>
    <col min="4" max="18" width="10.125" customWidth="1"/>
  </cols>
  <sheetData>
    <row r="1" spans="2:19" ht="56.1" customHeight="1" thickBot="1" x14ac:dyDescent="0.3"/>
    <row r="2" spans="2:19" s="52" customFormat="1" ht="19.5" thickBot="1" x14ac:dyDescent="0.35">
      <c r="C2" s="60" t="s">
        <v>33</v>
      </c>
      <c r="D2" s="79" t="str">
        <f>MENÚ!B13</f>
        <v>Precio de Venta/mensual</v>
      </c>
      <c r="E2" s="80"/>
      <c r="F2" s="81"/>
      <c r="G2" s="80" t="str">
        <f>MENÚ!B14</f>
        <v>Asesores</v>
      </c>
      <c r="H2" s="80"/>
      <c r="I2" s="81"/>
      <c r="J2" s="80" t="str">
        <f>MENÚ!B15</f>
        <v>Publicidad</v>
      </c>
      <c r="K2" s="80"/>
      <c r="L2" s="81"/>
      <c r="M2" s="80" t="str">
        <f>MENÚ!B16</f>
        <v xml:space="preserve">Accesiblidad </v>
      </c>
      <c r="N2" s="80"/>
      <c r="O2" s="81"/>
      <c r="P2" s="80" t="str">
        <f>MENÚ!B17</f>
        <v xml:space="preserve">Comodidad </v>
      </c>
      <c r="Q2" s="80"/>
      <c r="R2" s="81"/>
      <c r="S2" s="65" t="s">
        <v>32</v>
      </c>
    </row>
    <row r="3" spans="2:19" s="53" customFormat="1" ht="33" customHeight="1" x14ac:dyDescent="0.25">
      <c r="C3" s="61" t="s">
        <v>34</v>
      </c>
      <c r="D3" s="62" t="s">
        <v>30</v>
      </c>
      <c r="E3" s="63" t="s">
        <v>31</v>
      </c>
      <c r="F3" s="64" t="s">
        <v>1</v>
      </c>
      <c r="G3" s="63" t="s">
        <v>30</v>
      </c>
      <c r="H3" s="63" t="s">
        <v>31</v>
      </c>
      <c r="I3" s="64" t="s">
        <v>1</v>
      </c>
      <c r="J3" s="63" t="s">
        <v>30</v>
      </c>
      <c r="K3" s="63" t="s">
        <v>31</v>
      </c>
      <c r="L3" s="64" t="s">
        <v>1</v>
      </c>
      <c r="M3" s="63" t="s">
        <v>30</v>
      </c>
      <c r="N3" s="63" t="s">
        <v>31</v>
      </c>
      <c r="O3" s="64" t="s">
        <v>1</v>
      </c>
      <c r="P3" s="63" t="s">
        <v>30</v>
      </c>
      <c r="Q3" s="63" t="s">
        <v>31</v>
      </c>
      <c r="R3" s="64" t="s">
        <v>1</v>
      </c>
      <c r="S3" s="54"/>
    </row>
    <row r="4" spans="2:19" s="11" customFormat="1" ht="33" customHeight="1" x14ac:dyDescent="0.25">
      <c r="B4" s="11" t="str">
        <f>MENÚ!B5</f>
        <v>IDEA  1</v>
      </c>
      <c r="C4" s="55" t="str">
        <f>MENÚ!C5</f>
        <v xml:space="preserve">App para start ups </v>
      </c>
      <c r="D4" s="56">
        <v>4</v>
      </c>
      <c r="E4" s="57">
        <f>MENÚ!$C$13</f>
        <v>0.3</v>
      </c>
      <c r="F4" s="58">
        <f>D4*E4</f>
        <v>1.2</v>
      </c>
      <c r="G4" s="56">
        <v>4</v>
      </c>
      <c r="H4" s="57">
        <f>MENÚ!$C$14</f>
        <v>0.1</v>
      </c>
      <c r="I4" s="58">
        <f>G4*H4</f>
        <v>0.4</v>
      </c>
      <c r="J4" s="56">
        <v>3</v>
      </c>
      <c r="K4" s="57">
        <f>MENÚ!$C$15</f>
        <v>0.3</v>
      </c>
      <c r="L4" s="58">
        <f>J4*K4</f>
        <v>0.89999999999999991</v>
      </c>
      <c r="M4" s="56">
        <v>5</v>
      </c>
      <c r="N4" s="57">
        <f>MENÚ!$C$16</f>
        <v>0.1</v>
      </c>
      <c r="O4" s="58">
        <f>M4*N4</f>
        <v>0.5</v>
      </c>
      <c r="P4" s="56">
        <v>3</v>
      </c>
      <c r="Q4" s="57">
        <f>MENÚ!$C$17</f>
        <v>0.2</v>
      </c>
      <c r="R4" s="58">
        <f>P4*Q4</f>
        <v>0.60000000000000009</v>
      </c>
      <c r="S4" s="58">
        <f>F4+I4+L4+O4+R4</f>
        <v>3.6</v>
      </c>
    </row>
    <row r="5" spans="2:19" s="11" customFormat="1" ht="33" customHeight="1" x14ac:dyDescent="0.25">
      <c r="B5" s="11" t="str">
        <f>MENÚ!B6</f>
        <v>IDEA  2</v>
      </c>
      <c r="C5" s="55" t="str">
        <f>MENÚ!C6</f>
        <v>STD (Start up to Develop)</v>
      </c>
      <c r="D5" s="56">
        <v>5</v>
      </c>
      <c r="E5" s="57">
        <f>MENÚ!$C$13</f>
        <v>0.3</v>
      </c>
      <c r="F5" s="58">
        <f t="shared" ref="F5:F8" si="0">D5*E5</f>
        <v>1.5</v>
      </c>
      <c r="G5" s="56">
        <v>4</v>
      </c>
      <c r="H5" s="57">
        <f>MENÚ!$C$14</f>
        <v>0.1</v>
      </c>
      <c r="I5" s="58">
        <f t="shared" ref="I5:I8" si="1">G5*H5</f>
        <v>0.4</v>
      </c>
      <c r="J5" s="56">
        <v>5</v>
      </c>
      <c r="K5" s="57">
        <f>MENÚ!$C$15</f>
        <v>0.3</v>
      </c>
      <c r="L5" s="58">
        <f t="shared" ref="L5:L8" si="2">J5*K5</f>
        <v>1.5</v>
      </c>
      <c r="M5" s="56">
        <v>5</v>
      </c>
      <c r="N5" s="57">
        <f>MENÚ!$C$16</f>
        <v>0.1</v>
      </c>
      <c r="O5" s="58">
        <f t="shared" ref="O5:O8" si="3">M5*N5</f>
        <v>0.5</v>
      </c>
      <c r="P5" s="56">
        <v>3</v>
      </c>
      <c r="Q5" s="57">
        <f>MENÚ!$C$17</f>
        <v>0.2</v>
      </c>
      <c r="R5" s="58">
        <f t="shared" ref="R5:R8" si="4">P5*Q5</f>
        <v>0.60000000000000009</v>
      </c>
      <c r="S5" s="58">
        <f t="shared" ref="S5:S8" si="5">F5+I5+L5+O5+R5</f>
        <v>4.5</v>
      </c>
    </row>
    <row r="6" spans="2:19" s="11" customFormat="1" ht="33" customHeight="1" x14ac:dyDescent="0.25">
      <c r="B6" s="11" t="str">
        <f>MENÚ!B7</f>
        <v>IDEA  3</v>
      </c>
      <c r="C6" s="55" t="str">
        <f>MENÚ!C7</f>
        <v xml:space="preserve">Campañas publicitarias </v>
      </c>
      <c r="D6" s="56">
        <v>3</v>
      </c>
      <c r="E6" s="57">
        <f>MENÚ!$C$13</f>
        <v>0.3</v>
      </c>
      <c r="F6" s="58">
        <f t="shared" si="0"/>
        <v>0.89999999999999991</v>
      </c>
      <c r="G6" s="56">
        <v>2</v>
      </c>
      <c r="H6" s="57">
        <f>MENÚ!$C$14</f>
        <v>0.1</v>
      </c>
      <c r="I6" s="58">
        <f t="shared" si="1"/>
        <v>0.2</v>
      </c>
      <c r="J6" s="56">
        <v>5</v>
      </c>
      <c r="K6" s="57">
        <f>MENÚ!$C$15</f>
        <v>0.3</v>
      </c>
      <c r="L6" s="58">
        <f t="shared" si="2"/>
        <v>1.5</v>
      </c>
      <c r="M6" s="56">
        <v>5</v>
      </c>
      <c r="N6" s="57">
        <f>MENÚ!$C$16</f>
        <v>0.1</v>
      </c>
      <c r="O6" s="58">
        <f t="shared" si="3"/>
        <v>0.5</v>
      </c>
      <c r="P6" s="56">
        <v>4</v>
      </c>
      <c r="Q6" s="57">
        <f>MENÚ!$C$17</f>
        <v>0.2</v>
      </c>
      <c r="R6" s="58">
        <f t="shared" si="4"/>
        <v>0.8</v>
      </c>
      <c r="S6" s="58">
        <f t="shared" si="5"/>
        <v>3.8999999999999995</v>
      </c>
    </row>
    <row r="7" spans="2:19" s="11" customFormat="1" ht="33" customHeight="1" x14ac:dyDescent="0.25">
      <c r="B7" s="11" t="e">
        <f>MENÚ!#REF!</f>
        <v>#REF!</v>
      </c>
      <c r="C7" s="55" t="e">
        <f>MENÚ!#REF!</f>
        <v>#REF!</v>
      </c>
      <c r="D7" s="56"/>
      <c r="E7" s="57">
        <f>MENÚ!$C$13</f>
        <v>0.3</v>
      </c>
      <c r="F7" s="58">
        <f t="shared" si="0"/>
        <v>0</v>
      </c>
      <c r="G7" s="56"/>
      <c r="H7" s="57">
        <f>MENÚ!$C$14</f>
        <v>0.1</v>
      </c>
      <c r="I7" s="58">
        <f t="shared" si="1"/>
        <v>0</v>
      </c>
      <c r="J7" s="56"/>
      <c r="K7" s="57">
        <f>MENÚ!$C$15</f>
        <v>0.3</v>
      </c>
      <c r="L7" s="58">
        <f t="shared" si="2"/>
        <v>0</v>
      </c>
      <c r="M7" s="56"/>
      <c r="N7" s="57">
        <f>MENÚ!$C$16</f>
        <v>0.1</v>
      </c>
      <c r="O7" s="58">
        <f t="shared" si="3"/>
        <v>0</v>
      </c>
      <c r="P7" s="56"/>
      <c r="Q7" s="57">
        <f>MENÚ!$C$17</f>
        <v>0.2</v>
      </c>
      <c r="R7" s="58">
        <f t="shared" si="4"/>
        <v>0</v>
      </c>
      <c r="S7" s="58">
        <f t="shared" si="5"/>
        <v>0</v>
      </c>
    </row>
    <row r="8" spans="2:19" s="11" customFormat="1" ht="33" customHeight="1" thickBot="1" x14ac:dyDescent="0.3">
      <c r="B8" s="11" t="e">
        <f>MENÚ!#REF!</f>
        <v>#REF!</v>
      </c>
      <c r="C8" s="59" t="e">
        <f>MENÚ!#REF!</f>
        <v>#REF!</v>
      </c>
      <c r="D8" s="56"/>
      <c r="E8" s="57">
        <f>MENÚ!$C$13</f>
        <v>0.3</v>
      </c>
      <c r="F8" s="58">
        <f t="shared" si="0"/>
        <v>0</v>
      </c>
      <c r="G8" s="56"/>
      <c r="H8" s="57">
        <f>MENÚ!$C$14</f>
        <v>0.1</v>
      </c>
      <c r="I8" s="58">
        <f t="shared" si="1"/>
        <v>0</v>
      </c>
      <c r="J8" s="56"/>
      <c r="K8" s="57">
        <f>MENÚ!$C$15</f>
        <v>0.3</v>
      </c>
      <c r="L8" s="58">
        <f t="shared" si="2"/>
        <v>0</v>
      </c>
      <c r="M8" s="56"/>
      <c r="N8" s="57">
        <f>MENÚ!$C$16</f>
        <v>0.1</v>
      </c>
      <c r="O8" s="58">
        <f t="shared" si="3"/>
        <v>0</v>
      </c>
      <c r="P8" s="56"/>
      <c r="Q8" s="57">
        <f>MENÚ!$C$17</f>
        <v>0.2</v>
      </c>
      <c r="R8" s="58">
        <f t="shared" si="4"/>
        <v>0</v>
      </c>
      <c r="S8" s="58">
        <f t="shared" si="5"/>
        <v>0</v>
      </c>
    </row>
    <row r="12" spans="2:19" ht="16.5" thickBot="1" x14ac:dyDescent="0.3"/>
    <row r="13" spans="2:19" ht="16.5" thickBot="1" x14ac:dyDescent="0.3">
      <c r="C13" s="76" t="s">
        <v>5</v>
      </c>
      <c r="D13" s="77"/>
      <c r="E13" s="77"/>
      <c r="F13" s="78"/>
    </row>
    <row r="14" spans="2:19" x14ac:dyDescent="0.25">
      <c r="C14" s="66">
        <v>5</v>
      </c>
      <c r="D14" s="19" t="s">
        <v>36</v>
      </c>
      <c r="E14" s="19"/>
      <c r="F14" s="20"/>
    </row>
    <row r="15" spans="2:19" x14ac:dyDescent="0.25">
      <c r="C15" s="28">
        <v>4</v>
      </c>
      <c r="D15" s="22" t="s">
        <v>37</v>
      </c>
      <c r="E15" s="22"/>
      <c r="F15" s="23"/>
    </row>
    <row r="16" spans="2:19" x14ac:dyDescent="0.25">
      <c r="C16" s="28">
        <v>3</v>
      </c>
      <c r="D16" s="22" t="s">
        <v>35</v>
      </c>
      <c r="E16" s="22"/>
      <c r="F16" s="23"/>
    </row>
    <row r="17" spans="3:6" x14ac:dyDescent="0.25">
      <c r="C17" s="28">
        <v>2</v>
      </c>
      <c r="D17" s="22" t="s">
        <v>38</v>
      </c>
      <c r="E17" s="22"/>
      <c r="F17" s="23"/>
    </row>
    <row r="18" spans="3:6" ht="16.5" thickBot="1" x14ac:dyDescent="0.3">
      <c r="C18" s="67">
        <v>1</v>
      </c>
      <c r="D18" s="24" t="s">
        <v>39</v>
      </c>
      <c r="E18" s="24"/>
      <c r="F18" s="25"/>
    </row>
  </sheetData>
  <mergeCells count="6">
    <mergeCell ref="P2:R2"/>
    <mergeCell ref="C13:F13"/>
    <mergeCell ref="D2:F2"/>
    <mergeCell ref="G2:I2"/>
    <mergeCell ref="J2:L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A703-3353-8C4A-BFF4-1C12A2C7B56B}">
  <dimension ref="A1:M61"/>
  <sheetViews>
    <sheetView showGridLines="0" topLeftCell="B1" workbookViewId="0">
      <selection activeCell="F64" sqref="F64"/>
    </sheetView>
  </sheetViews>
  <sheetFormatPr baseColWidth="10" defaultRowHeight="15.75" x14ac:dyDescent="0.25"/>
  <cols>
    <col min="1" max="1" width="5.875" customWidth="1"/>
    <col min="2" max="2" width="5.625" customWidth="1"/>
    <col min="3" max="3" width="20.625" customWidth="1"/>
    <col min="4" max="9" width="23.125" customWidth="1"/>
    <col min="10" max="10" width="15.625" customWidth="1"/>
    <col min="11" max="11" width="5" customWidth="1"/>
  </cols>
  <sheetData>
    <row r="1" spans="1:13" ht="16.5" thickBot="1" x14ac:dyDescent="0.3"/>
    <row r="2" spans="1:13" ht="18" x14ac:dyDescent="0.25">
      <c r="A2" s="85" t="s">
        <v>40</v>
      </c>
      <c r="C2" s="91" t="s">
        <v>0</v>
      </c>
      <c r="D2" s="91"/>
      <c r="E2" s="91"/>
      <c r="F2" s="91"/>
      <c r="G2" s="91"/>
      <c r="H2" s="91"/>
      <c r="I2" s="91"/>
      <c r="J2" s="91"/>
    </row>
    <row r="3" spans="1:13" ht="33.950000000000003" customHeight="1" x14ac:dyDescent="0.25">
      <c r="A3" s="86"/>
      <c r="C3" s="1"/>
      <c r="D3" s="42" t="str">
        <f>MENÚ!B13</f>
        <v>Precio de Venta/mensual</v>
      </c>
      <c r="E3" s="42" t="str">
        <f>MENÚ!B14</f>
        <v>Asesores</v>
      </c>
      <c r="F3" s="42" t="str">
        <f>MENÚ!B15</f>
        <v>Publicidad</v>
      </c>
      <c r="G3" s="42" t="str">
        <f>MENÚ!B16</f>
        <v xml:space="preserve">Accesiblidad </v>
      </c>
      <c r="H3" s="42" t="str">
        <f>MENÚ!B17</f>
        <v xml:space="preserve">Comodidad </v>
      </c>
      <c r="I3" s="42" t="s">
        <v>1</v>
      </c>
      <c r="J3" s="39" t="s">
        <v>20</v>
      </c>
      <c r="L3" s="13" t="s">
        <v>21</v>
      </c>
    </row>
    <row r="4" spans="1:13" ht="30.95" customHeight="1" x14ac:dyDescent="0.25">
      <c r="A4" s="86"/>
      <c r="B4">
        <v>1</v>
      </c>
      <c r="C4" s="41" t="str">
        <f>MENÚ!B13</f>
        <v>Precio de Venta/mensual</v>
      </c>
      <c r="D4" s="2"/>
      <c r="E4" s="3">
        <v>10</v>
      </c>
      <c r="F4" s="3">
        <v>5</v>
      </c>
      <c r="G4" s="3">
        <v>10</v>
      </c>
      <c r="H4" s="3">
        <v>10</v>
      </c>
      <c r="I4" s="43">
        <f>SUM(D4:H4)</f>
        <v>35</v>
      </c>
      <c r="J4" s="44">
        <f>IFERROR(I4/$I$9,0)</f>
        <v>0.47619047619047616</v>
      </c>
      <c r="L4" s="13">
        <v>10</v>
      </c>
      <c r="M4" s="11" t="s">
        <v>22</v>
      </c>
    </row>
    <row r="5" spans="1:13" ht="30.95" customHeight="1" x14ac:dyDescent="0.25">
      <c r="A5" s="86"/>
      <c r="B5">
        <v>2</v>
      </c>
      <c r="C5" s="41" t="str">
        <f>MENÚ!B14</f>
        <v>Asesores</v>
      </c>
      <c r="D5" s="40">
        <v>0.1</v>
      </c>
      <c r="E5" s="2"/>
      <c r="F5" s="3">
        <v>10</v>
      </c>
      <c r="G5" s="3">
        <v>1</v>
      </c>
      <c r="H5" s="3">
        <v>1</v>
      </c>
      <c r="I5" s="43">
        <f t="shared" ref="I5:I8" si="0">SUM(D5:H5)</f>
        <v>12.1</v>
      </c>
      <c r="J5" s="44">
        <f t="shared" ref="J5:J9" si="1">IFERROR(I5/$I$9,0)</f>
        <v>0.16462585034013605</v>
      </c>
      <c r="L5" s="13">
        <v>5</v>
      </c>
      <c r="M5" s="11" t="s">
        <v>23</v>
      </c>
    </row>
    <row r="6" spans="1:13" ht="30.95" customHeight="1" x14ac:dyDescent="0.25">
      <c r="A6" s="86"/>
      <c r="B6">
        <v>3</v>
      </c>
      <c r="C6" s="41" t="str">
        <f>MENÚ!B15</f>
        <v>Publicidad</v>
      </c>
      <c r="D6" s="40">
        <v>1</v>
      </c>
      <c r="E6" s="40">
        <v>5</v>
      </c>
      <c r="F6" s="2"/>
      <c r="G6" s="3">
        <v>5</v>
      </c>
      <c r="H6" s="3">
        <v>5</v>
      </c>
      <c r="I6" s="43">
        <f t="shared" si="0"/>
        <v>16</v>
      </c>
      <c r="J6" s="44">
        <f t="shared" si="1"/>
        <v>0.21768707482993196</v>
      </c>
      <c r="L6" s="13">
        <v>1</v>
      </c>
      <c r="M6" s="11" t="s">
        <v>24</v>
      </c>
    </row>
    <row r="7" spans="1:13" ht="30.95" customHeight="1" x14ac:dyDescent="0.25">
      <c r="A7" s="86"/>
      <c r="B7">
        <v>4</v>
      </c>
      <c r="C7" s="41" t="str">
        <f>MENÚ!B16</f>
        <v xml:space="preserve">Accesiblidad </v>
      </c>
      <c r="D7" s="40">
        <v>0.2</v>
      </c>
      <c r="E7" s="40">
        <v>0.2</v>
      </c>
      <c r="F7" s="40">
        <v>1</v>
      </c>
      <c r="G7" s="2"/>
      <c r="H7" s="3">
        <v>1</v>
      </c>
      <c r="I7" s="43">
        <f t="shared" si="0"/>
        <v>2.4</v>
      </c>
      <c r="J7" s="44">
        <f t="shared" si="1"/>
        <v>3.2653061224489792E-2</v>
      </c>
      <c r="L7" s="13" t="s">
        <v>25</v>
      </c>
      <c r="M7" s="11" t="s">
        <v>27</v>
      </c>
    </row>
    <row r="8" spans="1:13" ht="30.95" customHeight="1" x14ac:dyDescent="0.25">
      <c r="A8" s="86"/>
      <c r="B8">
        <v>5</v>
      </c>
      <c r="C8" s="41" t="str">
        <f>MENÚ!B17</f>
        <v xml:space="preserve">Comodidad </v>
      </c>
      <c r="D8" s="40">
        <v>1</v>
      </c>
      <c r="E8" s="40">
        <v>1</v>
      </c>
      <c r="F8" s="40">
        <v>5</v>
      </c>
      <c r="G8" s="40">
        <v>1</v>
      </c>
      <c r="H8" s="2"/>
      <c r="I8" s="43">
        <f t="shared" si="0"/>
        <v>8</v>
      </c>
      <c r="J8" s="44">
        <f t="shared" si="1"/>
        <v>0.10884353741496598</v>
      </c>
      <c r="L8" s="13" t="s">
        <v>26</v>
      </c>
      <c r="M8" s="11" t="s">
        <v>28</v>
      </c>
    </row>
    <row r="9" spans="1:13" ht="16.5" thickBot="1" x14ac:dyDescent="0.3">
      <c r="A9" s="87"/>
      <c r="C9" s="82" t="s">
        <v>1</v>
      </c>
      <c r="D9" s="83"/>
      <c r="E9" s="83"/>
      <c r="F9" s="83"/>
      <c r="G9" s="83"/>
      <c r="H9" s="92"/>
      <c r="I9" s="40">
        <f>SUM(I4:I8)</f>
        <v>73.5</v>
      </c>
      <c r="J9" s="44">
        <f t="shared" si="1"/>
        <v>1</v>
      </c>
    </row>
    <row r="12" spans="1:13" ht="16.5" thickBot="1" x14ac:dyDescent="0.3"/>
    <row r="13" spans="1:13" x14ac:dyDescent="0.25">
      <c r="A13" s="88" t="s">
        <v>41</v>
      </c>
      <c r="C13" s="84" t="s">
        <v>29</v>
      </c>
      <c r="D13" s="84"/>
      <c r="E13" s="84"/>
      <c r="F13" s="84"/>
      <c r="G13" s="84"/>
      <c r="H13" s="84"/>
    </row>
    <row r="14" spans="1:13" x14ac:dyDescent="0.25">
      <c r="A14" s="89"/>
    </row>
    <row r="15" spans="1:13" ht="39.950000000000003" customHeight="1" x14ac:dyDescent="0.25">
      <c r="A15" s="89"/>
      <c r="C15" s="42" t="str">
        <f>C4</f>
        <v>Precio de Venta/mensual</v>
      </c>
      <c r="D15" s="39" t="str">
        <f>MENÚ!C5</f>
        <v xml:space="preserve">App para start ups </v>
      </c>
      <c r="E15" s="39" t="str">
        <f>MENÚ!C6</f>
        <v>STD (Start up to Develop)</v>
      </c>
      <c r="F15" s="39" t="str">
        <f>MENÚ!C7</f>
        <v xml:space="preserve">Campañas publicitarias </v>
      </c>
      <c r="G15" s="39" t="s">
        <v>1</v>
      </c>
      <c r="H15" s="39" t="s">
        <v>2</v>
      </c>
    </row>
    <row r="16" spans="1:13" ht="33" customHeight="1" x14ac:dyDescent="0.25">
      <c r="A16" s="89"/>
      <c r="C16" s="47" t="str">
        <f>MENÚ!C5</f>
        <v xml:space="preserve">App para start ups </v>
      </c>
      <c r="D16" s="2"/>
      <c r="E16" s="3">
        <v>0.2</v>
      </c>
      <c r="F16" s="3">
        <v>0.1</v>
      </c>
      <c r="G16" s="40">
        <f>SUM(D16:F16)</f>
        <v>0.30000000000000004</v>
      </c>
      <c r="H16" s="48">
        <f>IFERROR(G16/$G$19,0)</f>
        <v>2.4390243902439025E-2</v>
      </c>
    </row>
    <row r="17" spans="1:8" ht="33" customHeight="1" x14ac:dyDescent="0.25">
      <c r="A17" s="89"/>
      <c r="C17" s="47" t="str">
        <f>MENÚ!C6</f>
        <v>STD (Start up to Develop)</v>
      </c>
      <c r="D17" s="40">
        <v>5</v>
      </c>
      <c r="E17" s="2"/>
      <c r="F17" s="3">
        <v>5</v>
      </c>
      <c r="G17" s="40">
        <f t="shared" ref="G17:G18" si="2">SUM(D17:F17)</f>
        <v>10</v>
      </c>
      <c r="H17" s="48">
        <f t="shared" ref="H17:H18" si="3">IFERROR(G17/$G$19,0)</f>
        <v>0.81300813008130079</v>
      </c>
    </row>
    <row r="18" spans="1:8" ht="33" customHeight="1" x14ac:dyDescent="0.25">
      <c r="A18" s="89"/>
      <c r="C18" s="47" t="str">
        <f>MENÚ!C7</f>
        <v xml:space="preserve">Campañas publicitarias </v>
      </c>
      <c r="D18" s="40">
        <v>1</v>
      </c>
      <c r="E18" s="40">
        <v>1</v>
      </c>
      <c r="F18" s="2"/>
      <c r="G18" s="40">
        <f t="shared" si="2"/>
        <v>2</v>
      </c>
      <c r="H18" s="48">
        <f t="shared" si="3"/>
        <v>0.16260162601626016</v>
      </c>
    </row>
    <row r="19" spans="1:8" x14ac:dyDescent="0.25">
      <c r="A19" s="89"/>
      <c r="C19" s="82" t="s">
        <v>1</v>
      </c>
      <c r="D19" s="83"/>
      <c r="E19" s="83"/>
      <c r="F19" s="83"/>
      <c r="G19" s="45">
        <f>SUM(G16:G18)</f>
        <v>12.3</v>
      </c>
      <c r="H19" s="46">
        <f>SUM(H16:H18)</f>
        <v>1</v>
      </c>
    </row>
    <row r="20" spans="1:8" x14ac:dyDescent="0.25">
      <c r="A20" s="89"/>
    </row>
    <row r="21" spans="1:8" ht="39.950000000000003" customHeight="1" x14ac:dyDescent="0.25">
      <c r="A21" s="89"/>
      <c r="C21" s="42" t="str">
        <f>C5</f>
        <v>Asesores</v>
      </c>
      <c r="D21" s="39" t="str">
        <f>MENÚ!C5</f>
        <v xml:space="preserve">App para start ups </v>
      </c>
      <c r="E21" s="39" t="str">
        <f>MENÚ!C6</f>
        <v>STD (Start up to Develop)</v>
      </c>
      <c r="F21" s="39" t="str">
        <f>MENÚ!C7</f>
        <v xml:space="preserve">Campañas publicitarias </v>
      </c>
      <c r="G21" s="39" t="s">
        <v>1</v>
      </c>
      <c r="H21" s="39" t="s">
        <v>2</v>
      </c>
    </row>
    <row r="22" spans="1:8" ht="33" customHeight="1" x14ac:dyDescent="0.25">
      <c r="A22" s="89"/>
      <c r="C22" s="47" t="str">
        <f>MENÚ!C5</f>
        <v xml:space="preserve">App para start ups </v>
      </c>
      <c r="D22" s="2"/>
      <c r="E22" s="3">
        <v>5</v>
      </c>
      <c r="F22" s="3">
        <v>10</v>
      </c>
      <c r="G22" s="40">
        <f>SUM(D22:F22)</f>
        <v>15</v>
      </c>
      <c r="H22" s="48">
        <f>IFERROR(G22/$G$25,0)</f>
        <v>0.70093457943925241</v>
      </c>
    </row>
    <row r="23" spans="1:8" ht="33" customHeight="1" x14ac:dyDescent="0.25">
      <c r="A23" s="89"/>
      <c r="C23" s="47" t="str">
        <f>MENÚ!C6</f>
        <v>STD (Start up to Develop)</v>
      </c>
      <c r="D23" s="40">
        <v>0.2</v>
      </c>
      <c r="E23" s="2"/>
      <c r="F23" s="3">
        <v>5</v>
      </c>
      <c r="G23" s="40">
        <f t="shared" ref="G23:G24" si="4">SUM(D23:F23)</f>
        <v>5.2</v>
      </c>
      <c r="H23" s="48">
        <f t="shared" ref="H23:H24" si="5">IFERROR(G23/$G$25,0)</f>
        <v>0.2429906542056075</v>
      </c>
    </row>
    <row r="24" spans="1:8" ht="33" customHeight="1" x14ac:dyDescent="0.25">
      <c r="A24" s="89"/>
      <c r="C24" s="47" t="str">
        <f>MENÚ!C7</f>
        <v xml:space="preserve">Campañas publicitarias </v>
      </c>
      <c r="D24" s="40">
        <v>0.2</v>
      </c>
      <c r="E24" s="40">
        <v>1</v>
      </c>
      <c r="F24" s="2"/>
      <c r="G24" s="40">
        <f t="shared" si="4"/>
        <v>1.2</v>
      </c>
      <c r="H24" s="48">
        <f t="shared" si="5"/>
        <v>5.6074766355140186E-2</v>
      </c>
    </row>
    <row r="25" spans="1:8" x14ac:dyDescent="0.25">
      <c r="A25" s="89"/>
      <c r="C25" s="82" t="s">
        <v>1</v>
      </c>
      <c r="D25" s="83"/>
      <c r="E25" s="83"/>
      <c r="F25" s="83"/>
      <c r="G25" s="45">
        <f>SUM(G22:G24)</f>
        <v>21.4</v>
      </c>
      <c r="H25" s="46">
        <f>SUM(H22:H24)</f>
        <v>1</v>
      </c>
    </row>
    <row r="26" spans="1:8" x14ac:dyDescent="0.25">
      <c r="A26" s="89"/>
    </row>
    <row r="27" spans="1:8" ht="39.950000000000003" customHeight="1" x14ac:dyDescent="0.25">
      <c r="A27" s="89"/>
      <c r="C27" s="42" t="str">
        <f>C6</f>
        <v>Publicidad</v>
      </c>
      <c r="D27" s="39" t="str">
        <f>MENÚ!C5</f>
        <v xml:space="preserve">App para start ups </v>
      </c>
      <c r="E27" s="39" t="str">
        <f>MENÚ!C6</f>
        <v>STD (Start up to Develop)</v>
      </c>
      <c r="F27" s="39" t="str">
        <f>MENÚ!C7</f>
        <v xml:space="preserve">Campañas publicitarias </v>
      </c>
      <c r="G27" s="39" t="s">
        <v>1</v>
      </c>
      <c r="H27" s="39" t="s">
        <v>2</v>
      </c>
    </row>
    <row r="28" spans="1:8" ht="33" customHeight="1" x14ac:dyDescent="0.25">
      <c r="A28" s="89"/>
      <c r="C28" s="47" t="str">
        <f>MENÚ!C5</f>
        <v xml:space="preserve">App para start ups </v>
      </c>
      <c r="D28" s="2"/>
      <c r="E28" s="3">
        <v>0.1</v>
      </c>
      <c r="F28" s="3">
        <v>0.1</v>
      </c>
      <c r="G28" s="40">
        <f>SUM(D28:F28)</f>
        <v>0.2</v>
      </c>
      <c r="H28" s="48">
        <f>IFERROR(G28/$G$31,0)</f>
        <v>6.6225165562913916E-3</v>
      </c>
    </row>
    <row r="29" spans="1:8" ht="33" customHeight="1" x14ac:dyDescent="0.25">
      <c r="A29" s="89"/>
      <c r="C29" s="47" t="str">
        <f>MENÚ!C6</f>
        <v>STD (Start up to Develop)</v>
      </c>
      <c r="D29" s="40">
        <v>10</v>
      </c>
      <c r="E29" s="2"/>
      <c r="F29" s="3">
        <v>5</v>
      </c>
      <c r="G29" s="40">
        <f t="shared" ref="G29:G30" si="6">SUM(D29:F29)</f>
        <v>15</v>
      </c>
      <c r="H29" s="48">
        <f t="shared" ref="H29:H30" si="7">IFERROR(G29/$G$31,0)</f>
        <v>0.49668874172185434</v>
      </c>
    </row>
    <row r="30" spans="1:8" ht="33" customHeight="1" x14ac:dyDescent="0.25">
      <c r="A30" s="89"/>
      <c r="C30" s="47" t="str">
        <f>MENÚ!C7</f>
        <v xml:space="preserve">Campañas publicitarias </v>
      </c>
      <c r="D30" s="40">
        <v>10</v>
      </c>
      <c r="E30" s="40">
        <v>5</v>
      </c>
      <c r="F30" s="2"/>
      <c r="G30" s="40">
        <f t="shared" si="6"/>
        <v>15</v>
      </c>
      <c r="H30" s="48">
        <f t="shared" si="7"/>
        <v>0.49668874172185434</v>
      </c>
    </row>
    <row r="31" spans="1:8" x14ac:dyDescent="0.25">
      <c r="A31" s="89"/>
      <c r="C31" s="82" t="s">
        <v>1</v>
      </c>
      <c r="D31" s="83"/>
      <c r="E31" s="83"/>
      <c r="F31" s="83"/>
      <c r="G31" s="45">
        <f>SUM(G28:G30)</f>
        <v>30.2</v>
      </c>
      <c r="H31" s="46">
        <f>SUM(H28:H30)</f>
        <v>1</v>
      </c>
    </row>
    <row r="32" spans="1:8" x14ac:dyDescent="0.25">
      <c r="A32" s="89"/>
    </row>
    <row r="33" spans="1:9" ht="39.950000000000003" customHeight="1" x14ac:dyDescent="0.25">
      <c r="A33" s="89"/>
      <c r="C33" s="42" t="str">
        <f>C7</f>
        <v xml:space="preserve">Accesiblidad </v>
      </c>
      <c r="D33" s="39" t="str">
        <f>MENÚ!C5</f>
        <v xml:space="preserve">App para start ups </v>
      </c>
      <c r="E33" s="39" t="str">
        <f>MENÚ!C6</f>
        <v>STD (Start up to Develop)</v>
      </c>
      <c r="F33" s="39" t="str">
        <f>MENÚ!C7</f>
        <v xml:space="preserve">Campañas publicitarias </v>
      </c>
      <c r="G33" s="39" t="s">
        <v>1</v>
      </c>
      <c r="H33" s="39" t="s">
        <v>2</v>
      </c>
    </row>
    <row r="34" spans="1:9" ht="33" customHeight="1" x14ac:dyDescent="0.25">
      <c r="A34" s="89"/>
      <c r="C34" s="47" t="str">
        <f>MENÚ!C5</f>
        <v xml:space="preserve">App para start ups </v>
      </c>
      <c r="D34" s="2"/>
      <c r="E34" s="3">
        <v>1</v>
      </c>
      <c r="F34" s="3">
        <v>10</v>
      </c>
      <c r="G34" s="40">
        <f>SUM(D34:F34)</f>
        <v>11</v>
      </c>
      <c r="H34" s="48">
        <f>IFERROR(G34/$G$37,0)</f>
        <v>0.41825095057034217</v>
      </c>
    </row>
    <row r="35" spans="1:9" ht="33" customHeight="1" x14ac:dyDescent="0.25">
      <c r="A35" s="89"/>
      <c r="C35" s="47" t="str">
        <f>MENÚ!C6</f>
        <v>STD (Start up to Develop)</v>
      </c>
      <c r="D35" s="40">
        <v>5</v>
      </c>
      <c r="E35" s="2"/>
      <c r="F35" s="3">
        <v>10</v>
      </c>
      <c r="G35" s="40">
        <f t="shared" ref="G35:G36" si="8">SUM(D35:F35)</f>
        <v>15</v>
      </c>
      <c r="H35" s="48">
        <f t="shared" ref="H35:H36" si="9">IFERROR(G35/$G$37,0)</f>
        <v>0.57034220532319391</v>
      </c>
    </row>
    <row r="36" spans="1:9" ht="33" customHeight="1" x14ac:dyDescent="0.25">
      <c r="A36" s="89"/>
      <c r="C36" s="47" t="str">
        <f>MENÚ!C7</f>
        <v xml:space="preserve">Campañas publicitarias </v>
      </c>
      <c r="D36" s="40">
        <v>0.1</v>
      </c>
      <c r="E36" s="40">
        <v>0.2</v>
      </c>
      <c r="F36" s="2"/>
      <c r="G36" s="40">
        <f t="shared" si="8"/>
        <v>0.30000000000000004</v>
      </c>
      <c r="H36" s="48">
        <f t="shared" si="9"/>
        <v>1.140684410646388E-2</v>
      </c>
    </row>
    <row r="37" spans="1:9" x14ac:dyDescent="0.25">
      <c r="A37" s="89"/>
      <c r="C37" s="82" t="s">
        <v>1</v>
      </c>
      <c r="D37" s="83"/>
      <c r="E37" s="83"/>
      <c r="F37" s="83"/>
      <c r="G37" s="45">
        <f>SUM(G34:G36)</f>
        <v>26.3</v>
      </c>
      <c r="H37" s="46">
        <f>SUM(H34:H36)</f>
        <v>1</v>
      </c>
    </row>
    <row r="38" spans="1:9" x14ac:dyDescent="0.25">
      <c r="A38" s="89"/>
    </row>
    <row r="39" spans="1:9" ht="39.950000000000003" customHeight="1" x14ac:dyDescent="0.25">
      <c r="A39" s="89"/>
      <c r="C39" s="42" t="str">
        <f>C8</f>
        <v xml:space="preserve">Comodidad </v>
      </c>
      <c r="D39" s="39" t="str">
        <f>MENÚ!C5</f>
        <v xml:space="preserve">App para start ups </v>
      </c>
      <c r="E39" s="39" t="str">
        <f>MENÚ!C6</f>
        <v>STD (Start up to Develop)</v>
      </c>
      <c r="F39" s="39" t="str">
        <f>MENÚ!C7</f>
        <v xml:space="preserve">Campañas publicitarias </v>
      </c>
      <c r="G39" s="39" t="s">
        <v>1</v>
      </c>
      <c r="H39" s="39" t="s">
        <v>2</v>
      </c>
    </row>
    <row r="40" spans="1:9" ht="33" customHeight="1" x14ac:dyDescent="0.25">
      <c r="A40" s="89"/>
      <c r="C40" s="47" t="str">
        <f>MENÚ!C5</f>
        <v xml:space="preserve">App para start ups </v>
      </c>
      <c r="D40" s="2"/>
      <c r="E40" s="3">
        <v>1</v>
      </c>
      <c r="F40" s="3">
        <v>5</v>
      </c>
      <c r="G40" s="40">
        <f>SUM(D40:F40)</f>
        <v>6</v>
      </c>
      <c r="H40" s="48">
        <f>IFERROR(G40/$G$43,0)</f>
        <v>0.27027027027027029</v>
      </c>
    </row>
    <row r="41" spans="1:9" ht="33" customHeight="1" x14ac:dyDescent="0.25">
      <c r="A41" s="89"/>
      <c r="C41" s="47" t="str">
        <f>MENÚ!C6</f>
        <v>STD (Start up to Develop)</v>
      </c>
      <c r="D41" s="40">
        <v>5</v>
      </c>
      <c r="E41" s="2"/>
      <c r="F41" s="3">
        <v>10</v>
      </c>
      <c r="G41" s="40">
        <f t="shared" ref="G41:G42" si="10">SUM(D41:F41)</f>
        <v>15</v>
      </c>
      <c r="H41" s="48">
        <f t="shared" ref="H41:H42" si="11">IFERROR(G41/$G$43,0)</f>
        <v>0.67567567567567566</v>
      </c>
    </row>
    <row r="42" spans="1:9" ht="33" customHeight="1" x14ac:dyDescent="0.25">
      <c r="A42" s="89"/>
      <c r="C42" s="47" t="str">
        <f>MENÚ!C7</f>
        <v xml:space="preserve">Campañas publicitarias </v>
      </c>
      <c r="D42" s="40">
        <v>0.2</v>
      </c>
      <c r="E42" s="40">
        <v>1</v>
      </c>
      <c r="F42" s="2"/>
      <c r="G42" s="40">
        <f t="shared" si="10"/>
        <v>1.2</v>
      </c>
      <c r="H42" s="48">
        <f t="shared" si="11"/>
        <v>5.4054054054054057E-2</v>
      </c>
    </row>
    <row r="43" spans="1:9" ht="16.5" thickBot="1" x14ac:dyDescent="0.3">
      <c r="A43" s="90"/>
      <c r="C43" s="82" t="s">
        <v>1</v>
      </c>
      <c r="D43" s="83"/>
      <c r="E43" s="83"/>
      <c r="F43" s="83"/>
      <c r="G43" s="45">
        <f>SUM(G40:G42)</f>
        <v>22.2</v>
      </c>
      <c r="H43" s="46">
        <f>SUM(H40:H42)</f>
        <v>1</v>
      </c>
    </row>
    <row r="46" spans="1:9" ht="16.5" thickBot="1" x14ac:dyDescent="0.3"/>
    <row r="47" spans="1:9" x14ac:dyDescent="0.25">
      <c r="A47" s="88" t="s">
        <v>42</v>
      </c>
      <c r="C47" s="84" t="s">
        <v>3</v>
      </c>
      <c r="D47" s="84"/>
      <c r="E47" s="84"/>
      <c r="F47" s="84"/>
      <c r="G47" s="84"/>
      <c r="H47" s="84"/>
      <c r="I47" s="5"/>
    </row>
    <row r="48" spans="1:9" x14ac:dyDescent="0.25">
      <c r="A48" s="89"/>
    </row>
    <row r="49" spans="1:10" ht="39.950000000000003" customHeight="1" x14ac:dyDescent="0.25">
      <c r="A49" s="89"/>
      <c r="D49" s="50" t="str">
        <f>D3</f>
        <v>Precio de Venta/mensual</v>
      </c>
      <c r="E49" s="50" t="str">
        <f t="shared" ref="E49:H49" si="12">E3</f>
        <v>Asesores</v>
      </c>
      <c r="F49" s="50" t="str">
        <f t="shared" si="12"/>
        <v>Publicidad</v>
      </c>
      <c r="G49" s="50" t="str">
        <f t="shared" si="12"/>
        <v xml:space="preserve">Accesiblidad </v>
      </c>
      <c r="H49" s="50" t="str">
        <f t="shared" si="12"/>
        <v xml:space="preserve">Comodidad </v>
      </c>
    </row>
    <row r="50" spans="1:10" ht="33" customHeight="1" x14ac:dyDescent="0.25">
      <c r="A50" s="89"/>
      <c r="C50" s="47" t="str">
        <f>MENÚ!C5</f>
        <v xml:space="preserve">App para start ups </v>
      </c>
      <c r="D50" s="4">
        <f>H16</f>
        <v>2.4390243902439025E-2</v>
      </c>
      <c r="E50" s="4">
        <f>H22</f>
        <v>0.70093457943925241</v>
      </c>
      <c r="F50" s="4">
        <f>H28</f>
        <v>6.6225165562913916E-3</v>
      </c>
      <c r="G50" s="4">
        <f>H34</f>
        <v>0.41825095057034217</v>
      </c>
      <c r="H50" s="4">
        <f>H40</f>
        <v>0.27027027027027029</v>
      </c>
      <c r="I50" s="6"/>
    </row>
    <row r="51" spans="1:10" ht="33" customHeight="1" x14ac:dyDescent="0.25">
      <c r="A51" s="89"/>
      <c r="C51" s="47" t="str">
        <f>MENÚ!C6</f>
        <v>STD (Start up to Develop)</v>
      </c>
      <c r="D51" s="4">
        <f>H17</f>
        <v>0.81300813008130079</v>
      </c>
      <c r="E51" s="4">
        <f>H23</f>
        <v>0.2429906542056075</v>
      </c>
      <c r="F51" s="4">
        <f>H29</f>
        <v>0.49668874172185434</v>
      </c>
      <c r="G51" s="4">
        <f>H35</f>
        <v>0.57034220532319391</v>
      </c>
      <c r="H51" s="4">
        <f>H41</f>
        <v>0.67567567567567566</v>
      </c>
      <c r="I51" s="6"/>
    </row>
    <row r="52" spans="1:10" ht="33" customHeight="1" thickBot="1" x14ac:dyDescent="0.3">
      <c r="A52" s="90"/>
      <c r="C52" s="47" t="str">
        <f>MENÚ!C7</f>
        <v xml:space="preserve">Campañas publicitarias </v>
      </c>
      <c r="D52" s="4">
        <f>H18</f>
        <v>0.16260162601626016</v>
      </c>
      <c r="E52" s="4">
        <f>H24</f>
        <v>5.6074766355140186E-2</v>
      </c>
      <c r="F52" s="4">
        <f>H30</f>
        <v>0.49668874172185434</v>
      </c>
      <c r="G52" s="4">
        <f>H36</f>
        <v>1.140684410646388E-2</v>
      </c>
      <c r="H52" s="4">
        <f>H42</f>
        <v>5.4054054054054057E-2</v>
      </c>
      <c r="I52" s="6"/>
    </row>
    <row r="53" spans="1:10" x14ac:dyDescent="0.25">
      <c r="D53" s="7"/>
      <c r="E53" s="7"/>
      <c r="F53" s="7"/>
      <c r="G53" s="7"/>
      <c r="H53" s="7"/>
    </row>
    <row r="54" spans="1:10" x14ac:dyDescent="0.25">
      <c r="D54" s="7"/>
      <c r="E54" s="7"/>
      <c r="F54" s="7"/>
      <c r="G54" s="7"/>
      <c r="H54" s="7"/>
    </row>
    <row r="55" spans="1:10" ht="16.5" thickBot="1" x14ac:dyDescent="0.3">
      <c r="D55" s="7"/>
      <c r="E55" s="7"/>
      <c r="F55" s="7"/>
      <c r="G55" s="7"/>
      <c r="H55" s="7"/>
    </row>
    <row r="56" spans="1:10" x14ac:dyDescent="0.25">
      <c r="A56" s="88" t="s">
        <v>43</v>
      </c>
      <c r="C56" s="84" t="s">
        <v>4</v>
      </c>
      <c r="D56" s="84"/>
      <c r="E56" s="84"/>
      <c r="F56" s="84"/>
      <c r="G56" s="84"/>
      <c r="H56" s="84"/>
      <c r="I56" s="84"/>
    </row>
    <row r="57" spans="1:10" x14ac:dyDescent="0.25">
      <c r="A57" s="89"/>
    </row>
    <row r="58" spans="1:10" ht="39.950000000000003" customHeight="1" x14ac:dyDescent="0.25">
      <c r="A58" s="89"/>
      <c r="D58" s="50" t="str">
        <f>D49</f>
        <v>Precio de Venta/mensual</v>
      </c>
      <c r="E58" s="50" t="str">
        <f t="shared" ref="E58:H58" si="13">E49</f>
        <v>Asesores</v>
      </c>
      <c r="F58" s="50" t="str">
        <f t="shared" si="13"/>
        <v>Publicidad</v>
      </c>
      <c r="G58" s="50" t="str">
        <f t="shared" si="13"/>
        <v xml:space="preserve">Accesiblidad </v>
      </c>
      <c r="H58" s="50" t="str">
        <f t="shared" si="13"/>
        <v xml:space="preserve">Comodidad </v>
      </c>
      <c r="I58" s="49" t="s">
        <v>1</v>
      </c>
    </row>
    <row r="59" spans="1:10" ht="33" customHeight="1" x14ac:dyDescent="0.25">
      <c r="A59" s="89"/>
      <c r="C59" s="47" t="str">
        <f>MENÚ!C5</f>
        <v xml:space="preserve">App para start ups </v>
      </c>
      <c r="D59" s="8">
        <f>D50*$I$4</f>
        <v>0.85365853658536583</v>
      </c>
      <c r="E59" s="8">
        <f>E50*$I$5</f>
        <v>8.4813084112149539</v>
      </c>
      <c r="F59" s="8">
        <f>F50*$I$6</f>
        <v>0.10596026490066227</v>
      </c>
      <c r="G59" s="8">
        <f>G50*$I$7</f>
        <v>1.0038022813688212</v>
      </c>
      <c r="H59" s="8">
        <f>H50*$I$8</f>
        <v>2.1621621621621623</v>
      </c>
      <c r="I59" s="4">
        <f>+SUM(D59:H59)</f>
        <v>12.606891656231966</v>
      </c>
      <c r="J59" s="9"/>
    </row>
    <row r="60" spans="1:10" ht="33" customHeight="1" x14ac:dyDescent="0.25">
      <c r="A60" s="89"/>
      <c r="C60" s="47" t="str">
        <f>MENÚ!C6</f>
        <v>STD (Start up to Develop)</v>
      </c>
      <c r="D60" s="8">
        <f t="shared" ref="D60:D61" si="14">D51*$I$4</f>
        <v>28.455284552845526</v>
      </c>
      <c r="E60" s="8">
        <f t="shared" ref="E60:E61" si="15">E51*$I$5</f>
        <v>2.9401869158878506</v>
      </c>
      <c r="F60" s="8">
        <f t="shared" ref="F60:F61" si="16">F51*$I$6</f>
        <v>7.9470198675496695</v>
      </c>
      <c r="G60" s="8">
        <f t="shared" ref="G60:G61" si="17">G51*$I$7</f>
        <v>1.3688212927756653</v>
      </c>
      <c r="H60" s="8">
        <f t="shared" ref="H60:H61" si="18">H51*$I$8</f>
        <v>5.4054054054054053</v>
      </c>
      <c r="I60" s="51">
        <f t="shared" ref="I60:I61" si="19">+SUM(D60:H60)</f>
        <v>46.116718034464114</v>
      </c>
      <c r="J60" s="9"/>
    </row>
    <row r="61" spans="1:10" ht="33" customHeight="1" thickBot="1" x14ac:dyDescent="0.3">
      <c r="A61" s="90"/>
      <c r="C61" s="47" t="str">
        <f>MENÚ!C7</f>
        <v xml:space="preserve">Campañas publicitarias </v>
      </c>
      <c r="D61" s="8">
        <f t="shared" si="14"/>
        <v>5.691056910569106</v>
      </c>
      <c r="E61" s="8">
        <f t="shared" si="15"/>
        <v>0.67850467289719618</v>
      </c>
      <c r="F61" s="8">
        <f t="shared" si="16"/>
        <v>7.9470198675496695</v>
      </c>
      <c r="G61" s="8">
        <f t="shared" si="17"/>
        <v>2.7376425855513312E-2</v>
      </c>
      <c r="H61" s="8">
        <f t="shared" si="18"/>
        <v>0.43243243243243246</v>
      </c>
      <c r="I61" s="4">
        <f t="shared" si="19"/>
        <v>14.776390309303917</v>
      </c>
      <c r="J61" s="9"/>
    </row>
  </sheetData>
  <mergeCells count="14">
    <mergeCell ref="C37:F37"/>
    <mergeCell ref="C43:F43"/>
    <mergeCell ref="C47:H47"/>
    <mergeCell ref="C56:I56"/>
    <mergeCell ref="A2:A9"/>
    <mergeCell ref="A13:A43"/>
    <mergeCell ref="A47:A52"/>
    <mergeCell ref="A56:A61"/>
    <mergeCell ref="C2:J2"/>
    <mergeCell ref="C9:H9"/>
    <mergeCell ref="C13:H13"/>
    <mergeCell ref="C19:F19"/>
    <mergeCell ref="C25:F25"/>
    <mergeCell ref="C31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MENÚ</vt:lpstr>
      <vt:lpstr>PRIORIZACIÓN</vt:lpstr>
      <vt:lpstr>MATRÍZ DE PONDERACIÓN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Miguel Torres Delgado</dc:creator>
  <cp:lastModifiedBy>DELL</cp:lastModifiedBy>
  <dcterms:created xsi:type="dcterms:W3CDTF">2021-10-15T02:32:04Z</dcterms:created>
  <dcterms:modified xsi:type="dcterms:W3CDTF">2022-05-11T04:01:40Z</dcterms:modified>
</cp:coreProperties>
</file>