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data schematic\"/>
    </mc:Choice>
  </mc:AlternateContent>
  <xr:revisionPtr revIDLastSave="0" documentId="8_{9E8C273C-A253-4BEA-8D0A-98C335F30CEE}" xr6:coauthVersionLast="47" xr6:coauthVersionMax="47" xr10:uidLastSave="{00000000-0000-0000-0000-000000000000}"/>
  <bookViews>
    <workbookView xWindow="-120" yWindow="-120" windowWidth="29040" windowHeight="15840" tabRatio="826"/>
  </bookViews>
  <sheets>
    <sheet name="POR-6A Well Schematic" sheetId="30" r:id="rId1"/>
    <sheet name="POR-6A Survey Report" sheetId="27" r:id="rId2"/>
    <sheet name="POR-6A Plot" sheetId="32" r:id="rId3"/>
    <sheet name="POR-6A  9.625 CSG" sheetId="33" r:id="rId4"/>
    <sheet name="POR-6A 7&quot; Liner" sheetId="34" r:id="rId5"/>
    <sheet name="POR-6A 4.5&quot; Liner" sheetId="35" r:id="rId6"/>
    <sheet name="POR-6A 2_78 Tubing Tally" sheetId="31" r:id="rId7"/>
    <sheet name="Well head" sheetId="3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Fill" hidden="1">[7]Calculations!#REF!</definedName>
    <definedName name="a" localSheetId="3">'[14]NSE-B1 ST Survey'!#REF!</definedName>
    <definedName name="a" localSheetId="6">'[14]NSE-B1 ST Survey'!#REF!</definedName>
    <definedName name="a" localSheetId="5">'[14]NSE-B1 ST Survey'!#REF!</definedName>
    <definedName name="a" localSheetId="4">'[14]NSE-B1 ST Survey'!#REF!</definedName>
    <definedName name="a" localSheetId="2">'[14]NSE-B1 ST Survey'!#REF!</definedName>
    <definedName name="a" localSheetId="0">'[14]NSE-B1 ST Survey'!#REF!</definedName>
    <definedName name="a" localSheetId="7">'[14]NSE-B1 ST Survey'!#REF!</definedName>
    <definedName name="a">'[1]NSE-B1 ST Survey'!#REF!</definedName>
    <definedName name="aaa">#REF!</definedName>
    <definedName name="API" localSheetId="3">#REF!</definedName>
    <definedName name="API">#REF!</definedName>
    <definedName name="API_Number" localSheetId="3">#REF!</definedName>
    <definedName name="API_Number" localSheetId="6">#REF!</definedName>
    <definedName name="API_Number" localSheetId="5">#REF!</definedName>
    <definedName name="API_Number" localSheetId="4">#REF!</definedName>
    <definedName name="API_Number" localSheetId="2">#REF!</definedName>
    <definedName name="API_Number" localSheetId="0">#REF!</definedName>
    <definedName name="API_Number" localSheetId="7">#REF!</definedName>
    <definedName name="API_Number">#REF!</definedName>
    <definedName name="AzimColumn" localSheetId="3">!#REF!</definedName>
    <definedName name="AzimColumn" localSheetId="6">!#REF!</definedName>
    <definedName name="AzimColumn" localSheetId="5">!#REF!</definedName>
    <definedName name="AzimColumn" localSheetId="4">!#REF!</definedName>
    <definedName name="AzimColumn" localSheetId="2">!#REF!</definedName>
    <definedName name="AzimColumn" localSheetId="0">!#REF!</definedName>
    <definedName name="AzimColumn" localSheetId="7">!#REF!</definedName>
    <definedName name="AzimColumn">!#REF!</definedName>
    <definedName name="AzimUnit" localSheetId="3">#REF!</definedName>
    <definedName name="AzimUnit">#REF!</definedName>
    <definedName name="Azimuth_In" localSheetId="3">#REF!</definedName>
    <definedName name="Azimuth_In" localSheetId="6">#REF!</definedName>
    <definedName name="Azimuth_In" localSheetId="5">#REF!</definedName>
    <definedName name="Azimuth_In" localSheetId="4">#REF!</definedName>
    <definedName name="Azimuth_In" localSheetId="2">#REF!</definedName>
    <definedName name="Azimuth_In" localSheetId="0">#REF!</definedName>
    <definedName name="Azimuth_In" localSheetId="7">#REF!</definedName>
    <definedName name="Azimuth_In">#REF!</definedName>
    <definedName name="Azimuth_Out" localSheetId="3">#REF!</definedName>
    <definedName name="Azimuth_Out" localSheetId="6">#REF!</definedName>
    <definedName name="Azimuth_Out" localSheetId="5">#REF!</definedName>
    <definedName name="Azimuth_Out" localSheetId="4">#REF!</definedName>
    <definedName name="Azimuth_Out" localSheetId="2">#REF!</definedName>
    <definedName name="Azimuth_Out" localSheetId="0">#REF!</definedName>
    <definedName name="Azimuth_Out" localSheetId="7">#REF!</definedName>
    <definedName name="Azimuth_Out">#REF!</definedName>
    <definedName name="bak">[4]BHA!$A$1:$J$65</definedName>
    <definedName name="Bha_Range" localSheetId="3">#REF!</definedName>
    <definedName name="Bha_Range" localSheetId="6">#REF!</definedName>
    <definedName name="Bha_Range" localSheetId="5">#REF!</definedName>
    <definedName name="Bha_Range" localSheetId="4">#REF!</definedName>
    <definedName name="Bha_Range" localSheetId="2">#REF!</definedName>
    <definedName name="Bha_Range" localSheetId="0">#REF!</definedName>
    <definedName name="Bha_Range" localSheetId="7">#REF!</definedName>
    <definedName name="Bha_Range">#REF!</definedName>
    <definedName name="_bha1" localSheetId="3">NULL</definedName>
    <definedName name="_bha1" localSheetId="6">NULL</definedName>
    <definedName name="_bha1" localSheetId="5">NULL</definedName>
    <definedName name="_bha1" localSheetId="4">NULL</definedName>
    <definedName name="_bha1" localSheetId="2">NULL</definedName>
    <definedName name="_bha1" localSheetId="1">NULL</definedName>
    <definedName name="_bha1" localSheetId="0">NULL</definedName>
    <definedName name="_bha1" localSheetId="7">NULL</definedName>
    <definedName name="_bha1">NULL</definedName>
    <definedName name="Borehole" localSheetId="3">#REF!</definedName>
    <definedName name="Borehole" localSheetId="6">#REF!</definedName>
    <definedName name="Borehole" localSheetId="5">#REF!</definedName>
    <definedName name="Borehole" localSheetId="4">#REF!</definedName>
    <definedName name="Borehole" localSheetId="2">#REF!</definedName>
    <definedName name="Borehole" localSheetId="0">#REF!</definedName>
    <definedName name="Borehole" localSheetId="7">#REF!</definedName>
    <definedName name="Borehole">#REF!</definedName>
    <definedName name="BoreholeName" localSheetId="3">#REF!</definedName>
    <definedName name="BoreholeName" localSheetId="6">#REF!</definedName>
    <definedName name="BoreholeName" localSheetId="5">#REF!</definedName>
    <definedName name="BoreholeName" localSheetId="4">#REF!</definedName>
    <definedName name="BoreholeName" localSheetId="2">#REF!</definedName>
    <definedName name="BoreholeName" localSheetId="0">#REF!</definedName>
    <definedName name="BoreholeName" localSheetId="7">#REF!</definedName>
    <definedName name="BoreholeName">#REF!</definedName>
    <definedName name="BR_Column" localSheetId="3">NULL</definedName>
    <definedName name="BR_Column" localSheetId="6">NULL</definedName>
    <definedName name="BR_Column" localSheetId="5">NULL</definedName>
    <definedName name="BR_Column" localSheetId="4">NULL</definedName>
    <definedName name="BR_Column" localSheetId="2">NULL</definedName>
    <definedName name="BR_Column" localSheetId="1">NULL</definedName>
    <definedName name="BR_Column" localSheetId="0">NULL</definedName>
    <definedName name="BR_Column" localSheetId="7">NULL</definedName>
    <definedName name="BR_Column">NULL</definedName>
    <definedName name="BR_Unit" localSheetId="3">NULL</definedName>
    <definedName name="BR_Unit" localSheetId="6">NULL</definedName>
    <definedName name="BR_Unit" localSheetId="5">NULL</definedName>
    <definedName name="BR_Unit" localSheetId="4">NULL</definedName>
    <definedName name="BR_Unit" localSheetId="2">NULL</definedName>
    <definedName name="BR_Unit" localSheetId="1">NULL</definedName>
    <definedName name="BR_Unit" localSheetId="0">NULL</definedName>
    <definedName name="BR_Unit" localSheetId="7">NULL</definedName>
    <definedName name="BR_Unit">NULL</definedName>
    <definedName name="cat" localSheetId="3">#REF!</definedName>
    <definedName name="cat">#REF!</definedName>
    <definedName name="ccc" localSheetId="3">NULL</definedName>
    <definedName name="ccc" localSheetId="6">NULL</definedName>
    <definedName name="ccc" localSheetId="5">NULL</definedName>
    <definedName name="ccc" localSheetId="4">NULL</definedName>
    <definedName name="ccc" localSheetId="2">NULL</definedName>
    <definedName name="ccc" localSheetId="1">NULL</definedName>
    <definedName name="ccc" localSheetId="0">NULL</definedName>
    <definedName name="ccc" localSheetId="7">NULL</definedName>
    <definedName name="ccc">NULL</definedName>
    <definedName name="Client" localSheetId="3">#REF!</definedName>
    <definedName name="Client" localSheetId="6">#REF!</definedName>
    <definedName name="Client" localSheetId="5">#REF!</definedName>
    <definedName name="Client" localSheetId="4">#REF!</definedName>
    <definedName name="Client" localSheetId="2">#REF!</definedName>
    <definedName name="Client" localSheetId="0">#REF!</definedName>
    <definedName name="Client" localSheetId="7">#REF!</definedName>
    <definedName name="Client">#REF!</definedName>
    <definedName name="ClosureAzimColumn" localSheetId="3">#REF!</definedName>
    <definedName name="ClosureAzimColumn">#REF!</definedName>
    <definedName name="ClosureAzimUnit" localSheetId="3">#REF!</definedName>
    <definedName name="ClosureAzimUnit">#REF!</definedName>
    <definedName name="ClosureColumn" localSheetId="3">#REF!</definedName>
    <definedName name="ClosureColumn">#REF!</definedName>
    <definedName name="ClosureUnit" localSheetId="3">#REF!</definedName>
    <definedName name="ClosureUnit">#REF!</definedName>
    <definedName name="codelist" localSheetId="3">#REF!</definedName>
    <definedName name="codelist" localSheetId="6">#REF!</definedName>
    <definedName name="codelist" localSheetId="5">#REF!</definedName>
    <definedName name="codelist" localSheetId="4">#REF!</definedName>
    <definedName name="codelist" localSheetId="2">#REF!</definedName>
    <definedName name="codelist" localSheetId="0">#REF!</definedName>
    <definedName name="codelist" localSheetId="7">#REF!</definedName>
    <definedName name="codelist">#REF!</definedName>
    <definedName name="_Col1" localSheetId="3">#REF!</definedName>
    <definedName name="_Col1" localSheetId="6">#REF!</definedName>
    <definedName name="_Col1" localSheetId="5">#REF!</definedName>
    <definedName name="_Col1" localSheetId="4">#REF!</definedName>
    <definedName name="_Col1" localSheetId="2">#REF!</definedName>
    <definedName name="_Col1" localSheetId="0">#REF!</definedName>
    <definedName name="_Col1" localSheetId="7">#REF!</definedName>
    <definedName name="_Col1">#REF!</definedName>
    <definedName name="Col1_Name" localSheetId="3">#REF!</definedName>
    <definedName name="Col1_Name" localSheetId="6">#REF!</definedName>
    <definedName name="Col1_Name" localSheetId="5">#REF!</definedName>
    <definedName name="Col1_Name" localSheetId="4">#REF!</definedName>
    <definedName name="Col1_Name" localSheetId="2">#REF!</definedName>
    <definedName name="Col1_Name" localSheetId="0">#REF!</definedName>
    <definedName name="Col1_Name" localSheetId="7">#REF!</definedName>
    <definedName name="Col1_Name">#REF!</definedName>
    <definedName name="Col1_Stat_Name" localSheetId="3">[13]Run2_Motor!#REF!</definedName>
    <definedName name="Col1_Stat_Name" localSheetId="6">[13]Run2_Motor!#REF!</definedName>
    <definedName name="Col1_Stat_Name" localSheetId="5">[13]Run2_Motor!#REF!</definedName>
    <definedName name="Col1_Stat_Name" localSheetId="4">[13]Run2_Motor!#REF!</definedName>
    <definedName name="Col1_Stat_Name" localSheetId="2">[13]Run2_Motor!#REF!</definedName>
    <definedName name="Col1_Stat_Name" localSheetId="0">[13]Run2_Motor!#REF!</definedName>
    <definedName name="Col1_Stat_Name" localSheetId="7">[13]Run2_Motor!#REF!</definedName>
    <definedName name="Col1_Stat_Name">#REF!</definedName>
    <definedName name="Col1_Unit" localSheetId="3">#REF!</definedName>
    <definedName name="Col1_Unit" localSheetId="6">#REF!</definedName>
    <definedName name="Col1_Unit" localSheetId="5">#REF!</definedName>
    <definedName name="Col1_Unit" localSheetId="4">#REF!</definedName>
    <definedName name="Col1_Unit" localSheetId="2">#REF!</definedName>
    <definedName name="Col1_Unit" localSheetId="0">#REF!</definedName>
    <definedName name="Col1_Unit" localSheetId="7">#REF!</definedName>
    <definedName name="Col1_Unit">#REF!</definedName>
    <definedName name="_Col10" localSheetId="3">#REF!</definedName>
    <definedName name="_Col10" localSheetId="6">#REF!</definedName>
    <definedName name="_Col10" localSheetId="5">#REF!</definedName>
    <definedName name="_Col10" localSheetId="4">#REF!</definedName>
    <definedName name="_Col10" localSheetId="2">#REF!</definedName>
    <definedName name="_Col10" localSheetId="0">#REF!</definedName>
    <definedName name="_Col10" localSheetId="7">#REF!</definedName>
    <definedName name="_Col10">#REF!</definedName>
    <definedName name="Col10_Name" localSheetId="3">#REF!</definedName>
    <definedName name="Col10_Name" localSheetId="6">#REF!</definedName>
    <definedName name="Col10_Name" localSheetId="5">#REF!</definedName>
    <definedName name="Col10_Name" localSheetId="4">#REF!</definedName>
    <definedName name="Col10_Name" localSheetId="2">#REF!</definedName>
    <definedName name="Col10_Name" localSheetId="0">#REF!</definedName>
    <definedName name="Col10_Name" localSheetId="7">#REF!</definedName>
    <definedName name="Col10_Name">#REF!</definedName>
    <definedName name="Col10_Stat" localSheetId="3">[13]Run2_Motor!#REF!</definedName>
    <definedName name="Col10_Stat" localSheetId="6">[13]Run2_Motor!#REF!</definedName>
    <definedName name="Col10_Stat" localSheetId="5">[13]Run2_Motor!#REF!</definedName>
    <definedName name="Col10_Stat" localSheetId="4">[13]Run2_Motor!#REF!</definedName>
    <definedName name="Col10_Stat" localSheetId="2">[13]Run2_Motor!#REF!</definedName>
    <definedName name="Col10_Stat" localSheetId="0">[13]Run2_Motor!#REF!</definedName>
    <definedName name="Col10_Stat" localSheetId="7">[13]Run2_Motor!#REF!</definedName>
    <definedName name="Col10_Stat">#REF!</definedName>
    <definedName name="Col10_Stat_Name" localSheetId="3">[13]Run2_Motor!#REF!</definedName>
    <definedName name="Col10_Stat_Name" localSheetId="6">[13]Run2_Motor!#REF!</definedName>
    <definedName name="Col10_Stat_Name" localSheetId="5">[13]Run2_Motor!#REF!</definedName>
    <definedName name="Col10_Stat_Name" localSheetId="4">[13]Run2_Motor!#REF!</definedName>
    <definedName name="Col10_Stat_Name" localSheetId="2">[13]Run2_Motor!#REF!</definedName>
    <definedName name="Col10_Stat_Name" localSheetId="0">[13]Run2_Motor!#REF!</definedName>
    <definedName name="Col10_Stat_Name" localSheetId="7">[13]Run2_Motor!#REF!</definedName>
    <definedName name="Col10_Stat_Name">#REF!</definedName>
    <definedName name="Col10_Unit" localSheetId="3">#REF!</definedName>
    <definedName name="Col10_Unit" localSheetId="6">#REF!</definedName>
    <definedName name="Col10_Unit" localSheetId="5">#REF!</definedName>
    <definedName name="Col10_Unit" localSheetId="4">#REF!</definedName>
    <definedName name="Col10_Unit" localSheetId="2">#REF!</definedName>
    <definedName name="Col10_Unit" localSheetId="0">#REF!</definedName>
    <definedName name="Col10_Unit" localSheetId="7">#REF!</definedName>
    <definedName name="Col10_Unit">#REF!</definedName>
    <definedName name="_Col11" localSheetId="3">#REF!</definedName>
    <definedName name="_Col11" localSheetId="6">#REF!</definedName>
    <definedName name="_Col11" localSheetId="5">#REF!</definedName>
    <definedName name="_Col11" localSheetId="4">#REF!</definedName>
    <definedName name="_Col11" localSheetId="2">#REF!</definedName>
    <definedName name="_Col11" localSheetId="0">#REF!</definedName>
    <definedName name="_Col11" localSheetId="7">#REF!</definedName>
    <definedName name="_Col11">#REF!</definedName>
    <definedName name="Col11_Name" localSheetId="3">#REF!</definedName>
    <definedName name="Col11_Name" localSheetId="6">#REF!</definedName>
    <definedName name="Col11_Name" localSheetId="5">#REF!</definedName>
    <definedName name="Col11_Name" localSheetId="4">#REF!</definedName>
    <definedName name="Col11_Name" localSheetId="2">#REF!</definedName>
    <definedName name="Col11_Name" localSheetId="0">#REF!</definedName>
    <definedName name="Col11_Name" localSheetId="7">#REF!</definedName>
    <definedName name="Col11_Name">#REF!</definedName>
    <definedName name="Col11_Stat" localSheetId="3">[13]Run2_Motor!#REF!</definedName>
    <definedName name="Col11_Stat" localSheetId="6">[13]Run2_Motor!#REF!</definedName>
    <definedName name="Col11_Stat" localSheetId="5">[13]Run2_Motor!#REF!</definedName>
    <definedName name="Col11_Stat" localSheetId="4">[13]Run2_Motor!#REF!</definedName>
    <definedName name="Col11_Stat" localSheetId="2">[13]Run2_Motor!#REF!</definedName>
    <definedName name="Col11_Stat" localSheetId="0">[13]Run2_Motor!#REF!</definedName>
    <definedName name="Col11_Stat" localSheetId="7">[13]Run2_Motor!#REF!</definedName>
    <definedName name="Col11_Stat">#REF!</definedName>
    <definedName name="Col11_Stat_Name" localSheetId="3">[13]Run2_Motor!#REF!</definedName>
    <definedName name="Col11_Stat_Name" localSheetId="6">[13]Run2_Motor!#REF!</definedName>
    <definedName name="Col11_Stat_Name" localSheetId="5">[13]Run2_Motor!#REF!</definedName>
    <definedName name="Col11_Stat_Name" localSheetId="4">[13]Run2_Motor!#REF!</definedName>
    <definedName name="Col11_Stat_Name" localSheetId="2">[13]Run2_Motor!#REF!</definedName>
    <definedName name="Col11_Stat_Name" localSheetId="0">[13]Run2_Motor!#REF!</definedName>
    <definedName name="Col11_Stat_Name" localSheetId="7">[13]Run2_Motor!#REF!</definedName>
    <definedName name="Col11_Stat_Name">#REF!</definedName>
    <definedName name="Col11_Unit" localSheetId="3">#REF!</definedName>
    <definedName name="Col11_Unit" localSheetId="6">#REF!</definedName>
    <definedName name="Col11_Unit" localSheetId="5">#REF!</definedName>
    <definedName name="Col11_Unit" localSheetId="4">#REF!</definedName>
    <definedName name="Col11_Unit" localSheetId="2">#REF!</definedName>
    <definedName name="Col11_Unit" localSheetId="0">#REF!</definedName>
    <definedName name="Col11_Unit" localSheetId="7">#REF!</definedName>
    <definedName name="Col11_Unit">#REF!</definedName>
    <definedName name="_Col12" localSheetId="3">#REF!</definedName>
    <definedName name="_Col12" localSheetId="6">#REF!</definedName>
    <definedName name="_Col12" localSheetId="5">#REF!</definedName>
    <definedName name="_Col12" localSheetId="4">#REF!</definedName>
    <definedName name="_Col12" localSheetId="2">#REF!</definedName>
    <definedName name="_Col12" localSheetId="0">#REF!</definedName>
    <definedName name="_Col12" localSheetId="7">#REF!</definedName>
    <definedName name="_Col12">#REF!</definedName>
    <definedName name="Col12_Name" localSheetId="3">#REF!</definedName>
    <definedName name="Col12_Name" localSheetId="6">#REF!</definedName>
    <definedName name="Col12_Name" localSheetId="5">#REF!</definedName>
    <definedName name="Col12_Name" localSheetId="4">#REF!</definedName>
    <definedName name="Col12_Name" localSheetId="2">#REF!</definedName>
    <definedName name="Col12_Name" localSheetId="0">#REF!</definedName>
    <definedName name="Col12_Name" localSheetId="7">#REF!</definedName>
    <definedName name="Col12_Name">#REF!</definedName>
    <definedName name="Col12_Stat" localSheetId="3">[13]Run2_Motor!#REF!</definedName>
    <definedName name="Col12_Stat" localSheetId="6">[13]Run2_Motor!#REF!</definedName>
    <definedName name="Col12_Stat" localSheetId="5">[13]Run2_Motor!#REF!</definedName>
    <definedName name="Col12_Stat" localSheetId="4">[13]Run2_Motor!#REF!</definedName>
    <definedName name="Col12_Stat" localSheetId="2">[13]Run2_Motor!#REF!</definedName>
    <definedName name="Col12_Stat" localSheetId="0">[13]Run2_Motor!#REF!</definedName>
    <definedName name="Col12_Stat" localSheetId="7">[13]Run2_Motor!#REF!</definedName>
    <definedName name="Col12_Stat">#REF!</definedName>
    <definedName name="Col12_Stat_Name" localSheetId="3">[13]Run2_Motor!#REF!</definedName>
    <definedName name="Col12_Stat_Name" localSheetId="6">[13]Run2_Motor!#REF!</definedName>
    <definedName name="Col12_Stat_Name" localSheetId="5">[13]Run2_Motor!#REF!</definedName>
    <definedName name="Col12_Stat_Name" localSheetId="4">[13]Run2_Motor!#REF!</definedName>
    <definedName name="Col12_Stat_Name" localSheetId="2">[13]Run2_Motor!#REF!</definedName>
    <definedName name="Col12_Stat_Name" localSheetId="0">[13]Run2_Motor!#REF!</definedName>
    <definedName name="Col12_Stat_Name" localSheetId="7">[13]Run2_Motor!#REF!</definedName>
    <definedName name="Col12_Stat_Name">#REF!</definedName>
    <definedName name="Col12_Unit" localSheetId="3">#REF!</definedName>
    <definedName name="Col12_Unit" localSheetId="6">#REF!</definedName>
    <definedName name="Col12_Unit" localSheetId="5">#REF!</definedName>
    <definedName name="Col12_Unit" localSheetId="4">#REF!</definedName>
    <definedName name="Col12_Unit" localSheetId="2">#REF!</definedName>
    <definedName name="Col12_Unit" localSheetId="0">#REF!</definedName>
    <definedName name="Col12_Unit" localSheetId="7">#REF!</definedName>
    <definedName name="Col12_Unit">#REF!</definedName>
    <definedName name="_Col13" localSheetId="3">#REF!</definedName>
    <definedName name="_Col13" localSheetId="6">#REF!</definedName>
    <definedName name="_Col13" localSheetId="5">#REF!</definedName>
    <definedName name="_Col13" localSheetId="4">#REF!</definedName>
    <definedName name="_Col13" localSheetId="2">#REF!</definedName>
    <definedName name="_Col13" localSheetId="0">#REF!</definedName>
    <definedName name="_Col13" localSheetId="7">#REF!</definedName>
    <definedName name="_Col13">#REF!</definedName>
    <definedName name="Col13_Name" localSheetId="3">#REF!</definedName>
    <definedName name="Col13_Name" localSheetId="6">#REF!</definedName>
    <definedName name="Col13_Name" localSheetId="5">#REF!</definedName>
    <definedName name="Col13_Name" localSheetId="4">#REF!</definedName>
    <definedName name="Col13_Name" localSheetId="2">#REF!</definedName>
    <definedName name="Col13_Name" localSheetId="0">#REF!</definedName>
    <definedName name="Col13_Name" localSheetId="7">#REF!</definedName>
    <definedName name="Col13_Name">#REF!</definedName>
    <definedName name="Col13_Stat" localSheetId="3">[13]Run2_Motor!#REF!</definedName>
    <definedName name="Col13_Stat" localSheetId="6">[13]Run2_Motor!#REF!</definedName>
    <definedName name="Col13_Stat" localSheetId="5">[13]Run2_Motor!#REF!</definedName>
    <definedName name="Col13_Stat" localSheetId="4">[13]Run2_Motor!#REF!</definedName>
    <definedName name="Col13_Stat" localSheetId="2">[13]Run2_Motor!#REF!</definedName>
    <definedName name="Col13_Stat" localSheetId="0">[13]Run2_Motor!#REF!</definedName>
    <definedName name="Col13_Stat" localSheetId="7">[13]Run2_Motor!#REF!</definedName>
    <definedName name="Col13_Stat">#REF!</definedName>
    <definedName name="Col13_Stat_Name" localSheetId="3">[13]Run2_Motor!#REF!</definedName>
    <definedName name="Col13_Stat_Name" localSheetId="6">[13]Run2_Motor!#REF!</definedName>
    <definedName name="Col13_Stat_Name" localSheetId="5">[13]Run2_Motor!#REF!</definedName>
    <definedName name="Col13_Stat_Name" localSheetId="4">[13]Run2_Motor!#REF!</definedName>
    <definedName name="Col13_Stat_Name" localSheetId="2">[13]Run2_Motor!#REF!</definedName>
    <definedName name="Col13_Stat_Name" localSheetId="0">[13]Run2_Motor!#REF!</definedName>
    <definedName name="Col13_Stat_Name" localSheetId="7">[13]Run2_Motor!#REF!</definedName>
    <definedName name="Col13_Stat_Name">#REF!</definedName>
    <definedName name="Col13_Unit" localSheetId="3">#REF!</definedName>
    <definedName name="Col13_Unit" localSheetId="6">#REF!</definedName>
    <definedName name="Col13_Unit" localSheetId="5">#REF!</definedName>
    <definedName name="Col13_Unit" localSheetId="4">#REF!</definedName>
    <definedName name="Col13_Unit" localSheetId="2">#REF!</definedName>
    <definedName name="Col13_Unit" localSheetId="0">#REF!</definedName>
    <definedName name="Col13_Unit" localSheetId="7">#REF!</definedName>
    <definedName name="Col13_Unit">#REF!</definedName>
    <definedName name="_Col14" localSheetId="3">#REF!</definedName>
    <definedName name="_Col14" localSheetId="6">#REF!</definedName>
    <definedName name="_Col14" localSheetId="5">#REF!</definedName>
    <definedName name="_Col14" localSheetId="4">#REF!</definedName>
    <definedName name="_Col14" localSheetId="2">#REF!</definedName>
    <definedName name="_Col14" localSheetId="0">#REF!</definedName>
    <definedName name="_Col14" localSheetId="7">#REF!</definedName>
    <definedName name="_Col14">#REF!</definedName>
    <definedName name="Col14_Name" localSheetId="3">#REF!</definedName>
    <definedName name="Col14_Name" localSheetId="6">#REF!</definedName>
    <definedName name="Col14_Name" localSheetId="5">#REF!</definedName>
    <definedName name="Col14_Name" localSheetId="4">#REF!</definedName>
    <definedName name="Col14_Name" localSheetId="2">#REF!</definedName>
    <definedName name="Col14_Name" localSheetId="0">#REF!</definedName>
    <definedName name="Col14_Name" localSheetId="7">#REF!</definedName>
    <definedName name="Col14_Name">#REF!</definedName>
    <definedName name="Col14_Stat" localSheetId="3">[13]Run2_Motor!#REF!</definedName>
    <definedName name="Col14_Stat" localSheetId="6">[13]Run2_Motor!#REF!</definedName>
    <definedName name="Col14_Stat" localSheetId="5">[13]Run2_Motor!#REF!</definedName>
    <definedName name="Col14_Stat" localSheetId="4">[13]Run2_Motor!#REF!</definedName>
    <definedName name="Col14_Stat" localSheetId="2">[13]Run2_Motor!#REF!</definedName>
    <definedName name="Col14_Stat" localSheetId="0">[13]Run2_Motor!#REF!</definedName>
    <definedName name="Col14_Stat" localSheetId="7">[13]Run2_Motor!#REF!</definedName>
    <definedName name="Col14_Stat">#REF!</definedName>
    <definedName name="Col14_Stat_Name" localSheetId="3">[13]Run2_Motor!#REF!</definedName>
    <definedName name="Col14_Stat_Name" localSheetId="6">[13]Run2_Motor!#REF!</definedName>
    <definedName name="Col14_Stat_Name" localSheetId="5">[13]Run2_Motor!#REF!</definedName>
    <definedName name="Col14_Stat_Name" localSheetId="4">[13]Run2_Motor!#REF!</definedName>
    <definedName name="Col14_Stat_Name" localSheetId="2">[13]Run2_Motor!#REF!</definedName>
    <definedName name="Col14_Stat_Name" localSheetId="0">[13]Run2_Motor!#REF!</definedName>
    <definedName name="Col14_Stat_Name" localSheetId="7">[13]Run2_Motor!#REF!</definedName>
    <definedName name="Col14_Stat_Name">#REF!</definedName>
    <definedName name="Col14_Unit" localSheetId="3">#REF!</definedName>
    <definedName name="Col14_Unit" localSheetId="6">#REF!</definedName>
    <definedName name="Col14_Unit" localSheetId="5">#REF!</definedName>
    <definedName name="Col14_Unit" localSheetId="4">#REF!</definedName>
    <definedName name="Col14_Unit" localSheetId="2">#REF!</definedName>
    <definedName name="Col14_Unit" localSheetId="0">#REF!</definedName>
    <definedName name="Col14_Unit" localSheetId="7">#REF!</definedName>
    <definedName name="Col14_Unit">#REF!</definedName>
    <definedName name="_Col15" localSheetId="3">#REF!</definedName>
    <definedName name="_Col15" localSheetId="6">#REF!</definedName>
    <definedName name="_Col15" localSheetId="5">#REF!</definedName>
    <definedName name="_Col15" localSheetId="4">#REF!</definedName>
    <definedName name="_Col15" localSheetId="2">#REF!</definedName>
    <definedName name="_Col15" localSheetId="0">#REF!</definedName>
    <definedName name="_Col15" localSheetId="7">#REF!</definedName>
    <definedName name="_Col15">#REF!</definedName>
    <definedName name="Col15_Name" localSheetId="3">#REF!</definedName>
    <definedName name="Col15_Name" localSheetId="6">#REF!</definedName>
    <definedName name="Col15_Name" localSheetId="5">#REF!</definedName>
    <definedName name="Col15_Name" localSheetId="4">#REF!</definedName>
    <definedName name="Col15_Name" localSheetId="2">#REF!</definedName>
    <definedName name="Col15_Name" localSheetId="0">#REF!</definedName>
    <definedName name="Col15_Name" localSheetId="7">#REF!</definedName>
    <definedName name="Col15_Name">#REF!</definedName>
    <definedName name="Col15_Stat" localSheetId="3">[13]Run2_Motor!#REF!</definedName>
    <definedName name="Col15_Stat" localSheetId="6">[13]Run2_Motor!#REF!</definedName>
    <definedName name="Col15_Stat" localSheetId="5">[13]Run2_Motor!#REF!</definedName>
    <definedName name="Col15_Stat" localSheetId="4">[13]Run2_Motor!#REF!</definedName>
    <definedName name="Col15_Stat" localSheetId="2">[13]Run2_Motor!#REF!</definedName>
    <definedName name="Col15_Stat" localSheetId="0">[13]Run2_Motor!#REF!</definedName>
    <definedName name="Col15_Stat" localSheetId="7">[13]Run2_Motor!#REF!</definedName>
    <definedName name="Col15_Stat">#REF!</definedName>
    <definedName name="Col15_Stat_Name" localSheetId="3">[13]Run2_Motor!#REF!</definedName>
    <definedName name="Col15_Stat_Name" localSheetId="6">[13]Run2_Motor!#REF!</definedName>
    <definedName name="Col15_Stat_Name" localSheetId="5">[13]Run2_Motor!#REF!</definedName>
    <definedName name="Col15_Stat_Name" localSheetId="4">[13]Run2_Motor!#REF!</definedName>
    <definedName name="Col15_Stat_Name" localSheetId="2">[13]Run2_Motor!#REF!</definedName>
    <definedName name="Col15_Stat_Name" localSheetId="0">[13]Run2_Motor!#REF!</definedName>
    <definedName name="Col15_Stat_Name" localSheetId="7">[13]Run2_Motor!#REF!</definedName>
    <definedName name="Col15_Stat_Name">#REF!</definedName>
    <definedName name="Col15_Unit" localSheetId="3">#REF!</definedName>
    <definedName name="Col15_Unit" localSheetId="6">#REF!</definedName>
    <definedName name="Col15_Unit" localSheetId="5">#REF!</definedName>
    <definedName name="Col15_Unit" localSheetId="4">#REF!</definedName>
    <definedName name="Col15_Unit" localSheetId="2">#REF!</definedName>
    <definedName name="Col15_Unit" localSheetId="0">#REF!</definedName>
    <definedName name="Col15_Unit" localSheetId="7">#REF!</definedName>
    <definedName name="Col15_Unit">#REF!</definedName>
    <definedName name="_Col16" localSheetId="3">#REF!</definedName>
    <definedName name="_Col16" localSheetId="6">#REF!</definedName>
    <definedName name="_Col16" localSheetId="5">#REF!</definedName>
    <definedName name="_Col16" localSheetId="4">#REF!</definedName>
    <definedName name="_Col16" localSheetId="2">#REF!</definedName>
    <definedName name="_Col16" localSheetId="0">#REF!</definedName>
    <definedName name="_Col16" localSheetId="7">#REF!</definedName>
    <definedName name="_Col16">#REF!</definedName>
    <definedName name="Col16_Name" localSheetId="3">#REF!</definedName>
    <definedName name="Col16_Name" localSheetId="6">#REF!</definedName>
    <definedName name="Col16_Name" localSheetId="5">#REF!</definedName>
    <definedName name="Col16_Name" localSheetId="4">#REF!</definedName>
    <definedName name="Col16_Name" localSheetId="2">#REF!</definedName>
    <definedName name="Col16_Name" localSheetId="0">#REF!</definedName>
    <definedName name="Col16_Name" localSheetId="7">#REF!</definedName>
    <definedName name="Col16_Name">#REF!</definedName>
    <definedName name="Col16_Stat" localSheetId="3">[13]Run2_Motor!#REF!</definedName>
    <definedName name="Col16_Stat" localSheetId="6">[13]Run2_Motor!#REF!</definedName>
    <definedName name="Col16_Stat" localSheetId="5">[13]Run2_Motor!#REF!</definedName>
    <definedName name="Col16_Stat" localSheetId="4">[13]Run2_Motor!#REF!</definedName>
    <definedName name="Col16_Stat" localSheetId="2">[13]Run2_Motor!#REF!</definedName>
    <definedName name="Col16_Stat" localSheetId="0">[13]Run2_Motor!#REF!</definedName>
    <definedName name="Col16_Stat" localSheetId="7">[13]Run2_Motor!#REF!</definedName>
    <definedName name="Col16_Stat">#REF!</definedName>
    <definedName name="Col16_Stat_Name" localSheetId="3">[13]Run2_Motor!#REF!</definedName>
    <definedName name="Col16_Stat_Name" localSheetId="6">[13]Run2_Motor!#REF!</definedName>
    <definedName name="Col16_Stat_Name" localSheetId="5">[13]Run2_Motor!#REF!</definedName>
    <definedName name="Col16_Stat_Name" localSheetId="4">[13]Run2_Motor!#REF!</definedName>
    <definedName name="Col16_Stat_Name" localSheetId="2">[13]Run2_Motor!#REF!</definedName>
    <definedName name="Col16_Stat_Name" localSheetId="0">[13]Run2_Motor!#REF!</definedName>
    <definedName name="Col16_Stat_Name" localSheetId="7">[13]Run2_Motor!#REF!</definedName>
    <definedName name="Col16_Stat_Name">#REF!</definedName>
    <definedName name="Col16_Unit" localSheetId="3">#REF!</definedName>
    <definedName name="Col16_Unit" localSheetId="6">#REF!</definedName>
    <definedName name="Col16_Unit" localSheetId="5">#REF!</definedName>
    <definedName name="Col16_Unit" localSheetId="4">#REF!</definedName>
    <definedName name="Col16_Unit" localSheetId="2">#REF!</definedName>
    <definedName name="Col16_Unit" localSheetId="0">#REF!</definedName>
    <definedName name="Col16_Unit" localSheetId="7">#REF!</definedName>
    <definedName name="Col16_Unit">#REF!</definedName>
    <definedName name="_Col17" localSheetId="3">#REF!</definedName>
    <definedName name="_Col17" localSheetId="6">#REF!</definedName>
    <definedName name="_Col17" localSheetId="5">#REF!</definedName>
    <definedName name="_Col17" localSheetId="4">#REF!</definedName>
    <definedName name="_Col17" localSheetId="2">#REF!</definedName>
    <definedName name="_Col17" localSheetId="0">#REF!</definedName>
    <definedName name="_Col17" localSheetId="7">#REF!</definedName>
    <definedName name="_Col17">#REF!</definedName>
    <definedName name="Col17_Name" localSheetId="3">#REF!</definedName>
    <definedName name="Col17_Name" localSheetId="6">#REF!</definedName>
    <definedName name="Col17_Name" localSheetId="5">#REF!</definedName>
    <definedName name="Col17_Name" localSheetId="4">#REF!</definedName>
    <definedName name="Col17_Name" localSheetId="2">#REF!</definedName>
    <definedName name="Col17_Name" localSheetId="0">#REF!</definedName>
    <definedName name="Col17_Name" localSheetId="7">#REF!</definedName>
    <definedName name="Col17_Name">#REF!</definedName>
    <definedName name="Col17_Stat" localSheetId="3">[13]Run2_Motor!#REF!</definedName>
    <definedName name="Col17_Stat" localSheetId="6">[13]Run2_Motor!#REF!</definedName>
    <definedName name="Col17_Stat" localSheetId="5">[13]Run2_Motor!#REF!</definedName>
    <definedName name="Col17_Stat" localSheetId="4">[13]Run2_Motor!#REF!</definedName>
    <definedName name="Col17_Stat" localSheetId="2">[13]Run2_Motor!#REF!</definedName>
    <definedName name="Col17_Stat" localSheetId="0">[13]Run2_Motor!#REF!</definedName>
    <definedName name="Col17_Stat" localSheetId="7">[13]Run2_Motor!#REF!</definedName>
    <definedName name="Col17_Stat">#REF!</definedName>
    <definedName name="Col17_Stat_Name" localSheetId="3">[13]Run2_Motor!#REF!</definedName>
    <definedName name="Col17_Stat_Name" localSheetId="6">[13]Run2_Motor!#REF!</definedName>
    <definedName name="Col17_Stat_Name" localSheetId="5">[13]Run2_Motor!#REF!</definedName>
    <definedName name="Col17_Stat_Name" localSheetId="4">[13]Run2_Motor!#REF!</definedName>
    <definedName name="Col17_Stat_Name" localSheetId="2">[13]Run2_Motor!#REF!</definedName>
    <definedName name="Col17_Stat_Name" localSheetId="0">[13]Run2_Motor!#REF!</definedName>
    <definedName name="Col17_Stat_Name" localSheetId="7">[13]Run2_Motor!#REF!</definedName>
    <definedName name="Col17_Stat_Name">#REF!</definedName>
    <definedName name="Col17_Unit" localSheetId="3">#REF!</definedName>
    <definedName name="Col17_Unit" localSheetId="6">#REF!</definedName>
    <definedName name="Col17_Unit" localSheetId="5">#REF!</definedName>
    <definedName name="Col17_Unit" localSheetId="4">#REF!</definedName>
    <definedName name="Col17_Unit" localSheetId="2">#REF!</definedName>
    <definedName name="Col17_Unit" localSheetId="0">#REF!</definedName>
    <definedName name="Col17_Unit" localSheetId="7">#REF!</definedName>
    <definedName name="Col17_Unit">#REF!</definedName>
    <definedName name="_Col18" localSheetId="3">#REF!</definedName>
    <definedName name="_Col18" localSheetId="6">#REF!</definedName>
    <definedName name="_Col18" localSheetId="5">#REF!</definedName>
    <definedName name="_Col18" localSheetId="4">#REF!</definedName>
    <definedName name="_Col18" localSheetId="2">#REF!</definedName>
    <definedName name="_Col18" localSheetId="0">#REF!</definedName>
    <definedName name="_Col18" localSheetId="7">#REF!</definedName>
    <definedName name="_Col18">#REF!</definedName>
    <definedName name="Col18_Name" localSheetId="3">#REF!</definedName>
    <definedName name="Col18_Name" localSheetId="6">#REF!</definedName>
    <definedName name="Col18_Name" localSheetId="5">#REF!</definedName>
    <definedName name="Col18_Name" localSheetId="4">#REF!</definedName>
    <definedName name="Col18_Name" localSheetId="2">#REF!</definedName>
    <definedName name="Col18_Name" localSheetId="0">#REF!</definedName>
    <definedName name="Col18_Name" localSheetId="7">#REF!</definedName>
    <definedName name="Col18_Name">#REF!</definedName>
    <definedName name="Col18_Stat" localSheetId="3">[13]Run2_Motor!#REF!</definedName>
    <definedName name="Col18_Stat" localSheetId="6">[13]Run2_Motor!#REF!</definedName>
    <definedName name="Col18_Stat" localSheetId="5">[13]Run2_Motor!#REF!</definedName>
    <definedName name="Col18_Stat" localSheetId="4">[13]Run2_Motor!#REF!</definedName>
    <definedName name="Col18_Stat" localSheetId="2">[13]Run2_Motor!#REF!</definedName>
    <definedName name="Col18_Stat" localSheetId="0">[13]Run2_Motor!#REF!</definedName>
    <definedName name="Col18_Stat" localSheetId="7">[13]Run2_Motor!#REF!</definedName>
    <definedName name="Col18_Stat">#REF!</definedName>
    <definedName name="Col18_Stat_Name" localSheetId="3">[13]Run2_Motor!#REF!</definedName>
    <definedName name="Col18_Stat_Name" localSheetId="6">[13]Run2_Motor!#REF!</definedName>
    <definedName name="Col18_Stat_Name" localSheetId="5">[13]Run2_Motor!#REF!</definedName>
    <definedName name="Col18_Stat_Name" localSheetId="4">[13]Run2_Motor!#REF!</definedName>
    <definedName name="Col18_Stat_Name" localSheetId="2">[13]Run2_Motor!#REF!</definedName>
    <definedName name="Col18_Stat_Name" localSheetId="0">[13]Run2_Motor!#REF!</definedName>
    <definedName name="Col18_Stat_Name" localSheetId="7">[13]Run2_Motor!#REF!</definedName>
    <definedName name="Col18_Stat_Name">#REF!</definedName>
    <definedName name="Col18_Unit" localSheetId="3">#REF!</definedName>
    <definedName name="Col18_Unit" localSheetId="6">#REF!</definedName>
    <definedName name="Col18_Unit" localSheetId="5">#REF!</definedName>
    <definedName name="Col18_Unit" localSheetId="4">#REF!</definedName>
    <definedName name="Col18_Unit" localSheetId="2">#REF!</definedName>
    <definedName name="Col18_Unit" localSheetId="0">#REF!</definedName>
    <definedName name="Col18_Unit" localSheetId="7">#REF!</definedName>
    <definedName name="Col18_Unit">#REF!</definedName>
    <definedName name="_Col19" localSheetId="3">#REF!</definedName>
    <definedName name="_Col19" localSheetId="6">#REF!</definedName>
    <definedName name="_Col19" localSheetId="5">#REF!</definedName>
    <definedName name="_Col19" localSheetId="4">#REF!</definedName>
    <definedName name="_Col19" localSheetId="2">#REF!</definedName>
    <definedName name="_Col19" localSheetId="0">#REF!</definedName>
    <definedName name="_Col19" localSheetId="7">#REF!</definedName>
    <definedName name="_Col19">#REF!</definedName>
    <definedName name="Col19_Name" localSheetId="3">#REF!</definedName>
    <definedName name="Col19_Name" localSheetId="6">#REF!</definedName>
    <definedName name="Col19_Name" localSheetId="5">#REF!</definedName>
    <definedName name="Col19_Name" localSheetId="4">#REF!</definedName>
    <definedName name="Col19_Name" localSheetId="2">#REF!</definedName>
    <definedName name="Col19_Name" localSheetId="0">#REF!</definedName>
    <definedName name="Col19_Name" localSheetId="7">#REF!</definedName>
    <definedName name="Col19_Name">#REF!</definedName>
    <definedName name="Col19_Stat" localSheetId="3">[13]Run2_Motor!#REF!</definedName>
    <definedName name="Col19_Stat" localSheetId="6">[13]Run2_Motor!#REF!</definedName>
    <definedName name="Col19_Stat" localSheetId="5">[13]Run2_Motor!#REF!</definedName>
    <definedName name="Col19_Stat" localSheetId="4">[13]Run2_Motor!#REF!</definedName>
    <definedName name="Col19_Stat" localSheetId="2">[13]Run2_Motor!#REF!</definedName>
    <definedName name="Col19_Stat" localSheetId="0">[13]Run2_Motor!#REF!</definedName>
    <definedName name="Col19_Stat" localSheetId="7">[13]Run2_Motor!#REF!</definedName>
    <definedName name="Col19_Stat">#REF!</definedName>
    <definedName name="Col19_Stat_Name" localSheetId="3">[13]Run2_Motor!#REF!</definedName>
    <definedName name="Col19_Stat_Name" localSheetId="6">[13]Run2_Motor!#REF!</definedName>
    <definedName name="Col19_Stat_Name" localSheetId="5">[13]Run2_Motor!#REF!</definedName>
    <definedName name="Col19_Stat_Name" localSheetId="4">[13]Run2_Motor!#REF!</definedName>
    <definedName name="Col19_Stat_Name" localSheetId="2">[13]Run2_Motor!#REF!</definedName>
    <definedName name="Col19_Stat_Name" localSheetId="0">[13]Run2_Motor!#REF!</definedName>
    <definedName name="Col19_Stat_Name" localSheetId="7">[13]Run2_Motor!#REF!</definedName>
    <definedName name="Col19_Stat_Name">#REF!</definedName>
    <definedName name="Col19_Unit" localSheetId="3">#REF!</definedName>
    <definedName name="Col19_Unit" localSheetId="6">#REF!</definedName>
    <definedName name="Col19_Unit" localSheetId="5">#REF!</definedName>
    <definedName name="Col19_Unit" localSheetId="4">#REF!</definedName>
    <definedName name="Col19_Unit" localSheetId="2">#REF!</definedName>
    <definedName name="Col19_Unit" localSheetId="0">#REF!</definedName>
    <definedName name="Col19_Unit" localSheetId="7">#REF!</definedName>
    <definedName name="Col19_Unit">#REF!</definedName>
    <definedName name="_Col2" localSheetId="3">#REF!</definedName>
    <definedName name="_Col2" localSheetId="6">#REF!</definedName>
    <definedName name="_Col2" localSheetId="5">#REF!</definedName>
    <definedName name="_Col2" localSheetId="4">#REF!</definedName>
    <definedName name="_Col2" localSheetId="2">#REF!</definedName>
    <definedName name="_Col2" localSheetId="0">#REF!</definedName>
    <definedName name="_Col2" localSheetId="7">#REF!</definedName>
    <definedName name="_Col2">#REF!</definedName>
    <definedName name="Col2_Name" localSheetId="3">#REF!</definedName>
    <definedName name="Col2_Name" localSheetId="6">#REF!</definedName>
    <definedName name="Col2_Name" localSheetId="5">#REF!</definedName>
    <definedName name="Col2_Name" localSheetId="4">#REF!</definedName>
    <definedName name="Col2_Name" localSheetId="2">#REF!</definedName>
    <definedName name="Col2_Name" localSheetId="0">#REF!</definedName>
    <definedName name="Col2_Name" localSheetId="7">#REF!</definedName>
    <definedName name="Col2_Name">#REF!</definedName>
    <definedName name="Col2_Stat" localSheetId="3">[13]Run2_Motor!#REF!</definedName>
    <definedName name="Col2_Stat" localSheetId="6">[13]Run2_Motor!#REF!</definedName>
    <definedName name="Col2_Stat" localSheetId="5">[13]Run2_Motor!#REF!</definedName>
    <definedName name="Col2_Stat" localSheetId="4">[13]Run2_Motor!#REF!</definedName>
    <definedName name="Col2_Stat" localSheetId="2">[13]Run2_Motor!#REF!</definedName>
    <definedName name="Col2_Stat" localSheetId="0">[13]Run2_Motor!#REF!</definedName>
    <definedName name="Col2_Stat" localSheetId="7">[13]Run2_Motor!#REF!</definedName>
    <definedName name="Col2_Stat">#REF!</definedName>
    <definedName name="Col2_Stat_Name" localSheetId="3">[13]Run2_Motor!#REF!</definedName>
    <definedName name="Col2_Stat_Name" localSheetId="6">[13]Run2_Motor!#REF!</definedName>
    <definedName name="Col2_Stat_Name" localSheetId="5">[13]Run2_Motor!#REF!</definedName>
    <definedName name="Col2_Stat_Name" localSheetId="4">[13]Run2_Motor!#REF!</definedName>
    <definedName name="Col2_Stat_Name" localSheetId="2">[13]Run2_Motor!#REF!</definedName>
    <definedName name="Col2_Stat_Name" localSheetId="0">[13]Run2_Motor!#REF!</definedName>
    <definedName name="Col2_Stat_Name" localSheetId="7">[13]Run2_Motor!#REF!</definedName>
    <definedName name="Col2_Stat_Name">#REF!</definedName>
    <definedName name="Col2_Unit" localSheetId="3">#REF!</definedName>
    <definedName name="Col2_Unit" localSheetId="6">#REF!</definedName>
    <definedName name="Col2_Unit" localSheetId="5">#REF!</definedName>
    <definedName name="Col2_Unit" localSheetId="4">#REF!</definedName>
    <definedName name="Col2_Unit" localSheetId="2">#REF!</definedName>
    <definedName name="Col2_Unit" localSheetId="0">#REF!</definedName>
    <definedName name="Col2_Unit" localSheetId="7">#REF!</definedName>
    <definedName name="Col2_Unit">#REF!</definedName>
    <definedName name="_Col20" localSheetId="3">#REF!</definedName>
    <definedName name="_Col20" localSheetId="6">#REF!</definedName>
    <definedName name="_Col20" localSheetId="5">#REF!</definedName>
    <definedName name="_Col20" localSheetId="4">#REF!</definedName>
    <definedName name="_Col20" localSheetId="2">#REF!</definedName>
    <definedName name="_Col20" localSheetId="0">#REF!</definedName>
    <definedName name="_Col20" localSheetId="7">#REF!</definedName>
    <definedName name="_Col20">#REF!</definedName>
    <definedName name="Col20_Name" localSheetId="3">#REF!</definedName>
    <definedName name="Col20_Name" localSheetId="6">#REF!</definedName>
    <definedName name="Col20_Name" localSheetId="5">#REF!</definedName>
    <definedName name="Col20_Name" localSheetId="4">#REF!</definedName>
    <definedName name="Col20_Name" localSheetId="2">#REF!</definedName>
    <definedName name="Col20_Name" localSheetId="0">#REF!</definedName>
    <definedName name="Col20_Name" localSheetId="7">#REF!</definedName>
    <definedName name="Col20_Name">#REF!</definedName>
    <definedName name="Col20_Stat" localSheetId="3">[13]Run2_Motor!#REF!</definedName>
    <definedName name="Col20_Stat" localSheetId="6">[13]Run2_Motor!#REF!</definedName>
    <definedName name="Col20_Stat" localSheetId="5">[13]Run2_Motor!#REF!</definedName>
    <definedName name="Col20_Stat" localSheetId="4">[13]Run2_Motor!#REF!</definedName>
    <definedName name="Col20_Stat" localSheetId="2">[13]Run2_Motor!#REF!</definedName>
    <definedName name="Col20_Stat" localSheetId="0">[13]Run2_Motor!#REF!</definedName>
    <definedName name="Col20_Stat" localSheetId="7">[13]Run2_Motor!#REF!</definedName>
    <definedName name="Col20_Stat">#REF!</definedName>
    <definedName name="Col20_Stat_Name" localSheetId="3">[13]Run2_Motor!#REF!</definedName>
    <definedName name="Col20_Stat_Name" localSheetId="6">[13]Run2_Motor!#REF!</definedName>
    <definedName name="Col20_Stat_Name" localSheetId="5">[13]Run2_Motor!#REF!</definedName>
    <definedName name="Col20_Stat_Name" localSheetId="4">[13]Run2_Motor!#REF!</definedName>
    <definedName name="Col20_Stat_Name" localSheetId="2">[13]Run2_Motor!#REF!</definedName>
    <definedName name="Col20_Stat_Name" localSheetId="0">[13]Run2_Motor!#REF!</definedName>
    <definedName name="Col20_Stat_Name" localSheetId="7">[13]Run2_Motor!#REF!</definedName>
    <definedName name="Col20_Stat_Name">#REF!</definedName>
    <definedName name="Col20_Unit" localSheetId="3">#REF!</definedName>
    <definedName name="Col20_Unit" localSheetId="6">#REF!</definedName>
    <definedName name="Col20_Unit" localSheetId="5">#REF!</definedName>
    <definedName name="Col20_Unit" localSheetId="4">#REF!</definedName>
    <definedName name="Col20_Unit" localSheetId="2">#REF!</definedName>
    <definedName name="Col20_Unit" localSheetId="0">#REF!</definedName>
    <definedName name="Col20_Unit" localSheetId="7">#REF!</definedName>
    <definedName name="Col20_Unit">#REF!</definedName>
    <definedName name="_Col21" localSheetId="3">#REF!</definedName>
    <definedName name="_Col21" localSheetId="6">#REF!</definedName>
    <definedName name="_Col21" localSheetId="5">#REF!</definedName>
    <definedName name="_Col21" localSheetId="4">#REF!</definedName>
    <definedName name="_Col21" localSheetId="2">#REF!</definedName>
    <definedName name="_Col21" localSheetId="0">#REF!</definedName>
    <definedName name="_Col21" localSheetId="7">#REF!</definedName>
    <definedName name="_Col21">#REF!</definedName>
    <definedName name="Col21_Name" localSheetId="3">#REF!</definedName>
    <definedName name="Col21_Name" localSheetId="6">#REF!</definedName>
    <definedName name="Col21_Name" localSheetId="5">#REF!</definedName>
    <definedName name="Col21_Name" localSheetId="4">#REF!</definedName>
    <definedName name="Col21_Name" localSheetId="2">#REF!</definedName>
    <definedName name="Col21_Name" localSheetId="0">#REF!</definedName>
    <definedName name="Col21_Name" localSheetId="7">#REF!</definedName>
    <definedName name="Col21_Name">#REF!</definedName>
    <definedName name="Col21_Stat" localSheetId="3">[13]Run2_Motor!#REF!</definedName>
    <definedName name="Col21_Stat" localSheetId="6">[13]Run2_Motor!#REF!</definedName>
    <definedName name="Col21_Stat" localSheetId="5">[13]Run2_Motor!#REF!</definedName>
    <definedName name="Col21_Stat" localSheetId="4">[13]Run2_Motor!#REF!</definedName>
    <definedName name="Col21_Stat" localSheetId="2">[13]Run2_Motor!#REF!</definedName>
    <definedName name="Col21_Stat" localSheetId="0">[13]Run2_Motor!#REF!</definedName>
    <definedName name="Col21_Stat" localSheetId="7">[13]Run2_Motor!#REF!</definedName>
    <definedName name="Col21_Stat">#REF!</definedName>
    <definedName name="Col21_Stat_Name" localSheetId="3">[13]Run2_Motor!#REF!</definedName>
    <definedName name="Col21_Stat_Name" localSheetId="6">[13]Run2_Motor!#REF!</definedName>
    <definedName name="Col21_Stat_Name" localSheetId="5">[13]Run2_Motor!#REF!</definedName>
    <definedName name="Col21_Stat_Name" localSheetId="4">[13]Run2_Motor!#REF!</definedName>
    <definedName name="Col21_Stat_Name" localSheetId="2">[13]Run2_Motor!#REF!</definedName>
    <definedName name="Col21_Stat_Name" localSheetId="0">[13]Run2_Motor!#REF!</definedName>
    <definedName name="Col21_Stat_Name" localSheetId="7">[13]Run2_Motor!#REF!</definedName>
    <definedName name="Col21_Stat_Name">#REF!</definedName>
    <definedName name="Col21_Unit" localSheetId="3">#REF!</definedName>
    <definedName name="Col21_Unit" localSheetId="6">#REF!</definedName>
    <definedName name="Col21_Unit" localSheetId="5">#REF!</definedName>
    <definedName name="Col21_Unit" localSheetId="4">#REF!</definedName>
    <definedName name="Col21_Unit" localSheetId="2">#REF!</definedName>
    <definedName name="Col21_Unit" localSheetId="0">#REF!</definedName>
    <definedName name="Col21_Unit" localSheetId="7">#REF!</definedName>
    <definedName name="Col21_Unit">#REF!</definedName>
    <definedName name="_Col22" localSheetId="3">#REF!</definedName>
    <definedName name="_Col22" localSheetId="6">#REF!</definedName>
    <definedName name="_Col22" localSheetId="5">#REF!</definedName>
    <definedName name="_Col22" localSheetId="4">#REF!</definedName>
    <definedName name="_Col22" localSheetId="2">#REF!</definedName>
    <definedName name="_Col22" localSheetId="0">#REF!</definedName>
    <definedName name="_Col22" localSheetId="7">#REF!</definedName>
    <definedName name="_Col22">#REF!</definedName>
    <definedName name="Col22_Name" localSheetId="3">#REF!</definedName>
    <definedName name="Col22_Name" localSheetId="6">#REF!</definedName>
    <definedName name="Col22_Name" localSheetId="5">#REF!</definedName>
    <definedName name="Col22_Name" localSheetId="4">#REF!</definedName>
    <definedName name="Col22_Name" localSheetId="2">#REF!</definedName>
    <definedName name="Col22_Name" localSheetId="0">#REF!</definedName>
    <definedName name="Col22_Name" localSheetId="7">#REF!</definedName>
    <definedName name="Col22_Name">#REF!</definedName>
    <definedName name="Col22_Stat" localSheetId="3">[13]Run2_Motor!#REF!</definedName>
    <definedName name="Col22_Stat" localSheetId="6">[13]Run2_Motor!#REF!</definedName>
    <definedName name="Col22_Stat" localSheetId="5">[13]Run2_Motor!#REF!</definedName>
    <definedName name="Col22_Stat" localSheetId="4">[13]Run2_Motor!#REF!</definedName>
    <definedName name="Col22_Stat" localSheetId="2">[13]Run2_Motor!#REF!</definedName>
    <definedName name="Col22_Stat" localSheetId="0">[13]Run2_Motor!#REF!</definedName>
    <definedName name="Col22_Stat" localSheetId="7">[13]Run2_Motor!#REF!</definedName>
    <definedName name="Col22_Stat">#REF!</definedName>
    <definedName name="Col22_Stat_Name" localSheetId="3">[13]Run2_Motor!#REF!</definedName>
    <definedName name="Col22_Stat_Name" localSheetId="6">[13]Run2_Motor!#REF!</definedName>
    <definedName name="Col22_Stat_Name" localSheetId="5">[13]Run2_Motor!#REF!</definedName>
    <definedName name="Col22_Stat_Name" localSheetId="4">[13]Run2_Motor!#REF!</definedName>
    <definedName name="Col22_Stat_Name" localSheetId="2">[13]Run2_Motor!#REF!</definedName>
    <definedName name="Col22_Stat_Name" localSheetId="0">[13]Run2_Motor!#REF!</definedName>
    <definedName name="Col22_Stat_Name" localSheetId="7">[13]Run2_Motor!#REF!</definedName>
    <definedName name="Col22_Stat_Name">#REF!</definedName>
    <definedName name="Col22_Unit" localSheetId="3">#REF!</definedName>
    <definedName name="Col22_Unit" localSheetId="6">#REF!</definedName>
    <definedName name="Col22_Unit" localSheetId="5">#REF!</definedName>
    <definedName name="Col22_Unit" localSheetId="4">#REF!</definedName>
    <definedName name="Col22_Unit" localSheetId="2">#REF!</definedName>
    <definedName name="Col22_Unit" localSheetId="0">#REF!</definedName>
    <definedName name="Col22_Unit" localSheetId="7">#REF!</definedName>
    <definedName name="Col22_Unit">#REF!</definedName>
    <definedName name="_Col23" localSheetId="3">#REF!</definedName>
    <definedName name="_Col23" localSheetId="6">#REF!</definedName>
    <definedName name="_Col23" localSheetId="5">#REF!</definedName>
    <definedName name="_Col23" localSheetId="4">#REF!</definedName>
    <definedName name="_Col23" localSheetId="2">#REF!</definedName>
    <definedName name="_Col23" localSheetId="0">#REF!</definedName>
    <definedName name="_Col23" localSheetId="7">#REF!</definedName>
    <definedName name="_Col23">#REF!</definedName>
    <definedName name="Col23_Name" localSheetId="3">#REF!</definedName>
    <definedName name="Col23_Name" localSheetId="6">#REF!</definedName>
    <definedName name="Col23_Name" localSheetId="5">#REF!</definedName>
    <definedName name="Col23_Name" localSheetId="4">#REF!</definedName>
    <definedName name="Col23_Name" localSheetId="2">#REF!</definedName>
    <definedName name="Col23_Name" localSheetId="0">#REF!</definedName>
    <definedName name="Col23_Name" localSheetId="7">#REF!</definedName>
    <definedName name="Col23_Name">#REF!</definedName>
    <definedName name="Col23_Stat" localSheetId="3">[13]Run2_Motor!#REF!</definedName>
    <definedName name="Col23_Stat" localSheetId="6">[13]Run2_Motor!#REF!</definedName>
    <definedName name="Col23_Stat" localSheetId="5">[13]Run2_Motor!#REF!</definedName>
    <definedName name="Col23_Stat" localSheetId="4">[13]Run2_Motor!#REF!</definedName>
    <definedName name="Col23_Stat" localSheetId="2">[13]Run2_Motor!#REF!</definedName>
    <definedName name="Col23_Stat" localSheetId="0">[13]Run2_Motor!#REF!</definedName>
    <definedName name="Col23_Stat" localSheetId="7">[13]Run2_Motor!#REF!</definedName>
    <definedName name="Col23_Stat">#REF!</definedName>
    <definedName name="Col23_Stat_Name" localSheetId="3">[13]Run2_Motor!#REF!</definedName>
    <definedName name="Col23_Stat_Name" localSheetId="6">[13]Run2_Motor!#REF!</definedName>
    <definedName name="Col23_Stat_Name" localSheetId="5">[13]Run2_Motor!#REF!</definedName>
    <definedName name="Col23_Stat_Name" localSheetId="4">[13]Run2_Motor!#REF!</definedName>
    <definedName name="Col23_Stat_Name" localSheetId="2">[13]Run2_Motor!#REF!</definedName>
    <definedName name="Col23_Stat_Name" localSheetId="0">[13]Run2_Motor!#REF!</definedName>
    <definedName name="Col23_Stat_Name" localSheetId="7">[13]Run2_Motor!#REF!</definedName>
    <definedName name="Col23_Stat_Name">#REF!</definedName>
    <definedName name="Col23_Unit" localSheetId="3">#REF!</definedName>
    <definedName name="Col23_Unit" localSheetId="6">#REF!</definedName>
    <definedName name="Col23_Unit" localSheetId="5">#REF!</definedName>
    <definedName name="Col23_Unit" localSheetId="4">#REF!</definedName>
    <definedName name="Col23_Unit" localSheetId="2">#REF!</definedName>
    <definedName name="Col23_Unit" localSheetId="0">#REF!</definedName>
    <definedName name="Col23_Unit" localSheetId="7">#REF!</definedName>
    <definedName name="Col23_Unit">#REF!</definedName>
    <definedName name="_Col24" localSheetId="3">#REF!</definedName>
    <definedName name="_Col24" localSheetId="6">#REF!</definedName>
    <definedName name="_Col24" localSheetId="5">#REF!</definedName>
    <definedName name="_Col24" localSheetId="4">#REF!</definedName>
    <definedName name="_Col24" localSheetId="2">#REF!</definedName>
    <definedName name="_Col24" localSheetId="0">#REF!</definedName>
    <definedName name="_Col24" localSheetId="7">#REF!</definedName>
    <definedName name="_Col24">#REF!</definedName>
    <definedName name="Col24_Name" localSheetId="3">#REF!</definedName>
    <definedName name="Col24_Name" localSheetId="6">#REF!</definedName>
    <definedName name="Col24_Name" localSheetId="5">#REF!</definedName>
    <definedName name="Col24_Name" localSheetId="4">#REF!</definedName>
    <definedName name="Col24_Name" localSheetId="2">#REF!</definedName>
    <definedName name="Col24_Name" localSheetId="0">#REF!</definedName>
    <definedName name="Col24_Name" localSheetId="7">#REF!</definedName>
    <definedName name="Col24_Name">#REF!</definedName>
    <definedName name="Col24_Stat" localSheetId="3">[13]Run2_Motor!#REF!</definedName>
    <definedName name="Col24_Stat" localSheetId="6">[13]Run2_Motor!#REF!</definedName>
    <definedName name="Col24_Stat" localSheetId="5">[13]Run2_Motor!#REF!</definedName>
    <definedName name="Col24_Stat" localSheetId="4">[13]Run2_Motor!#REF!</definedName>
    <definedName name="Col24_Stat" localSheetId="2">[13]Run2_Motor!#REF!</definedName>
    <definedName name="Col24_Stat" localSheetId="0">[13]Run2_Motor!#REF!</definedName>
    <definedName name="Col24_Stat" localSheetId="7">[13]Run2_Motor!#REF!</definedName>
    <definedName name="Col24_Stat">#REF!</definedName>
    <definedName name="Col24_Stat_Name" localSheetId="3">[13]Run2_Motor!#REF!</definedName>
    <definedName name="Col24_Stat_Name" localSheetId="6">[13]Run2_Motor!#REF!</definedName>
    <definedName name="Col24_Stat_Name" localSheetId="5">[13]Run2_Motor!#REF!</definedName>
    <definedName name="Col24_Stat_Name" localSheetId="4">[13]Run2_Motor!#REF!</definedName>
    <definedName name="Col24_Stat_Name" localSheetId="2">[13]Run2_Motor!#REF!</definedName>
    <definedName name="Col24_Stat_Name" localSheetId="0">[13]Run2_Motor!#REF!</definedName>
    <definedName name="Col24_Stat_Name" localSheetId="7">[13]Run2_Motor!#REF!</definedName>
    <definedName name="Col24_Stat_Name">#REF!</definedName>
    <definedName name="Col24_Unit" localSheetId="3">#REF!</definedName>
    <definedName name="Col24_Unit" localSheetId="6">#REF!</definedName>
    <definedName name="Col24_Unit" localSheetId="5">#REF!</definedName>
    <definedName name="Col24_Unit" localSheetId="4">#REF!</definedName>
    <definedName name="Col24_Unit" localSheetId="2">#REF!</definedName>
    <definedName name="Col24_Unit" localSheetId="0">#REF!</definedName>
    <definedName name="Col24_Unit" localSheetId="7">#REF!</definedName>
    <definedName name="Col24_Unit">#REF!</definedName>
    <definedName name="_Col25" localSheetId="3">#REF!</definedName>
    <definedName name="_Col25" localSheetId="6">#REF!</definedName>
    <definedName name="_Col25" localSheetId="5">#REF!</definedName>
    <definedName name="_Col25" localSheetId="4">#REF!</definedName>
    <definedName name="_Col25" localSheetId="2">#REF!</definedName>
    <definedName name="_Col25" localSheetId="0">#REF!</definedName>
    <definedName name="_Col25" localSheetId="7">#REF!</definedName>
    <definedName name="_Col25">#REF!</definedName>
    <definedName name="Col25_Name" localSheetId="3">#REF!</definedName>
    <definedName name="Col25_Name" localSheetId="6">#REF!</definedName>
    <definedName name="Col25_Name" localSheetId="5">#REF!</definedName>
    <definedName name="Col25_Name" localSheetId="4">#REF!</definedName>
    <definedName name="Col25_Name" localSheetId="2">#REF!</definedName>
    <definedName name="Col25_Name" localSheetId="0">#REF!</definedName>
    <definedName name="Col25_Name" localSheetId="7">#REF!</definedName>
    <definedName name="Col25_Name">#REF!</definedName>
    <definedName name="Col25_Stat" localSheetId="3">[13]Run2_Motor!#REF!</definedName>
    <definedName name="Col25_Stat" localSheetId="6">[13]Run2_Motor!#REF!</definedName>
    <definedName name="Col25_Stat" localSheetId="5">[13]Run2_Motor!#REF!</definedName>
    <definedName name="Col25_Stat" localSheetId="4">[13]Run2_Motor!#REF!</definedName>
    <definedName name="Col25_Stat" localSheetId="2">[13]Run2_Motor!#REF!</definedName>
    <definedName name="Col25_Stat" localSheetId="0">[13]Run2_Motor!#REF!</definedName>
    <definedName name="Col25_Stat" localSheetId="7">[13]Run2_Motor!#REF!</definedName>
    <definedName name="Col25_Stat">#REF!</definedName>
    <definedName name="Col25_Stat_Name" localSheetId="3">[13]Run2_Motor!#REF!</definedName>
    <definedName name="Col25_Stat_Name" localSheetId="6">[13]Run2_Motor!#REF!</definedName>
    <definedName name="Col25_Stat_Name" localSheetId="5">[13]Run2_Motor!#REF!</definedName>
    <definedName name="Col25_Stat_Name" localSheetId="4">[13]Run2_Motor!#REF!</definedName>
    <definedName name="Col25_Stat_Name" localSheetId="2">[13]Run2_Motor!#REF!</definedName>
    <definedName name="Col25_Stat_Name" localSheetId="0">[13]Run2_Motor!#REF!</definedName>
    <definedName name="Col25_Stat_Name" localSheetId="7">[13]Run2_Motor!#REF!</definedName>
    <definedName name="Col25_Stat_Name">#REF!</definedName>
    <definedName name="Col25_Unit" localSheetId="3">#REF!</definedName>
    <definedName name="Col25_Unit" localSheetId="6">#REF!</definedName>
    <definedName name="Col25_Unit" localSheetId="5">#REF!</definedName>
    <definedName name="Col25_Unit" localSheetId="4">#REF!</definedName>
    <definedName name="Col25_Unit" localSheetId="2">#REF!</definedName>
    <definedName name="Col25_Unit" localSheetId="0">#REF!</definedName>
    <definedName name="Col25_Unit" localSheetId="7">#REF!</definedName>
    <definedName name="Col25_Unit">#REF!</definedName>
    <definedName name="_Col26" localSheetId="3">#REF!</definedName>
    <definedName name="_Col26" localSheetId="6">#REF!</definedName>
    <definedName name="_Col26" localSheetId="5">#REF!</definedName>
    <definedName name="_Col26" localSheetId="4">#REF!</definedName>
    <definedName name="_Col26" localSheetId="2">#REF!</definedName>
    <definedName name="_Col26" localSheetId="0">#REF!</definedName>
    <definedName name="_Col26" localSheetId="7">#REF!</definedName>
    <definedName name="_Col26">#REF!</definedName>
    <definedName name="Col26_Name" localSheetId="3">#REF!</definedName>
    <definedName name="Col26_Name" localSheetId="6">#REF!</definedName>
    <definedName name="Col26_Name" localSheetId="5">#REF!</definedName>
    <definedName name="Col26_Name" localSheetId="4">#REF!</definedName>
    <definedName name="Col26_Name" localSheetId="2">#REF!</definedName>
    <definedName name="Col26_Name" localSheetId="0">#REF!</definedName>
    <definedName name="Col26_Name" localSheetId="7">#REF!</definedName>
    <definedName name="Col26_Name">#REF!</definedName>
    <definedName name="Col26_Stat" localSheetId="3">[13]Run2_Motor!#REF!</definedName>
    <definedName name="Col26_Stat" localSheetId="6">[13]Run2_Motor!#REF!</definedName>
    <definedName name="Col26_Stat" localSheetId="5">[13]Run2_Motor!#REF!</definedName>
    <definedName name="Col26_Stat" localSheetId="4">[13]Run2_Motor!#REF!</definedName>
    <definedName name="Col26_Stat" localSheetId="2">[13]Run2_Motor!#REF!</definedName>
    <definedName name="Col26_Stat" localSheetId="0">[13]Run2_Motor!#REF!</definedName>
    <definedName name="Col26_Stat" localSheetId="7">[13]Run2_Motor!#REF!</definedName>
    <definedName name="Col26_Stat">#REF!</definedName>
    <definedName name="Col26_Stat_Name" localSheetId="3">[13]Run2_Motor!#REF!</definedName>
    <definedName name="Col26_Stat_Name" localSheetId="6">[13]Run2_Motor!#REF!</definedName>
    <definedName name="Col26_Stat_Name" localSheetId="5">[13]Run2_Motor!#REF!</definedName>
    <definedName name="Col26_Stat_Name" localSheetId="4">[13]Run2_Motor!#REF!</definedName>
    <definedName name="Col26_Stat_Name" localSheetId="2">[13]Run2_Motor!#REF!</definedName>
    <definedName name="Col26_Stat_Name" localSheetId="0">[13]Run2_Motor!#REF!</definedName>
    <definedName name="Col26_Stat_Name" localSheetId="7">[13]Run2_Motor!#REF!</definedName>
    <definedName name="Col26_Stat_Name">#REF!</definedName>
    <definedName name="Col26_Unit" localSheetId="3">#REF!</definedName>
    <definedName name="Col26_Unit" localSheetId="6">#REF!</definedName>
    <definedName name="Col26_Unit" localSheetId="5">#REF!</definedName>
    <definedName name="Col26_Unit" localSheetId="4">#REF!</definedName>
    <definedName name="Col26_Unit" localSheetId="2">#REF!</definedName>
    <definedName name="Col26_Unit" localSheetId="0">#REF!</definedName>
    <definedName name="Col26_Unit" localSheetId="7">#REF!</definedName>
    <definedName name="Col26_Unit">#REF!</definedName>
    <definedName name="_Col27" localSheetId="3">#REF!</definedName>
    <definedName name="_Col27" localSheetId="6">#REF!</definedName>
    <definedName name="_Col27" localSheetId="5">#REF!</definedName>
    <definedName name="_Col27" localSheetId="4">#REF!</definedName>
    <definedName name="_Col27" localSheetId="2">#REF!</definedName>
    <definedName name="_Col27" localSheetId="0">#REF!</definedName>
    <definedName name="_Col27" localSheetId="7">#REF!</definedName>
    <definedName name="_Col27">#REF!</definedName>
    <definedName name="Col27_Name" localSheetId="3">#REF!</definedName>
    <definedName name="Col27_Name" localSheetId="6">#REF!</definedName>
    <definedName name="Col27_Name" localSheetId="5">#REF!</definedName>
    <definedName name="Col27_Name" localSheetId="4">#REF!</definedName>
    <definedName name="Col27_Name" localSheetId="2">#REF!</definedName>
    <definedName name="Col27_Name" localSheetId="0">#REF!</definedName>
    <definedName name="Col27_Name" localSheetId="7">#REF!</definedName>
    <definedName name="Col27_Name">#REF!</definedName>
    <definedName name="Col27_Stat" localSheetId="3">[13]Run2_Motor!#REF!</definedName>
    <definedName name="Col27_Stat" localSheetId="6">[13]Run2_Motor!#REF!</definedName>
    <definedName name="Col27_Stat" localSheetId="5">[13]Run2_Motor!#REF!</definedName>
    <definedName name="Col27_Stat" localSheetId="4">[13]Run2_Motor!#REF!</definedName>
    <definedName name="Col27_Stat" localSheetId="2">[13]Run2_Motor!#REF!</definedName>
    <definedName name="Col27_Stat" localSheetId="0">[13]Run2_Motor!#REF!</definedName>
    <definedName name="Col27_Stat" localSheetId="7">[13]Run2_Motor!#REF!</definedName>
    <definedName name="Col27_Stat">#REF!</definedName>
    <definedName name="Col27_Stat_Name" localSheetId="3">[13]Run2_Motor!#REF!</definedName>
    <definedName name="Col27_Stat_Name" localSheetId="6">[13]Run2_Motor!#REF!</definedName>
    <definedName name="Col27_Stat_Name" localSheetId="5">[13]Run2_Motor!#REF!</definedName>
    <definedName name="Col27_Stat_Name" localSheetId="4">[13]Run2_Motor!#REF!</definedName>
    <definedName name="Col27_Stat_Name" localSheetId="2">[13]Run2_Motor!#REF!</definedName>
    <definedName name="Col27_Stat_Name" localSheetId="0">[13]Run2_Motor!#REF!</definedName>
    <definedName name="Col27_Stat_Name" localSheetId="7">[13]Run2_Motor!#REF!</definedName>
    <definedName name="Col27_Stat_Name">#REF!</definedName>
    <definedName name="Col27_Unit" localSheetId="3">#REF!</definedName>
    <definedName name="Col27_Unit" localSheetId="6">#REF!</definedName>
    <definedName name="Col27_Unit" localSheetId="5">#REF!</definedName>
    <definedName name="Col27_Unit" localSheetId="4">#REF!</definedName>
    <definedName name="Col27_Unit" localSheetId="2">#REF!</definedName>
    <definedName name="Col27_Unit" localSheetId="0">#REF!</definedName>
    <definedName name="Col27_Unit" localSheetId="7">#REF!</definedName>
    <definedName name="Col27_Unit">#REF!</definedName>
    <definedName name="_Col28" localSheetId="3">#REF!</definedName>
    <definedName name="_Col28" localSheetId="6">#REF!</definedName>
    <definedName name="_Col28" localSheetId="5">#REF!</definedName>
    <definedName name="_Col28" localSheetId="4">#REF!</definedName>
    <definedName name="_Col28" localSheetId="2">#REF!</definedName>
    <definedName name="_Col28" localSheetId="0">#REF!</definedName>
    <definedName name="_Col28" localSheetId="7">#REF!</definedName>
    <definedName name="_Col28">#REF!</definedName>
    <definedName name="Col28_Name" localSheetId="3">#REF!</definedName>
    <definedName name="Col28_Name" localSheetId="6">#REF!</definedName>
    <definedName name="Col28_Name" localSheetId="5">#REF!</definedName>
    <definedName name="Col28_Name" localSheetId="4">#REF!</definedName>
    <definedName name="Col28_Name" localSheetId="2">#REF!</definedName>
    <definedName name="Col28_Name" localSheetId="0">#REF!</definedName>
    <definedName name="Col28_Name" localSheetId="7">#REF!</definedName>
    <definedName name="Col28_Name">#REF!</definedName>
    <definedName name="Col28_Stat" localSheetId="3">[13]Run2_Motor!#REF!</definedName>
    <definedName name="Col28_Stat" localSheetId="6">[13]Run2_Motor!#REF!</definedName>
    <definedName name="Col28_Stat" localSheetId="5">[13]Run2_Motor!#REF!</definedName>
    <definedName name="Col28_Stat" localSheetId="4">[13]Run2_Motor!#REF!</definedName>
    <definedName name="Col28_Stat" localSheetId="2">[13]Run2_Motor!#REF!</definedName>
    <definedName name="Col28_Stat" localSheetId="0">[13]Run2_Motor!#REF!</definedName>
    <definedName name="Col28_Stat" localSheetId="7">[13]Run2_Motor!#REF!</definedName>
    <definedName name="Col28_Stat">#REF!</definedName>
    <definedName name="Col28_Stat_Name" localSheetId="3">[13]Run2_Motor!#REF!</definedName>
    <definedName name="Col28_Stat_Name" localSheetId="6">[13]Run2_Motor!#REF!</definedName>
    <definedName name="Col28_Stat_Name" localSheetId="5">[13]Run2_Motor!#REF!</definedName>
    <definedName name="Col28_Stat_Name" localSheetId="4">[13]Run2_Motor!#REF!</definedName>
    <definedName name="Col28_Stat_Name" localSheetId="2">[13]Run2_Motor!#REF!</definedName>
    <definedName name="Col28_Stat_Name" localSheetId="0">[13]Run2_Motor!#REF!</definedName>
    <definedName name="Col28_Stat_Name" localSheetId="7">[13]Run2_Motor!#REF!</definedName>
    <definedName name="Col28_Stat_Name">#REF!</definedName>
    <definedName name="Col28_Unit" localSheetId="3">#REF!</definedName>
    <definedName name="Col28_Unit" localSheetId="6">#REF!</definedName>
    <definedName name="Col28_Unit" localSheetId="5">#REF!</definedName>
    <definedName name="Col28_Unit" localSheetId="4">#REF!</definedName>
    <definedName name="Col28_Unit" localSheetId="2">#REF!</definedName>
    <definedName name="Col28_Unit" localSheetId="0">#REF!</definedName>
    <definedName name="Col28_Unit" localSheetId="7">#REF!</definedName>
    <definedName name="Col28_Unit">#REF!</definedName>
    <definedName name="_Col29" localSheetId="3">#REF!</definedName>
    <definedName name="_Col29" localSheetId="6">#REF!</definedName>
    <definedName name="_Col29" localSheetId="5">#REF!</definedName>
    <definedName name="_Col29" localSheetId="4">#REF!</definedName>
    <definedName name="_Col29" localSheetId="2">#REF!</definedName>
    <definedName name="_Col29" localSheetId="0">#REF!</definedName>
    <definedName name="_Col29" localSheetId="7">#REF!</definedName>
    <definedName name="_Col29">#REF!</definedName>
    <definedName name="Col29_Name" localSheetId="3">#REF!</definedName>
    <definedName name="Col29_Name" localSheetId="6">#REF!</definedName>
    <definedName name="Col29_Name" localSheetId="5">#REF!</definedName>
    <definedName name="Col29_Name" localSheetId="4">#REF!</definedName>
    <definedName name="Col29_Name" localSheetId="2">#REF!</definedName>
    <definedName name="Col29_Name" localSheetId="0">#REF!</definedName>
    <definedName name="Col29_Name" localSheetId="7">#REF!</definedName>
    <definedName name="Col29_Name">#REF!</definedName>
    <definedName name="Col29_Stat" localSheetId="3">[13]Run2_Motor!#REF!</definedName>
    <definedName name="Col29_Stat" localSheetId="6">[13]Run2_Motor!#REF!</definedName>
    <definedName name="Col29_Stat" localSheetId="5">[13]Run2_Motor!#REF!</definedName>
    <definedName name="Col29_Stat" localSheetId="4">[13]Run2_Motor!#REF!</definedName>
    <definedName name="Col29_Stat" localSheetId="2">[13]Run2_Motor!#REF!</definedName>
    <definedName name="Col29_Stat" localSheetId="0">[13]Run2_Motor!#REF!</definedName>
    <definedName name="Col29_Stat" localSheetId="7">[13]Run2_Motor!#REF!</definedName>
    <definedName name="Col29_Stat">#REF!</definedName>
    <definedName name="Col29_Stat_Name" localSheetId="3">[13]Run2_Motor!#REF!</definedName>
    <definedName name="Col29_Stat_Name" localSheetId="6">[13]Run2_Motor!#REF!</definedName>
    <definedName name="Col29_Stat_Name" localSheetId="5">[13]Run2_Motor!#REF!</definedName>
    <definedName name="Col29_Stat_Name" localSheetId="4">[13]Run2_Motor!#REF!</definedName>
    <definedName name="Col29_Stat_Name" localSheetId="2">[13]Run2_Motor!#REF!</definedName>
    <definedName name="Col29_Stat_Name" localSheetId="0">[13]Run2_Motor!#REF!</definedName>
    <definedName name="Col29_Stat_Name" localSheetId="7">[13]Run2_Motor!#REF!</definedName>
    <definedName name="Col29_Stat_Name">#REF!</definedName>
    <definedName name="Col29_Unit" localSheetId="3">#REF!</definedName>
    <definedName name="Col29_Unit" localSheetId="6">#REF!</definedName>
    <definedName name="Col29_Unit" localSheetId="5">#REF!</definedName>
    <definedName name="Col29_Unit" localSheetId="4">#REF!</definedName>
    <definedName name="Col29_Unit" localSheetId="2">#REF!</definedName>
    <definedName name="Col29_Unit" localSheetId="0">#REF!</definedName>
    <definedName name="Col29_Unit" localSheetId="7">#REF!</definedName>
    <definedName name="Col29_Unit">#REF!</definedName>
    <definedName name="_Col3" localSheetId="3">#REF!</definedName>
    <definedName name="_Col3" localSheetId="6">#REF!</definedName>
    <definedName name="_Col3" localSheetId="5">#REF!</definedName>
    <definedName name="_Col3" localSheetId="4">#REF!</definedName>
    <definedName name="_Col3" localSheetId="2">#REF!</definedName>
    <definedName name="_Col3" localSheetId="0">#REF!</definedName>
    <definedName name="_Col3" localSheetId="7">#REF!</definedName>
    <definedName name="_Col3">#REF!</definedName>
    <definedName name="Col3_Name" localSheetId="3">#REF!</definedName>
    <definedName name="Col3_Name" localSheetId="6">#REF!</definedName>
    <definedName name="Col3_Name" localSheetId="5">#REF!</definedName>
    <definedName name="Col3_Name" localSheetId="4">#REF!</definedName>
    <definedName name="Col3_Name" localSheetId="2">#REF!</definedName>
    <definedName name="Col3_Name" localSheetId="0">#REF!</definedName>
    <definedName name="Col3_Name" localSheetId="7">#REF!</definedName>
    <definedName name="Col3_Name">#REF!</definedName>
    <definedName name="Col3_Stat" localSheetId="3">[13]Run2_Motor!#REF!</definedName>
    <definedName name="Col3_Stat" localSheetId="6">[13]Run2_Motor!#REF!</definedName>
    <definedName name="Col3_Stat" localSheetId="5">[13]Run2_Motor!#REF!</definedName>
    <definedName name="Col3_Stat" localSheetId="4">[13]Run2_Motor!#REF!</definedName>
    <definedName name="Col3_Stat" localSheetId="2">[13]Run2_Motor!#REF!</definedName>
    <definedName name="Col3_Stat" localSheetId="0">[13]Run2_Motor!#REF!</definedName>
    <definedName name="Col3_Stat" localSheetId="7">[13]Run2_Motor!#REF!</definedName>
    <definedName name="Col3_Stat">#REF!</definedName>
    <definedName name="Col3_Stat_Name" localSheetId="3">[13]Run2_Motor!#REF!</definedName>
    <definedName name="Col3_Stat_Name" localSheetId="6">[13]Run2_Motor!#REF!</definedName>
    <definedName name="Col3_Stat_Name" localSheetId="5">[13]Run2_Motor!#REF!</definedName>
    <definedName name="Col3_Stat_Name" localSheetId="4">[13]Run2_Motor!#REF!</definedName>
    <definedName name="Col3_Stat_Name" localSheetId="2">[13]Run2_Motor!#REF!</definedName>
    <definedName name="Col3_Stat_Name" localSheetId="0">[13]Run2_Motor!#REF!</definedName>
    <definedName name="Col3_Stat_Name" localSheetId="7">[13]Run2_Motor!#REF!</definedName>
    <definedName name="Col3_Stat_Name">#REF!</definedName>
    <definedName name="Col3_Unit" localSheetId="3">#REF!</definedName>
    <definedName name="Col3_Unit" localSheetId="6">#REF!</definedName>
    <definedName name="Col3_Unit" localSheetId="5">#REF!</definedName>
    <definedName name="Col3_Unit" localSheetId="4">#REF!</definedName>
    <definedName name="Col3_Unit" localSheetId="2">#REF!</definedName>
    <definedName name="Col3_Unit" localSheetId="0">#REF!</definedName>
    <definedName name="Col3_Unit" localSheetId="7">#REF!</definedName>
    <definedName name="Col3_Unit">#REF!</definedName>
    <definedName name="_Col30" localSheetId="3">#REF!</definedName>
    <definedName name="_Col30" localSheetId="6">#REF!</definedName>
    <definedName name="_Col30" localSheetId="5">#REF!</definedName>
    <definedName name="_Col30" localSheetId="4">#REF!</definedName>
    <definedName name="_Col30" localSheetId="2">#REF!</definedName>
    <definedName name="_Col30" localSheetId="0">#REF!</definedName>
    <definedName name="_Col30" localSheetId="7">#REF!</definedName>
    <definedName name="_Col30">#REF!</definedName>
    <definedName name="Col30_Name" localSheetId="3">#REF!</definedName>
    <definedName name="Col30_Name" localSheetId="6">#REF!</definedName>
    <definedName name="Col30_Name" localSheetId="5">#REF!</definedName>
    <definedName name="Col30_Name" localSheetId="4">#REF!</definedName>
    <definedName name="Col30_Name" localSheetId="2">#REF!</definedName>
    <definedName name="Col30_Name" localSheetId="0">#REF!</definedName>
    <definedName name="Col30_Name" localSheetId="7">#REF!</definedName>
    <definedName name="Col30_Name">#REF!</definedName>
    <definedName name="Col30_Stat" localSheetId="3">[13]Run2_Motor!#REF!</definedName>
    <definedName name="Col30_Stat" localSheetId="6">[13]Run2_Motor!#REF!</definedName>
    <definedName name="Col30_Stat" localSheetId="5">[13]Run2_Motor!#REF!</definedName>
    <definedName name="Col30_Stat" localSheetId="4">[13]Run2_Motor!#REF!</definedName>
    <definedName name="Col30_Stat" localSheetId="2">[13]Run2_Motor!#REF!</definedName>
    <definedName name="Col30_Stat" localSheetId="0">[13]Run2_Motor!#REF!</definedName>
    <definedName name="Col30_Stat" localSheetId="7">[13]Run2_Motor!#REF!</definedName>
    <definedName name="Col30_Stat">#REF!</definedName>
    <definedName name="Col30_Stat_Name" localSheetId="3">[13]Run2_Motor!#REF!</definedName>
    <definedName name="Col30_Stat_Name" localSheetId="6">[13]Run2_Motor!#REF!</definedName>
    <definedName name="Col30_Stat_Name" localSheetId="5">[13]Run2_Motor!#REF!</definedName>
    <definedName name="Col30_Stat_Name" localSheetId="4">[13]Run2_Motor!#REF!</definedName>
    <definedName name="Col30_Stat_Name" localSheetId="2">[13]Run2_Motor!#REF!</definedName>
    <definedName name="Col30_Stat_Name" localSheetId="0">[13]Run2_Motor!#REF!</definedName>
    <definedName name="Col30_Stat_Name" localSheetId="7">[13]Run2_Motor!#REF!</definedName>
    <definedName name="Col30_Stat_Name">#REF!</definedName>
    <definedName name="Col30_Unit" localSheetId="3">#REF!</definedName>
    <definedName name="Col30_Unit" localSheetId="6">#REF!</definedName>
    <definedName name="Col30_Unit" localSheetId="5">#REF!</definedName>
    <definedName name="Col30_Unit" localSheetId="4">#REF!</definedName>
    <definedName name="Col30_Unit" localSheetId="2">#REF!</definedName>
    <definedName name="Col30_Unit" localSheetId="0">#REF!</definedName>
    <definedName name="Col30_Unit" localSheetId="7">#REF!</definedName>
    <definedName name="Col30_Unit">#REF!</definedName>
    <definedName name="_Col4" localSheetId="3">#REF!</definedName>
    <definedName name="_Col4" localSheetId="6">#REF!</definedName>
    <definedName name="_Col4" localSheetId="5">#REF!</definedName>
    <definedName name="_Col4" localSheetId="4">#REF!</definedName>
    <definedName name="_Col4" localSheetId="2">#REF!</definedName>
    <definedName name="_Col4" localSheetId="0">#REF!</definedName>
    <definedName name="_Col4" localSheetId="7">#REF!</definedName>
    <definedName name="_Col4">#REF!</definedName>
    <definedName name="Col4_Name" localSheetId="3">#REF!</definedName>
    <definedName name="Col4_Name" localSheetId="6">#REF!</definedName>
    <definedName name="Col4_Name" localSheetId="5">#REF!</definedName>
    <definedName name="Col4_Name" localSheetId="4">#REF!</definedName>
    <definedName name="Col4_Name" localSheetId="2">#REF!</definedName>
    <definedName name="Col4_Name" localSheetId="0">#REF!</definedName>
    <definedName name="Col4_Name" localSheetId="7">#REF!</definedName>
    <definedName name="Col4_Name">#REF!</definedName>
    <definedName name="Col4_Stat" localSheetId="3">[13]Run2_Motor!#REF!</definedName>
    <definedName name="Col4_Stat" localSheetId="6">[13]Run2_Motor!#REF!</definedName>
    <definedName name="Col4_Stat" localSheetId="5">[13]Run2_Motor!#REF!</definedName>
    <definedName name="Col4_Stat" localSheetId="4">[13]Run2_Motor!#REF!</definedName>
    <definedName name="Col4_Stat" localSheetId="2">[13]Run2_Motor!#REF!</definedName>
    <definedName name="Col4_Stat" localSheetId="0">[13]Run2_Motor!#REF!</definedName>
    <definedName name="Col4_Stat" localSheetId="7">[13]Run2_Motor!#REF!</definedName>
    <definedName name="Col4_Stat">#REF!</definedName>
    <definedName name="Col4_Stat_Name" localSheetId="3">[13]Run2_Motor!#REF!</definedName>
    <definedName name="Col4_Stat_Name" localSheetId="6">[13]Run2_Motor!#REF!</definedName>
    <definedName name="Col4_Stat_Name" localSheetId="5">[13]Run2_Motor!#REF!</definedName>
    <definedName name="Col4_Stat_Name" localSheetId="4">[13]Run2_Motor!#REF!</definedName>
    <definedName name="Col4_Stat_Name" localSheetId="2">[13]Run2_Motor!#REF!</definedName>
    <definedName name="Col4_Stat_Name" localSheetId="0">[13]Run2_Motor!#REF!</definedName>
    <definedName name="Col4_Stat_Name" localSheetId="7">[13]Run2_Motor!#REF!</definedName>
    <definedName name="Col4_Stat_Name">#REF!</definedName>
    <definedName name="Col4_Unit" localSheetId="3">#REF!</definedName>
    <definedName name="Col4_Unit" localSheetId="6">#REF!</definedName>
    <definedName name="Col4_Unit" localSheetId="5">#REF!</definedName>
    <definedName name="Col4_Unit" localSheetId="4">#REF!</definedName>
    <definedName name="Col4_Unit" localSheetId="2">#REF!</definedName>
    <definedName name="Col4_Unit" localSheetId="0">#REF!</definedName>
    <definedName name="Col4_Unit" localSheetId="7">#REF!</definedName>
    <definedName name="Col4_Unit">#REF!</definedName>
    <definedName name="_Col5" localSheetId="3">#REF!</definedName>
    <definedName name="_Col5" localSheetId="6">#REF!</definedName>
    <definedName name="_Col5" localSheetId="5">#REF!</definedName>
    <definedName name="_Col5" localSheetId="4">#REF!</definedName>
    <definedName name="_Col5" localSheetId="2">#REF!</definedName>
    <definedName name="_Col5" localSheetId="0">#REF!</definedName>
    <definedName name="_Col5" localSheetId="7">#REF!</definedName>
    <definedName name="_Col5">#REF!</definedName>
    <definedName name="Col5_Name" localSheetId="3">#REF!</definedName>
    <definedName name="Col5_Name" localSheetId="6">#REF!</definedName>
    <definedName name="Col5_Name" localSheetId="5">#REF!</definedName>
    <definedName name="Col5_Name" localSheetId="4">#REF!</definedName>
    <definedName name="Col5_Name" localSheetId="2">#REF!</definedName>
    <definedName name="Col5_Name" localSheetId="0">#REF!</definedName>
    <definedName name="Col5_Name" localSheetId="7">#REF!</definedName>
    <definedName name="Col5_Name">#REF!</definedName>
    <definedName name="Col5_Stat" localSheetId="3">[13]Run2_Motor!#REF!</definedName>
    <definedName name="Col5_Stat" localSheetId="6">[13]Run2_Motor!#REF!</definedName>
    <definedName name="Col5_Stat" localSheetId="5">[13]Run2_Motor!#REF!</definedName>
    <definedName name="Col5_Stat" localSheetId="4">[13]Run2_Motor!#REF!</definedName>
    <definedName name="Col5_Stat" localSheetId="2">[13]Run2_Motor!#REF!</definedName>
    <definedName name="Col5_Stat" localSheetId="0">[13]Run2_Motor!#REF!</definedName>
    <definedName name="Col5_Stat" localSheetId="7">[13]Run2_Motor!#REF!</definedName>
    <definedName name="Col5_Stat">#REF!</definedName>
    <definedName name="Col5_Stat_Name" localSheetId="3">[13]Run2_Motor!#REF!</definedName>
    <definedName name="Col5_Stat_Name" localSheetId="6">[13]Run2_Motor!#REF!</definedName>
    <definedName name="Col5_Stat_Name" localSheetId="5">[13]Run2_Motor!#REF!</definedName>
    <definedName name="Col5_Stat_Name" localSheetId="4">[13]Run2_Motor!#REF!</definedName>
    <definedName name="Col5_Stat_Name" localSheetId="2">[13]Run2_Motor!#REF!</definedName>
    <definedName name="Col5_Stat_Name" localSheetId="0">[13]Run2_Motor!#REF!</definedName>
    <definedName name="Col5_Stat_Name" localSheetId="7">[13]Run2_Motor!#REF!</definedName>
    <definedName name="Col5_Stat_Name">#REF!</definedName>
    <definedName name="Col5_Unit" localSheetId="3">#REF!</definedName>
    <definedName name="Col5_Unit" localSheetId="6">#REF!</definedName>
    <definedName name="Col5_Unit" localSheetId="5">#REF!</definedName>
    <definedName name="Col5_Unit" localSheetId="4">#REF!</definedName>
    <definedName name="Col5_Unit" localSheetId="2">#REF!</definedName>
    <definedName name="Col5_Unit" localSheetId="0">#REF!</definedName>
    <definedName name="Col5_Unit" localSheetId="7">#REF!</definedName>
    <definedName name="Col5_Unit">#REF!</definedName>
    <definedName name="_Col6" localSheetId="3">#REF!</definedName>
    <definedName name="_Col6" localSheetId="6">#REF!</definedName>
    <definedName name="_Col6" localSheetId="5">#REF!</definedName>
    <definedName name="_Col6" localSheetId="4">#REF!</definedName>
    <definedName name="_Col6" localSheetId="2">#REF!</definedName>
    <definedName name="_Col6" localSheetId="0">#REF!</definedName>
    <definedName name="_Col6" localSheetId="7">#REF!</definedName>
    <definedName name="_Col6">#REF!</definedName>
    <definedName name="Col6_Name" localSheetId="3">#REF!</definedName>
    <definedName name="Col6_Name" localSheetId="6">#REF!</definedName>
    <definedName name="Col6_Name" localSheetId="5">#REF!</definedName>
    <definedName name="Col6_Name" localSheetId="4">#REF!</definedName>
    <definedName name="Col6_Name" localSheetId="2">#REF!</definedName>
    <definedName name="Col6_Name" localSheetId="0">#REF!</definedName>
    <definedName name="Col6_Name" localSheetId="7">#REF!</definedName>
    <definedName name="Col6_Name">#REF!</definedName>
    <definedName name="Col6_Stat" localSheetId="3">[13]Run2_Motor!#REF!</definedName>
    <definedName name="Col6_Stat" localSheetId="6">[13]Run2_Motor!#REF!</definedName>
    <definedName name="Col6_Stat" localSheetId="5">[13]Run2_Motor!#REF!</definedName>
    <definedName name="Col6_Stat" localSheetId="4">[13]Run2_Motor!#REF!</definedName>
    <definedName name="Col6_Stat" localSheetId="2">[13]Run2_Motor!#REF!</definedName>
    <definedName name="Col6_Stat" localSheetId="0">[13]Run2_Motor!#REF!</definedName>
    <definedName name="Col6_Stat" localSheetId="7">[13]Run2_Motor!#REF!</definedName>
    <definedName name="Col6_Stat">#REF!</definedName>
    <definedName name="Col6_Stat_Name" localSheetId="3">[13]Run2_Motor!#REF!</definedName>
    <definedName name="Col6_Stat_Name" localSheetId="6">[13]Run2_Motor!#REF!</definedName>
    <definedName name="Col6_Stat_Name" localSheetId="5">[13]Run2_Motor!#REF!</definedName>
    <definedName name="Col6_Stat_Name" localSheetId="4">[13]Run2_Motor!#REF!</definedName>
    <definedName name="Col6_Stat_Name" localSheetId="2">[13]Run2_Motor!#REF!</definedName>
    <definedName name="Col6_Stat_Name" localSheetId="0">[13]Run2_Motor!#REF!</definedName>
    <definedName name="Col6_Stat_Name" localSheetId="7">[13]Run2_Motor!#REF!</definedName>
    <definedName name="Col6_Stat_Name">#REF!</definedName>
    <definedName name="Col6_Unit" localSheetId="3">#REF!</definedName>
    <definedName name="Col6_Unit" localSheetId="6">#REF!</definedName>
    <definedName name="Col6_Unit" localSheetId="5">#REF!</definedName>
    <definedName name="Col6_Unit" localSheetId="4">#REF!</definedName>
    <definedName name="Col6_Unit" localSheetId="2">#REF!</definedName>
    <definedName name="Col6_Unit" localSheetId="0">#REF!</definedName>
    <definedName name="Col6_Unit" localSheetId="7">#REF!</definedName>
    <definedName name="Col6_Unit">#REF!</definedName>
    <definedName name="_Col7" localSheetId="3">#REF!</definedName>
    <definedName name="_Col7" localSheetId="6">#REF!</definedName>
    <definedName name="_Col7" localSheetId="5">#REF!</definedName>
    <definedName name="_Col7" localSheetId="4">#REF!</definedName>
    <definedName name="_Col7" localSheetId="2">#REF!</definedName>
    <definedName name="_Col7" localSheetId="0">#REF!</definedName>
    <definedName name="_Col7" localSheetId="7">#REF!</definedName>
    <definedName name="_Col7">#REF!</definedName>
    <definedName name="Col7_Name" localSheetId="3">#REF!</definedName>
    <definedName name="Col7_Name" localSheetId="6">#REF!</definedName>
    <definedName name="Col7_Name" localSheetId="5">#REF!</definedName>
    <definedName name="Col7_Name" localSheetId="4">#REF!</definedName>
    <definedName name="Col7_Name" localSheetId="2">#REF!</definedName>
    <definedName name="Col7_Name" localSheetId="0">#REF!</definedName>
    <definedName name="Col7_Name" localSheetId="7">#REF!</definedName>
    <definedName name="Col7_Name">#REF!</definedName>
    <definedName name="Col7_Stat" localSheetId="3">[13]Run2_Motor!#REF!</definedName>
    <definedName name="Col7_Stat" localSheetId="6">[13]Run2_Motor!#REF!</definedName>
    <definedName name="Col7_Stat" localSheetId="5">[13]Run2_Motor!#REF!</definedName>
    <definedName name="Col7_Stat" localSheetId="4">[13]Run2_Motor!#REF!</definedName>
    <definedName name="Col7_Stat" localSheetId="2">[13]Run2_Motor!#REF!</definedName>
    <definedName name="Col7_Stat" localSheetId="0">[13]Run2_Motor!#REF!</definedName>
    <definedName name="Col7_Stat" localSheetId="7">[13]Run2_Motor!#REF!</definedName>
    <definedName name="Col7_Stat">#REF!</definedName>
    <definedName name="Col7_Stat_Name" localSheetId="3">[13]Run2_Motor!#REF!</definedName>
    <definedName name="Col7_Stat_Name" localSheetId="6">[13]Run2_Motor!#REF!</definedName>
    <definedName name="Col7_Stat_Name" localSheetId="5">[13]Run2_Motor!#REF!</definedName>
    <definedName name="Col7_Stat_Name" localSheetId="4">[13]Run2_Motor!#REF!</definedName>
    <definedName name="Col7_Stat_Name" localSheetId="2">[13]Run2_Motor!#REF!</definedName>
    <definedName name="Col7_Stat_Name" localSheetId="0">[13]Run2_Motor!#REF!</definedName>
    <definedName name="Col7_Stat_Name" localSheetId="7">[13]Run2_Motor!#REF!</definedName>
    <definedName name="Col7_Stat_Name">#REF!</definedName>
    <definedName name="Col7_Unit" localSheetId="3">#REF!</definedName>
    <definedName name="Col7_Unit" localSheetId="6">#REF!</definedName>
    <definedName name="Col7_Unit" localSheetId="5">#REF!</definedName>
    <definedName name="Col7_Unit" localSheetId="4">#REF!</definedName>
    <definedName name="Col7_Unit" localSheetId="2">#REF!</definedName>
    <definedName name="Col7_Unit" localSheetId="0">#REF!</definedName>
    <definedName name="Col7_Unit" localSheetId="7">#REF!</definedName>
    <definedName name="Col7_Unit">#REF!</definedName>
    <definedName name="_Col8" localSheetId="3">#REF!</definedName>
    <definedName name="_Col8" localSheetId="6">#REF!</definedName>
    <definedName name="_Col8" localSheetId="5">#REF!</definedName>
    <definedName name="_Col8" localSheetId="4">#REF!</definedName>
    <definedName name="_Col8" localSheetId="2">#REF!</definedName>
    <definedName name="_Col8" localSheetId="0">#REF!</definedName>
    <definedName name="_Col8" localSheetId="7">#REF!</definedName>
    <definedName name="_Col8">#REF!</definedName>
    <definedName name="Col8_Name" localSheetId="3">#REF!</definedName>
    <definedName name="Col8_Name" localSheetId="6">#REF!</definedName>
    <definedName name="Col8_Name" localSheetId="5">#REF!</definedName>
    <definedName name="Col8_Name" localSheetId="4">#REF!</definedName>
    <definedName name="Col8_Name" localSheetId="2">#REF!</definedName>
    <definedName name="Col8_Name" localSheetId="0">#REF!</definedName>
    <definedName name="Col8_Name" localSheetId="7">#REF!</definedName>
    <definedName name="Col8_Name">#REF!</definedName>
    <definedName name="Col8_Stat" localSheetId="3">[13]Run2_Motor!#REF!</definedName>
    <definedName name="Col8_Stat" localSheetId="6">[13]Run2_Motor!#REF!</definedName>
    <definedName name="Col8_Stat" localSheetId="5">[13]Run2_Motor!#REF!</definedName>
    <definedName name="Col8_Stat" localSheetId="4">[13]Run2_Motor!#REF!</definedName>
    <definedName name="Col8_Stat" localSheetId="2">[13]Run2_Motor!#REF!</definedName>
    <definedName name="Col8_Stat" localSheetId="0">[13]Run2_Motor!#REF!</definedName>
    <definedName name="Col8_Stat" localSheetId="7">[13]Run2_Motor!#REF!</definedName>
    <definedName name="Col8_Stat">#REF!</definedName>
    <definedName name="Col8_Stat_Name" localSheetId="3">[13]Run2_Motor!#REF!</definedName>
    <definedName name="Col8_Stat_Name" localSheetId="6">[13]Run2_Motor!#REF!</definedName>
    <definedName name="Col8_Stat_Name" localSheetId="5">[13]Run2_Motor!#REF!</definedName>
    <definedName name="Col8_Stat_Name" localSheetId="4">[13]Run2_Motor!#REF!</definedName>
    <definedName name="Col8_Stat_Name" localSheetId="2">[13]Run2_Motor!#REF!</definedName>
    <definedName name="Col8_Stat_Name" localSheetId="0">[13]Run2_Motor!#REF!</definedName>
    <definedName name="Col8_Stat_Name" localSheetId="7">[13]Run2_Motor!#REF!</definedName>
    <definedName name="Col8_Stat_Name">#REF!</definedName>
    <definedName name="Col8_Unit" localSheetId="3">#REF!</definedName>
    <definedName name="Col8_Unit" localSheetId="6">#REF!</definedName>
    <definedName name="Col8_Unit" localSheetId="5">#REF!</definedName>
    <definedName name="Col8_Unit" localSheetId="4">#REF!</definedName>
    <definedName name="Col8_Unit" localSheetId="2">#REF!</definedName>
    <definedName name="Col8_Unit" localSheetId="0">#REF!</definedName>
    <definedName name="Col8_Unit" localSheetId="7">#REF!</definedName>
    <definedName name="Col8_Unit">#REF!</definedName>
    <definedName name="_Col9" localSheetId="3">#REF!</definedName>
    <definedName name="_Col9" localSheetId="6">#REF!</definedName>
    <definedName name="_Col9" localSheetId="5">#REF!</definedName>
    <definedName name="_Col9" localSheetId="4">#REF!</definedName>
    <definedName name="_Col9" localSheetId="2">#REF!</definedName>
    <definedName name="_Col9" localSheetId="0">#REF!</definedName>
    <definedName name="_Col9" localSheetId="7">#REF!</definedName>
    <definedName name="_Col9">#REF!</definedName>
    <definedName name="Col9_Name" localSheetId="3">#REF!</definedName>
    <definedName name="Col9_Name" localSheetId="6">#REF!</definedName>
    <definedName name="Col9_Name" localSheetId="5">#REF!</definedName>
    <definedName name="Col9_Name" localSheetId="4">#REF!</definedName>
    <definedName name="Col9_Name" localSheetId="2">#REF!</definedName>
    <definedName name="Col9_Name" localSheetId="0">#REF!</definedName>
    <definedName name="Col9_Name" localSheetId="7">#REF!</definedName>
    <definedName name="Col9_Name">#REF!</definedName>
    <definedName name="Col9_Stat" localSheetId="3">[13]Run2_Motor!#REF!</definedName>
    <definedName name="Col9_Stat" localSheetId="6">[13]Run2_Motor!#REF!</definedName>
    <definedName name="Col9_Stat" localSheetId="5">[13]Run2_Motor!#REF!</definedName>
    <definedName name="Col9_Stat" localSheetId="4">[13]Run2_Motor!#REF!</definedName>
    <definedName name="Col9_Stat" localSheetId="2">[13]Run2_Motor!#REF!</definedName>
    <definedName name="Col9_Stat" localSheetId="0">[13]Run2_Motor!#REF!</definedName>
    <definedName name="Col9_Stat" localSheetId="7">[13]Run2_Motor!#REF!</definedName>
    <definedName name="Col9_Stat">#REF!</definedName>
    <definedName name="Col9_Stat_Name" localSheetId="3">[13]Run2_Motor!#REF!</definedName>
    <definedName name="Col9_Stat_Name" localSheetId="6">[13]Run2_Motor!#REF!</definedName>
    <definedName name="Col9_Stat_Name" localSheetId="5">[13]Run2_Motor!#REF!</definedName>
    <definedName name="Col9_Stat_Name" localSheetId="4">[13]Run2_Motor!#REF!</definedName>
    <definedName name="Col9_Stat_Name" localSheetId="2">[13]Run2_Motor!#REF!</definedName>
    <definedName name="Col9_Stat_Name" localSheetId="0">[13]Run2_Motor!#REF!</definedName>
    <definedName name="Col9_Stat_Name" localSheetId="7">[13]Run2_Motor!#REF!</definedName>
    <definedName name="Col9_Stat_Name">#REF!</definedName>
    <definedName name="Col9_Unit" localSheetId="3">#REF!</definedName>
    <definedName name="Col9_Unit" localSheetId="6">#REF!</definedName>
    <definedName name="Col9_Unit" localSheetId="5">#REF!</definedName>
    <definedName name="Col9_Unit" localSheetId="4">#REF!</definedName>
    <definedName name="Col9_Unit" localSheetId="2">#REF!</definedName>
    <definedName name="Col9_Unit" localSheetId="0">#REF!</definedName>
    <definedName name="Col9_Unit" localSheetId="7">#REF!</definedName>
    <definedName name="Col9_Unit">#REF!</definedName>
    <definedName name="CommentColumn" localSheetId="3">!#REF!</definedName>
    <definedName name="CommentColumn" localSheetId="6">!#REF!</definedName>
    <definedName name="CommentColumn" localSheetId="5">!#REF!</definedName>
    <definedName name="CommentColumn" localSheetId="4">!#REF!</definedName>
    <definedName name="CommentColumn" localSheetId="2">!#REF!</definedName>
    <definedName name="CommentColumn" localSheetId="0">!#REF!</definedName>
    <definedName name="CommentColumn" localSheetId="7">!#REF!</definedName>
    <definedName name="CommentColumn">!#REF!</definedName>
    <definedName name="CoordinateReference" localSheetId="3">#REF!</definedName>
    <definedName name="CoordinateReference" localSheetId="6">#REF!</definedName>
    <definedName name="CoordinateReference" localSheetId="5">#REF!</definedName>
    <definedName name="CoordinateReference" localSheetId="4">#REF!</definedName>
    <definedName name="CoordinateReference" localSheetId="2">#REF!</definedName>
    <definedName name="CoordinateReference" localSheetId="0">#REF!</definedName>
    <definedName name="CoordinateReference" localSheetId="7">#REF!</definedName>
    <definedName name="CoordinateReference">#REF!</definedName>
    <definedName name="CoordinateSystem" localSheetId="3">#REF!</definedName>
    <definedName name="CoordinateSystem" localSheetId="6">#REF!</definedName>
    <definedName name="CoordinateSystem" localSheetId="5">#REF!</definedName>
    <definedName name="CoordinateSystem" localSheetId="4">#REF!</definedName>
    <definedName name="CoordinateSystem" localSheetId="2">#REF!</definedName>
    <definedName name="CoordinateSystem" localSheetId="0">#REF!</definedName>
    <definedName name="CoordinateSystem" localSheetId="7">#REF!</definedName>
    <definedName name="CoordinateSystem">#REF!</definedName>
    <definedName name="_xlnm.Database">'[2]DD Work#1'!#REF!</definedName>
    <definedName name="DataRowCenterAlignDark" localSheetId="3">'[18]WBEXT-1A MWD Svy Report'!#REF!</definedName>
    <definedName name="DataRowCenterAlignDark" localSheetId="6">#REF!</definedName>
    <definedName name="DataRowCenterAlignDark" localSheetId="5">'[19]WBEXT-1A MWD Svy Report'!#REF!</definedName>
    <definedName name="DataRowCenterAlignDark" localSheetId="4">'[19]WBEXT-1A MWD Svy Report'!#REF!</definedName>
    <definedName name="DataRowCenterAlignDark" localSheetId="2">'[17]POR-6A MWD Survey Report'!#REF!</definedName>
    <definedName name="DataRowCenterAlignDark" localSheetId="0">'[15]POR-6A MWD Survey Report'!#REF!</definedName>
    <definedName name="DataRowCenterAlignDark" localSheetId="7">'[17]POR-6A MWD Survey Report'!#REF!</definedName>
    <definedName name="DataRowCenterAlignDark">#REF!</definedName>
    <definedName name="DataRowCenterAlignDarkItalics" localSheetId="3">'[18]WBEXT-1A MWD Svy Report'!#REF!</definedName>
    <definedName name="DataRowCenterAlignDarkItalics" localSheetId="6">#REF!</definedName>
    <definedName name="DataRowCenterAlignDarkItalics" localSheetId="5">'[19]WBEXT-1A MWD Svy Report'!#REF!</definedName>
    <definedName name="DataRowCenterAlignDarkItalics" localSheetId="4">'[19]WBEXT-1A MWD Svy Report'!#REF!</definedName>
    <definedName name="DataRowCenterAlignDarkItalics" localSheetId="2">'[17]POR-6A MWD Survey Report'!#REF!</definedName>
    <definedName name="DataRowCenterAlignDarkItalics" localSheetId="0">'[15]POR-6A MWD Survey Report'!#REF!</definedName>
    <definedName name="DataRowCenterAlignDarkItalics" localSheetId="7">'[17]POR-6A MWD Survey Report'!#REF!</definedName>
    <definedName name="DataRowCenterAlignDarkItalics">#REF!</definedName>
    <definedName name="DataRowCenterAlignLight" localSheetId="3">'[18]WBEXT-1A MWD Svy Report'!#REF!</definedName>
    <definedName name="DataRowCenterAlignLight" localSheetId="6">#REF!</definedName>
    <definedName name="DataRowCenterAlignLight" localSheetId="5">'[19]WBEXT-1A MWD Svy Report'!#REF!</definedName>
    <definedName name="DataRowCenterAlignLight" localSheetId="4">'[19]WBEXT-1A MWD Svy Report'!#REF!</definedName>
    <definedName name="DataRowCenterAlignLight" localSheetId="2">'[17]POR-6A MWD Survey Report'!#REF!</definedName>
    <definedName name="DataRowCenterAlignLight" localSheetId="0">'[15]POR-6A MWD Survey Report'!#REF!</definedName>
    <definedName name="DataRowCenterAlignLight" localSheetId="7">'[17]POR-6A MWD Survey Report'!#REF!</definedName>
    <definedName name="DataRowCenterAlignLight">#REF!</definedName>
    <definedName name="DataRowCenterAlignLightItalics" localSheetId="3">'[18]WBEXT-1A MWD Svy Report'!#REF!</definedName>
    <definedName name="DataRowCenterAlignLightItalics" localSheetId="6">#REF!</definedName>
    <definedName name="DataRowCenterAlignLightItalics" localSheetId="5">'[19]WBEXT-1A MWD Svy Report'!#REF!</definedName>
    <definedName name="DataRowCenterAlignLightItalics" localSheetId="4">'[19]WBEXT-1A MWD Svy Report'!#REF!</definedName>
    <definedName name="DataRowCenterAlignLightItalics" localSheetId="2">'[17]POR-6A MWD Survey Report'!#REF!</definedName>
    <definedName name="DataRowCenterAlignLightItalics" localSheetId="0">'[15]POR-6A MWD Survey Report'!#REF!</definedName>
    <definedName name="DataRowCenterAlignLightItalics" localSheetId="7">'[17]POR-6A MWD Survey Report'!#REF!</definedName>
    <definedName name="DataRowCenterAlignLightItalics">#REF!</definedName>
    <definedName name="DataRowCrossCenterLight" localSheetId="3">'[18]WBEXT-1A MWD Svy Report'!#REF!</definedName>
    <definedName name="DataRowCrossCenterLight" localSheetId="6">#REF!</definedName>
    <definedName name="DataRowCrossCenterLight" localSheetId="5">'[19]WBEXT-1A MWD Svy Report'!#REF!</definedName>
    <definedName name="DataRowCrossCenterLight" localSheetId="4">'[19]WBEXT-1A MWD Svy Report'!#REF!</definedName>
    <definedName name="DataRowCrossCenterLight" localSheetId="2">'[17]POR-6A MWD Survey Report'!#REF!</definedName>
    <definedName name="DataRowCrossCenterLight" localSheetId="0">'[15]POR-6A MWD Survey Report'!#REF!</definedName>
    <definedName name="DataRowCrossCenterLight" localSheetId="7">'[17]POR-6A MWD Survey Report'!#REF!</definedName>
    <definedName name="DataRowCrossCenterLight">#REF!</definedName>
    <definedName name="DataRowLeftAlignDark" localSheetId="3">'[18]WBEXT-1A MWD Svy Report'!#REF!</definedName>
    <definedName name="DataRowLeftAlignDark" localSheetId="6">#REF!</definedName>
    <definedName name="DataRowLeftAlignDark" localSheetId="5">'[19]WBEXT-1A MWD Svy Report'!#REF!</definedName>
    <definedName name="DataRowLeftAlignDark" localSheetId="4">'[19]WBEXT-1A MWD Svy Report'!#REF!</definedName>
    <definedName name="DataRowLeftAlignDark" localSheetId="2">'[17]POR-6A MWD Survey Report'!#REF!</definedName>
    <definedName name="DataRowLeftAlignDark" localSheetId="0">'[15]POR-6A MWD Survey Report'!#REF!</definedName>
    <definedName name="DataRowLeftAlignDark" localSheetId="7">'[17]POR-6A MWD Survey Report'!#REF!</definedName>
    <definedName name="DataRowLeftAlignDark">#REF!</definedName>
    <definedName name="DataRowLeftAlignDarkItalics" localSheetId="3">'[18]WBEXT-1A MWD Svy Report'!#REF!</definedName>
    <definedName name="DataRowLeftAlignDarkItalics" localSheetId="6">#REF!</definedName>
    <definedName name="DataRowLeftAlignDarkItalics" localSheetId="5">'[19]WBEXT-1A MWD Svy Report'!#REF!</definedName>
    <definedName name="DataRowLeftAlignDarkItalics" localSheetId="4">'[19]WBEXT-1A MWD Svy Report'!#REF!</definedName>
    <definedName name="DataRowLeftAlignDarkItalics" localSheetId="2">'[17]POR-6A MWD Survey Report'!#REF!</definedName>
    <definedName name="DataRowLeftAlignDarkItalics" localSheetId="0">'[15]POR-6A MWD Survey Report'!#REF!</definedName>
    <definedName name="DataRowLeftAlignDarkItalics" localSheetId="7">'[17]POR-6A MWD Survey Report'!#REF!</definedName>
    <definedName name="DataRowLeftAlignDarkItalics">#REF!</definedName>
    <definedName name="DataRowLeftAlignLight" localSheetId="3">'[18]WBEXT-1A MWD Svy Report'!#REF!</definedName>
    <definedName name="DataRowLeftAlignLight" localSheetId="6">#REF!</definedName>
    <definedName name="DataRowLeftAlignLight" localSheetId="5">'[19]WBEXT-1A MWD Svy Report'!#REF!</definedName>
    <definedName name="DataRowLeftAlignLight" localSheetId="4">'[19]WBEXT-1A MWD Svy Report'!#REF!</definedName>
    <definedName name="DataRowLeftAlignLight" localSheetId="2">'[17]POR-6A MWD Survey Report'!#REF!</definedName>
    <definedName name="DataRowLeftAlignLight" localSheetId="0">'[15]POR-6A MWD Survey Report'!#REF!</definedName>
    <definedName name="DataRowLeftAlignLight" localSheetId="7">'[17]POR-6A MWD Survey Report'!#REF!</definedName>
    <definedName name="DataRowLeftAlignLight">#REF!</definedName>
    <definedName name="DataRowLeftAlignLightItalics" localSheetId="3">'[18]WBEXT-1A MWD Svy Report'!#REF!</definedName>
    <definedName name="DataRowLeftAlignLightItalics" localSheetId="6">#REF!</definedName>
    <definedName name="DataRowLeftAlignLightItalics" localSheetId="5">'[19]WBEXT-1A MWD Svy Report'!#REF!</definedName>
    <definedName name="DataRowLeftAlignLightItalics" localSheetId="4">'[19]WBEXT-1A MWD Svy Report'!#REF!</definedName>
    <definedName name="DataRowLeftAlignLightItalics" localSheetId="2">'[17]POR-6A MWD Survey Report'!#REF!</definedName>
    <definedName name="DataRowLeftAlignLightItalics" localSheetId="0">'[15]POR-6A MWD Survey Report'!#REF!</definedName>
    <definedName name="DataRowLeftAlignLightItalics" localSheetId="7">'[17]POR-6A MWD Survey Report'!#REF!</definedName>
    <definedName name="DataRowLeftAlignLightItalics">#REF!</definedName>
    <definedName name="DataRowRightAlignDark" localSheetId="3">'[18]WBEXT-1A MWD Svy Report'!#REF!</definedName>
    <definedName name="DataRowRightAlignDark" localSheetId="6">#REF!</definedName>
    <definedName name="DataRowRightAlignDark" localSheetId="5">'[19]WBEXT-1A MWD Svy Report'!#REF!</definedName>
    <definedName name="DataRowRightAlignDark" localSheetId="4">'[19]WBEXT-1A MWD Svy Report'!#REF!</definedName>
    <definedName name="DataRowRightAlignDark" localSheetId="2">'[17]POR-6A MWD Survey Report'!#REF!</definedName>
    <definedName name="DataRowRightAlignDark" localSheetId="0">'[15]POR-6A MWD Survey Report'!#REF!</definedName>
    <definedName name="DataRowRightAlignDark" localSheetId="7">'[17]POR-6A MWD Survey Report'!#REF!</definedName>
    <definedName name="DataRowRightAlignDark">#REF!</definedName>
    <definedName name="DataRowRightAlignDark0" localSheetId="3">'[18]WBEXT-1A MWD Svy Report'!#REF!</definedName>
    <definedName name="DataRowRightAlignDark0" localSheetId="6">#REF!</definedName>
    <definedName name="DataRowRightAlignDark0" localSheetId="5">'[19]WBEXT-1A MWD Svy Report'!#REF!</definedName>
    <definedName name="DataRowRightAlignDark0" localSheetId="4">'[19]WBEXT-1A MWD Svy Report'!#REF!</definedName>
    <definedName name="DataRowRightAlignDark0" localSheetId="2">'[17]POR-6A MWD Survey Report'!#REF!</definedName>
    <definedName name="DataRowRightAlignDark0" localSheetId="0">'[15]POR-6A MWD Survey Report'!#REF!</definedName>
    <definedName name="DataRowRightAlignDark0" localSheetId="7">'[17]POR-6A MWD Survey Report'!#REF!</definedName>
    <definedName name="DataRowRightAlignDark0">#REF!</definedName>
    <definedName name="DataRowRightAlignDark1" localSheetId="3">'[18]WBEXT-1A MWD Svy Report'!#REF!</definedName>
    <definedName name="DataRowRightAlignDark1" localSheetId="6">#REF!</definedName>
    <definedName name="DataRowRightAlignDark1" localSheetId="5">'[19]WBEXT-1A MWD Svy Report'!#REF!</definedName>
    <definedName name="DataRowRightAlignDark1" localSheetId="4">'[19]WBEXT-1A MWD Svy Report'!#REF!</definedName>
    <definedName name="DataRowRightAlignDark1" localSheetId="2">'[17]POR-6A MWD Survey Report'!#REF!</definedName>
    <definedName name="DataRowRightAlignDark1" localSheetId="0">'[15]POR-6A MWD Survey Report'!#REF!</definedName>
    <definedName name="DataRowRightAlignDark1" localSheetId="7">'[17]POR-6A MWD Survey Report'!#REF!</definedName>
    <definedName name="DataRowRightAlignDark1">#REF!</definedName>
    <definedName name="DataRowRightAlignDark10" localSheetId="3">'[18]WBEXT-1A MWD Svy Report'!#REF!</definedName>
    <definedName name="DataRowRightAlignDark10" localSheetId="6">#REF!</definedName>
    <definedName name="DataRowRightAlignDark10" localSheetId="5">'[19]WBEXT-1A MWD Svy Report'!#REF!</definedName>
    <definedName name="DataRowRightAlignDark10" localSheetId="4">'[19]WBEXT-1A MWD Svy Report'!#REF!</definedName>
    <definedName name="DataRowRightAlignDark10" localSheetId="2">'[17]POR-6A MWD Survey Report'!#REF!</definedName>
    <definedName name="DataRowRightAlignDark10" localSheetId="0">'[15]POR-6A MWD Survey Report'!#REF!</definedName>
    <definedName name="DataRowRightAlignDark10" localSheetId="7">'[17]POR-6A MWD Survey Report'!#REF!</definedName>
    <definedName name="DataRowRightAlignDark10">#REF!</definedName>
    <definedName name="DataRowRightAlignDark2" localSheetId="3">'[18]WBEXT-1A MWD Svy Report'!#REF!</definedName>
    <definedName name="DataRowRightAlignDark2" localSheetId="6">#REF!</definedName>
    <definedName name="DataRowRightAlignDark2" localSheetId="5">'[19]WBEXT-1A MWD Svy Report'!#REF!</definedName>
    <definedName name="DataRowRightAlignDark2" localSheetId="4">'[19]WBEXT-1A MWD Svy Report'!#REF!</definedName>
    <definedName name="DataRowRightAlignDark2" localSheetId="2">'[17]POR-6A MWD Survey Report'!#REF!</definedName>
    <definedName name="DataRowRightAlignDark2" localSheetId="0">'[15]POR-6A MWD Survey Report'!#REF!</definedName>
    <definedName name="DataRowRightAlignDark2" localSheetId="7">'[17]POR-6A MWD Survey Report'!#REF!</definedName>
    <definedName name="DataRowRightAlignDark2">#REF!</definedName>
    <definedName name="DataRowRightAlignDark3" localSheetId="3">'[18]WBEXT-1A MWD Svy Report'!#REF!</definedName>
    <definedName name="DataRowRightAlignDark3" localSheetId="6">#REF!</definedName>
    <definedName name="DataRowRightAlignDark3" localSheetId="5">'[19]WBEXT-1A MWD Svy Report'!#REF!</definedName>
    <definedName name="DataRowRightAlignDark3" localSheetId="4">'[19]WBEXT-1A MWD Svy Report'!#REF!</definedName>
    <definedName name="DataRowRightAlignDark3" localSheetId="2">'[17]POR-6A MWD Survey Report'!#REF!</definedName>
    <definedName name="DataRowRightAlignDark3" localSheetId="0">'[15]POR-6A MWD Survey Report'!#REF!</definedName>
    <definedName name="DataRowRightAlignDark3" localSheetId="7">'[17]POR-6A MWD Survey Report'!#REF!</definedName>
    <definedName name="DataRowRightAlignDark3">#REF!</definedName>
    <definedName name="DataRowRightAlignDark4" localSheetId="3">'[18]WBEXT-1A MWD Svy Report'!#REF!</definedName>
    <definedName name="DataRowRightAlignDark4" localSheetId="6">#REF!</definedName>
    <definedName name="DataRowRightAlignDark4" localSheetId="5">'[19]WBEXT-1A MWD Svy Report'!#REF!</definedName>
    <definedName name="DataRowRightAlignDark4" localSheetId="4">'[19]WBEXT-1A MWD Svy Report'!#REF!</definedName>
    <definedName name="DataRowRightAlignDark4" localSheetId="2">'[17]POR-6A MWD Survey Report'!#REF!</definedName>
    <definedName name="DataRowRightAlignDark4" localSheetId="0">'[15]POR-6A MWD Survey Report'!#REF!</definedName>
    <definedName name="DataRowRightAlignDark4" localSheetId="7">'[17]POR-6A MWD Survey Report'!#REF!</definedName>
    <definedName name="DataRowRightAlignDark4">#REF!</definedName>
    <definedName name="DataRowRightAlignDark5" localSheetId="3">'[18]WBEXT-1A MWD Svy Report'!#REF!</definedName>
    <definedName name="DataRowRightAlignDark5" localSheetId="6">#REF!</definedName>
    <definedName name="DataRowRightAlignDark5" localSheetId="5">'[19]WBEXT-1A MWD Svy Report'!#REF!</definedName>
    <definedName name="DataRowRightAlignDark5" localSheetId="4">'[19]WBEXT-1A MWD Svy Report'!#REF!</definedName>
    <definedName name="DataRowRightAlignDark5" localSheetId="2">'[17]POR-6A MWD Survey Report'!#REF!</definedName>
    <definedName name="DataRowRightAlignDark5" localSheetId="0">'[15]POR-6A MWD Survey Report'!#REF!</definedName>
    <definedName name="DataRowRightAlignDark5" localSheetId="7">'[17]POR-6A MWD Survey Report'!#REF!</definedName>
    <definedName name="DataRowRightAlignDark5">#REF!</definedName>
    <definedName name="DataRowRightAlignDark6" localSheetId="3">'[18]WBEXT-1A MWD Svy Report'!#REF!</definedName>
    <definedName name="DataRowRightAlignDark6" localSheetId="6">#REF!</definedName>
    <definedName name="DataRowRightAlignDark6" localSheetId="5">'[19]WBEXT-1A MWD Svy Report'!#REF!</definedName>
    <definedName name="DataRowRightAlignDark6" localSheetId="4">'[19]WBEXT-1A MWD Svy Report'!#REF!</definedName>
    <definedName name="DataRowRightAlignDark6" localSheetId="2">'[17]POR-6A MWD Survey Report'!#REF!</definedName>
    <definedName name="DataRowRightAlignDark6" localSheetId="0">'[15]POR-6A MWD Survey Report'!#REF!</definedName>
    <definedName name="DataRowRightAlignDark6" localSheetId="7">'[17]POR-6A MWD Survey Report'!#REF!</definedName>
    <definedName name="DataRowRightAlignDark6">#REF!</definedName>
    <definedName name="DataRowRightAlignDark7" localSheetId="3">'[18]WBEXT-1A MWD Svy Report'!#REF!</definedName>
    <definedName name="DataRowRightAlignDark7" localSheetId="6">#REF!</definedName>
    <definedName name="DataRowRightAlignDark7" localSheetId="5">'[19]WBEXT-1A MWD Svy Report'!#REF!</definedName>
    <definedName name="DataRowRightAlignDark7" localSheetId="4">'[19]WBEXT-1A MWD Svy Report'!#REF!</definedName>
    <definedName name="DataRowRightAlignDark7" localSheetId="2">'[17]POR-6A MWD Survey Report'!#REF!</definedName>
    <definedName name="DataRowRightAlignDark7" localSheetId="0">'[15]POR-6A MWD Survey Report'!#REF!</definedName>
    <definedName name="DataRowRightAlignDark7" localSheetId="7">'[17]POR-6A MWD Survey Report'!#REF!</definedName>
    <definedName name="DataRowRightAlignDark7">#REF!</definedName>
    <definedName name="DataRowRightAlignDark8" localSheetId="3">'[18]WBEXT-1A MWD Svy Report'!#REF!</definedName>
    <definedName name="DataRowRightAlignDark8" localSheetId="6">#REF!</definedName>
    <definedName name="DataRowRightAlignDark8" localSheetId="5">'[19]WBEXT-1A MWD Svy Report'!#REF!</definedName>
    <definedName name="DataRowRightAlignDark8" localSheetId="4">'[19]WBEXT-1A MWD Svy Report'!#REF!</definedName>
    <definedName name="DataRowRightAlignDark8" localSheetId="2">'[17]POR-6A MWD Survey Report'!#REF!</definedName>
    <definedName name="DataRowRightAlignDark8" localSheetId="0">'[15]POR-6A MWD Survey Report'!#REF!</definedName>
    <definedName name="DataRowRightAlignDark8" localSheetId="7">'[17]POR-6A MWD Survey Report'!#REF!</definedName>
    <definedName name="DataRowRightAlignDark8">#REF!</definedName>
    <definedName name="DataRowRightAlignDark9" localSheetId="3">'[18]WBEXT-1A MWD Svy Report'!#REF!</definedName>
    <definedName name="DataRowRightAlignDark9" localSheetId="6">#REF!</definedName>
    <definedName name="DataRowRightAlignDark9" localSheetId="5">'[19]WBEXT-1A MWD Svy Report'!#REF!</definedName>
    <definedName name="DataRowRightAlignDark9" localSheetId="4">'[19]WBEXT-1A MWD Svy Report'!#REF!</definedName>
    <definedName name="DataRowRightAlignDark9" localSheetId="2">'[17]POR-6A MWD Survey Report'!#REF!</definedName>
    <definedName name="DataRowRightAlignDark9" localSheetId="0">'[15]POR-6A MWD Survey Report'!#REF!</definedName>
    <definedName name="DataRowRightAlignDark9" localSheetId="7">'[17]POR-6A MWD Survey Report'!#REF!</definedName>
    <definedName name="DataRowRightAlignDark9">#REF!</definedName>
    <definedName name="DataRowRightAlignDarkItalics" localSheetId="3">'[18]WBEXT-1A MWD Svy Report'!#REF!</definedName>
    <definedName name="DataRowRightAlignDarkItalics" localSheetId="6">#REF!</definedName>
    <definedName name="DataRowRightAlignDarkItalics" localSheetId="5">'[19]WBEXT-1A MWD Svy Report'!#REF!</definedName>
    <definedName name="DataRowRightAlignDarkItalics" localSheetId="4">'[19]WBEXT-1A MWD Svy Report'!#REF!</definedName>
    <definedName name="DataRowRightAlignDarkItalics" localSheetId="2">'[17]POR-6A MWD Survey Report'!#REF!</definedName>
    <definedName name="DataRowRightAlignDarkItalics" localSheetId="0">'[15]POR-6A MWD Survey Report'!#REF!</definedName>
    <definedName name="DataRowRightAlignDarkItalics" localSheetId="7">'[17]POR-6A MWD Survey Report'!#REF!</definedName>
    <definedName name="DataRowRightAlignDarkItalics">#REF!</definedName>
    <definedName name="DataRowRightAlignDarkItalics0" localSheetId="3">'[18]WBEXT-1A MWD Svy Report'!#REF!</definedName>
    <definedName name="DataRowRightAlignDarkItalics0" localSheetId="6">#REF!</definedName>
    <definedName name="DataRowRightAlignDarkItalics0" localSheetId="5">'[19]WBEXT-1A MWD Svy Report'!#REF!</definedName>
    <definedName name="DataRowRightAlignDarkItalics0" localSheetId="4">'[19]WBEXT-1A MWD Svy Report'!#REF!</definedName>
    <definedName name="DataRowRightAlignDarkItalics0" localSheetId="2">'[17]POR-6A MWD Survey Report'!#REF!</definedName>
    <definedName name="DataRowRightAlignDarkItalics0" localSheetId="0">'[15]POR-6A MWD Survey Report'!#REF!</definedName>
    <definedName name="DataRowRightAlignDarkItalics0" localSheetId="7">'[17]POR-6A MWD Survey Report'!#REF!</definedName>
    <definedName name="DataRowRightAlignDarkItalics0">#REF!</definedName>
    <definedName name="DataRowRightAlignDarkItalics1" localSheetId="3">'[18]WBEXT-1A MWD Svy Report'!#REF!</definedName>
    <definedName name="DataRowRightAlignDarkItalics1" localSheetId="6">#REF!</definedName>
    <definedName name="DataRowRightAlignDarkItalics1" localSheetId="5">'[19]WBEXT-1A MWD Svy Report'!#REF!</definedName>
    <definedName name="DataRowRightAlignDarkItalics1" localSheetId="4">'[19]WBEXT-1A MWD Svy Report'!#REF!</definedName>
    <definedName name="DataRowRightAlignDarkItalics1" localSheetId="2">'[17]POR-6A MWD Survey Report'!#REF!</definedName>
    <definedName name="DataRowRightAlignDarkItalics1" localSheetId="0">'[15]POR-6A MWD Survey Report'!#REF!</definedName>
    <definedName name="DataRowRightAlignDarkItalics1" localSheetId="7">'[17]POR-6A MWD Survey Report'!#REF!</definedName>
    <definedName name="DataRowRightAlignDarkItalics1">#REF!</definedName>
    <definedName name="DataRowRightAlignDarkItalics10" localSheetId="3">'[18]WBEXT-1A MWD Svy Report'!#REF!</definedName>
    <definedName name="DataRowRightAlignDarkItalics10" localSheetId="6">#REF!</definedName>
    <definedName name="DataRowRightAlignDarkItalics10" localSheetId="5">'[19]WBEXT-1A MWD Svy Report'!#REF!</definedName>
    <definedName name="DataRowRightAlignDarkItalics10" localSheetId="4">'[19]WBEXT-1A MWD Svy Report'!#REF!</definedName>
    <definedName name="DataRowRightAlignDarkItalics10" localSheetId="2">'[17]POR-6A MWD Survey Report'!#REF!</definedName>
    <definedName name="DataRowRightAlignDarkItalics10" localSheetId="0">'[15]POR-6A MWD Survey Report'!#REF!</definedName>
    <definedName name="DataRowRightAlignDarkItalics10" localSheetId="7">'[17]POR-6A MWD Survey Report'!#REF!</definedName>
    <definedName name="DataRowRightAlignDarkItalics10">#REF!</definedName>
    <definedName name="DataRowRightAlignDarkItalics2" localSheetId="3">'[18]WBEXT-1A MWD Svy Report'!#REF!</definedName>
    <definedName name="DataRowRightAlignDarkItalics2" localSheetId="6">#REF!</definedName>
    <definedName name="DataRowRightAlignDarkItalics2" localSheetId="5">'[19]WBEXT-1A MWD Svy Report'!#REF!</definedName>
    <definedName name="DataRowRightAlignDarkItalics2" localSheetId="4">'[19]WBEXT-1A MWD Svy Report'!#REF!</definedName>
    <definedName name="DataRowRightAlignDarkItalics2" localSheetId="2">'[17]POR-6A MWD Survey Report'!#REF!</definedName>
    <definedName name="DataRowRightAlignDarkItalics2" localSheetId="0">'[15]POR-6A MWD Survey Report'!#REF!</definedName>
    <definedName name="DataRowRightAlignDarkItalics2" localSheetId="7">'[17]POR-6A MWD Survey Report'!#REF!</definedName>
    <definedName name="DataRowRightAlignDarkItalics2">#REF!</definedName>
    <definedName name="DataRowRightAlignDarkItalics3" localSheetId="3">'[18]WBEXT-1A MWD Svy Report'!#REF!</definedName>
    <definedName name="DataRowRightAlignDarkItalics3" localSheetId="6">#REF!</definedName>
    <definedName name="DataRowRightAlignDarkItalics3" localSheetId="5">'[19]WBEXT-1A MWD Svy Report'!#REF!</definedName>
    <definedName name="DataRowRightAlignDarkItalics3" localSheetId="4">'[19]WBEXT-1A MWD Svy Report'!#REF!</definedName>
    <definedName name="DataRowRightAlignDarkItalics3" localSheetId="2">'[17]POR-6A MWD Survey Report'!#REF!</definedName>
    <definedName name="DataRowRightAlignDarkItalics3" localSheetId="0">'[15]POR-6A MWD Survey Report'!#REF!</definedName>
    <definedName name="DataRowRightAlignDarkItalics3" localSheetId="7">'[17]POR-6A MWD Survey Report'!#REF!</definedName>
    <definedName name="DataRowRightAlignDarkItalics3">#REF!</definedName>
    <definedName name="DataRowRightAlignDarkItalics4" localSheetId="3">'[18]WBEXT-1A MWD Svy Report'!#REF!</definedName>
    <definedName name="DataRowRightAlignDarkItalics4" localSheetId="6">#REF!</definedName>
    <definedName name="DataRowRightAlignDarkItalics4" localSheetId="5">'[19]WBEXT-1A MWD Svy Report'!#REF!</definedName>
    <definedName name="DataRowRightAlignDarkItalics4" localSheetId="4">'[19]WBEXT-1A MWD Svy Report'!#REF!</definedName>
    <definedName name="DataRowRightAlignDarkItalics4" localSheetId="2">'[17]POR-6A MWD Survey Report'!#REF!</definedName>
    <definedName name="DataRowRightAlignDarkItalics4" localSheetId="0">'[15]POR-6A MWD Survey Report'!#REF!</definedName>
    <definedName name="DataRowRightAlignDarkItalics4" localSheetId="7">'[17]POR-6A MWD Survey Report'!#REF!</definedName>
    <definedName name="DataRowRightAlignDarkItalics4">#REF!</definedName>
    <definedName name="DataRowRightAlignDarkItalics5" localSheetId="3">'[18]WBEXT-1A MWD Svy Report'!#REF!</definedName>
    <definedName name="DataRowRightAlignDarkItalics5" localSheetId="6">#REF!</definedName>
    <definedName name="DataRowRightAlignDarkItalics5" localSheetId="5">'[19]WBEXT-1A MWD Svy Report'!#REF!</definedName>
    <definedName name="DataRowRightAlignDarkItalics5" localSheetId="4">'[19]WBEXT-1A MWD Svy Report'!#REF!</definedName>
    <definedName name="DataRowRightAlignDarkItalics5" localSheetId="2">'[17]POR-6A MWD Survey Report'!#REF!</definedName>
    <definedName name="DataRowRightAlignDarkItalics5" localSheetId="0">'[15]POR-6A MWD Survey Report'!#REF!</definedName>
    <definedName name="DataRowRightAlignDarkItalics5" localSheetId="7">'[17]POR-6A MWD Survey Report'!#REF!</definedName>
    <definedName name="DataRowRightAlignDarkItalics5">#REF!</definedName>
    <definedName name="DataRowRightAlignDarkItalics6" localSheetId="3">'[18]WBEXT-1A MWD Svy Report'!#REF!</definedName>
    <definedName name="DataRowRightAlignDarkItalics6" localSheetId="6">#REF!</definedName>
    <definedName name="DataRowRightAlignDarkItalics6" localSheetId="5">'[19]WBEXT-1A MWD Svy Report'!#REF!</definedName>
    <definedName name="DataRowRightAlignDarkItalics6" localSheetId="4">'[19]WBEXT-1A MWD Svy Report'!#REF!</definedName>
    <definedName name="DataRowRightAlignDarkItalics6" localSheetId="2">'[17]POR-6A MWD Survey Report'!#REF!</definedName>
    <definedName name="DataRowRightAlignDarkItalics6" localSheetId="0">'[15]POR-6A MWD Survey Report'!#REF!</definedName>
    <definedName name="DataRowRightAlignDarkItalics6" localSheetId="7">'[17]POR-6A MWD Survey Report'!#REF!</definedName>
    <definedName name="DataRowRightAlignDarkItalics6">#REF!</definedName>
    <definedName name="DataRowRightAlignDarkItalics7" localSheetId="3">'[18]WBEXT-1A MWD Svy Report'!#REF!</definedName>
    <definedName name="DataRowRightAlignDarkItalics7" localSheetId="6">#REF!</definedName>
    <definedName name="DataRowRightAlignDarkItalics7" localSheetId="5">'[19]WBEXT-1A MWD Svy Report'!#REF!</definedName>
    <definedName name="DataRowRightAlignDarkItalics7" localSheetId="4">'[19]WBEXT-1A MWD Svy Report'!#REF!</definedName>
    <definedName name="DataRowRightAlignDarkItalics7" localSheetId="2">'[17]POR-6A MWD Survey Report'!#REF!</definedName>
    <definedName name="DataRowRightAlignDarkItalics7" localSheetId="0">'[15]POR-6A MWD Survey Report'!#REF!</definedName>
    <definedName name="DataRowRightAlignDarkItalics7" localSheetId="7">'[17]POR-6A MWD Survey Report'!#REF!</definedName>
    <definedName name="DataRowRightAlignDarkItalics7">#REF!</definedName>
    <definedName name="DataRowRightAlignDarkItalics8" localSheetId="3">'[18]WBEXT-1A MWD Svy Report'!#REF!</definedName>
    <definedName name="DataRowRightAlignDarkItalics8" localSheetId="6">#REF!</definedName>
    <definedName name="DataRowRightAlignDarkItalics8" localSheetId="5">'[19]WBEXT-1A MWD Svy Report'!#REF!</definedName>
    <definedName name="DataRowRightAlignDarkItalics8" localSheetId="4">'[19]WBEXT-1A MWD Svy Report'!#REF!</definedName>
    <definedName name="DataRowRightAlignDarkItalics8" localSheetId="2">'[17]POR-6A MWD Survey Report'!#REF!</definedName>
    <definedName name="DataRowRightAlignDarkItalics8" localSheetId="0">'[15]POR-6A MWD Survey Report'!#REF!</definedName>
    <definedName name="DataRowRightAlignDarkItalics8" localSheetId="7">'[17]POR-6A MWD Survey Report'!#REF!</definedName>
    <definedName name="DataRowRightAlignDarkItalics8">#REF!</definedName>
    <definedName name="DataRowRightAlignDarkItalics9" localSheetId="3">'[18]WBEXT-1A MWD Svy Report'!#REF!</definedName>
    <definedName name="DataRowRightAlignDarkItalics9" localSheetId="6">#REF!</definedName>
    <definedName name="DataRowRightAlignDarkItalics9" localSheetId="5">'[19]WBEXT-1A MWD Svy Report'!#REF!</definedName>
    <definedName name="DataRowRightAlignDarkItalics9" localSheetId="4">'[19]WBEXT-1A MWD Svy Report'!#REF!</definedName>
    <definedName name="DataRowRightAlignDarkItalics9" localSheetId="2">'[17]POR-6A MWD Survey Report'!#REF!</definedName>
    <definedName name="DataRowRightAlignDarkItalics9" localSheetId="0">'[15]POR-6A MWD Survey Report'!#REF!</definedName>
    <definedName name="DataRowRightAlignDarkItalics9" localSheetId="7">'[17]POR-6A MWD Survey Report'!#REF!</definedName>
    <definedName name="DataRowRightAlignDarkItalics9">#REF!</definedName>
    <definedName name="DataRowRightAlignLight" localSheetId="3">'[18]WBEXT-1A MWD Svy Report'!#REF!</definedName>
    <definedName name="DataRowRightAlignLight" localSheetId="6">#REF!</definedName>
    <definedName name="DataRowRightAlignLight" localSheetId="5">'[19]WBEXT-1A MWD Svy Report'!#REF!</definedName>
    <definedName name="DataRowRightAlignLight" localSheetId="4">'[19]WBEXT-1A MWD Svy Report'!#REF!</definedName>
    <definedName name="DataRowRightAlignLight" localSheetId="2">'[17]POR-6A MWD Survey Report'!#REF!</definedName>
    <definedName name="DataRowRightAlignLight" localSheetId="0">'[15]POR-6A MWD Survey Report'!#REF!</definedName>
    <definedName name="DataRowRightAlignLight" localSheetId="7">'[17]POR-6A MWD Survey Report'!#REF!</definedName>
    <definedName name="DataRowRightAlignLight">#REF!</definedName>
    <definedName name="DataRowRightAlignLight0" localSheetId="3">'[18]WBEXT-1A MWD Svy Report'!#REF!</definedName>
    <definedName name="DataRowRightAlignLight0" localSheetId="6">#REF!</definedName>
    <definedName name="DataRowRightAlignLight0" localSheetId="5">'[19]WBEXT-1A MWD Svy Report'!#REF!</definedName>
    <definedName name="DataRowRightAlignLight0" localSheetId="4">'[19]WBEXT-1A MWD Svy Report'!#REF!</definedName>
    <definedName name="DataRowRightAlignLight0" localSheetId="2">'[17]POR-6A MWD Survey Report'!#REF!</definedName>
    <definedName name="DataRowRightAlignLight0" localSheetId="0">'[15]POR-6A MWD Survey Report'!#REF!</definedName>
    <definedName name="DataRowRightAlignLight0" localSheetId="7">'[17]POR-6A MWD Survey Report'!#REF!</definedName>
    <definedName name="DataRowRightAlignLight0">#REF!</definedName>
    <definedName name="DataRowRightAlignLight1" localSheetId="3">'[18]WBEXT-1A MWD Svy Report'!#REF!</definedName>
    <definedName name="DataRowRightAlignLight1" localSheetId="6">#REF!</definedName>
    <definedName name="DataRowRightAlignLight1" localSheetId="5">'[19]WBEXT-1A MWD Svy Report'!#REF!</definedName>
    <definedName name="DataRowRightAlignLight1" localSheetId="4">'[19]WBEXT-1A MWD Svy Report'!#REF!</definedName>
    <definedName name="DataRowRightAlignLight1" localSheetId="2">'[17]POR-6A MWD Survey Report'!#REF!</definedName>
    <definedName name="DataRowRightAlignLight1" localSheetId="0">'[15]POR-6A MWD Survey Report'!#REF!</definedName>
    <definedName name="DataRowRightAlignLight1" localSheetId="7">'[17]POR-6A MWD Survey Report'!#REF!</definedName>
    <definedName name="DataRowRightAlignLight1">#REF!</definedName>
    <definedName name="DataRowRightAlignLight10" localSheetId="3">'[18]WBEXT-1A MWD Svy Report'!#REF!</definedName>
    <definedName name="DataRowRightAlignLight10" localSheetId="6">#REF!</definedName>
    <definedName name="DataRowRightAlignLight10" localSheetId="5">'[19]WBEXT-1A MWD Svy Report'!#REF!</definedName>
    <definedName name="DataRowRightAlignLight10" localSheetId="4">'[19]WBEXT-1A MWD Svy Report'!#REF!</definedName>
    <definedName name="DataRowRightAlignLight10" localSheetId="2">'[17]POR-6A MWD Survey Report'!#REF!</definedName>
    <definedName name="DataRowRightAlignLight10" localSheetId="0">'[15]POR-6A MWD Survey Report'!#REF!</definedName>
    <definedName name="DataRowRightAlignLight10" localSheetId="7">'[17]POR-6A MWD Survey Report'!#REF!</definedName>
    <definedName name="DataRowRightAlignLight10">#REF!</definedName>
    <definedName name="DataRowRightAlignLight2" localSheetId="3">'[18]WBEXT-1A MWD Svy Report'!#REF!</definedName>
    <definedName name="DataRowRightAlignLight2" localSheetId="6">#REF!</definedName>
    <definedName name="DataRowRightAlignLight2" localSheetId="5">'[19]WBEXT-1A MWD Svy Report'!#REF!</definedName>
    <definedName name="DataRowRightAlignLight2" localSheetId="4">'[19]WBEXT-1A MWD Svy Report'!#REF!</definedName>
    <definedName name="DataRowRightAlignLight2" localSheetId="2">'[17]POR-6A MWD Survey Report'!#REF!</definedName>
    <definedName name="DataRowRightAlignLight2" localSheetId="0">'[15]POR-6A MWD Survey Report'!#REF!</definedName>
    <definedName name="DataRowRightAlignLight2" localSheetId="7">'[17]POR-6A MWD Survey Report'!#REF!</definedName>
    <definedName name="DataRowRightAlignLight2">#REF!</definedName>
    <definedName name="DataRowRightAlignLight3" localSheetId="3">'[18]WBEXT-1A MWD Svy Report'!#REF!</definedName>
    <definedName name="DataRowRightAlignLight3" localSheetId="6">#REF!</definedName>
    <definedName name="DataRowRightAlignLight3" localSheetId="5">'[19]WBEXT-1A MWD Svy Report'!#REF!</definedName>
    <definedName name="DataRowRightAlignLight3" localSheetId="4">'[19]WBEXT-1A MWD Svy Report'!#REF!</definedName>
    <definedName name="DataRowRightAlignLight3" localSheetId="2">'[17]POR-6A MWD Survey Report'!#REF!</definedName>
    <definedName name="DataRowRightAlignLight3" localSheetId="0">'[15]POR-6A MWD Survey Report'!#REF!</definedName>
    <definedName name="DataRowRightAlignLight3" localSheetId="7">'[17]POR-6A MWD Survey Report'!#REF!</definedName>
    <definedName name="DataRowRightAlignLight3">#REF!</definedName>
    <definedName name="DataRowRightAlignLight4" localSheetId="3">'[18]WBEXT-1A MWD Svy Report'!#REF!</definedName>
    <definedName name="DataRowRightAlignLight4" localSheetId="6">#REF!</definedName>
    <definedName name="DataRowRightAlignLight4" localSheetId="5">'[19]WBEXT-1A MWD Svy Report'!#REF!</definedName>
    <definedName name="DataRowRightAlignLight4" localSheetId="4">'[19]WBEXT-1A MWD Svy Report'!#REF!</definedName>
    <definedName name="DataRowRightAlignLight4" localSheetId="2">'[17]POR-6A MWD Survey Report'!#REF!</definedName>
    <definedName name="DataRowRightAlignLight4" localSheetId="0">'[15]POR-6A MWD Survey Report'!#REF!</definedName>
    <definedName name="DataRowRightAlignLight4" localSheetId="7">'[17]POR-6A MWD Survey Report'!#REF!</definedName>
    <definedName name="DataRowRightAlignLight4">#REF!</definedName>
    <definedName name="DataRowRightAlignLight5" localSheetId="3">'[18]WBEXT-1A MWD Svy Report'!#REF!</definedName>
    <definedName name="DataRowRightAlignLight5" localSheetId="6">#REF!</definedName>
    <definedName name="DataRowRightAlignLight5" localSheetId="5">'[19]WBEXT-1A MWD Svy Report'!#REF!</definedName>
    <definedName name="DataRowRightAlignLight5" localSheetId="4">'[19]WBEXT-1A MWD Svy Report'!#REF!</definedName>
    <definedName name="DataRowRightAlignLight5" localSheetId="2">'[17]POR-6A MWD Survey Report'!#REF!</definedName>
    <definedName name="DataRowRightAlignLight5" localSheetId="0">'[15]POR-6A MWD Survey Report'!#REF!</definedName>
    <definedName name="DataRowRightAlignLight5" localSheetId="7">'[17]POR-6A MWD Survey Report'!#REF!</definedName>
    <definedName name="DataRowRightAlignLight5">#REF!</definedName>
    <definedName name="DataRowRightAlignLight6" localSheetId="3">'[18]WBEXT-1A MWD Svy Report'!#REF!</definedName>
    <definedName name="DataRowRightAlignLight6" localSheetId="6">#REF!</definedName>
    <definedName name="DataRowRightAlignLight6" localSheetId="5">'[19]WBEXT-1A MWD Svy Report'!#REF!</definedName>
    <definedName name="DataRowRightAlignLight6" localSheetId="4">'[19]WBEXT-1A MWD Svy Report'!#REF!</definedName>
    <definedName name="DataRowRightAlignLight6" localSheetId="2">'[17]POR-6A MWD Survey Report'!#REF!</definedName>
    <definedName name="DataRowRightAlignLight6" localSheetId="0">'[15]POR-6A MWD Survey Report'!#REF!</definedName>
    <definedName name="DataRowRightAlignLight6" localSheetId="7">'[17]POR-6A MWD Survey Report'!#REF!</definedName>
    <definedName name="DataRowRightAlignLight6">#REF!</definedName>
    <definedName name="DataRowRightAlignLight7" localSheetId="3">'[18]WBEXT-1A MWD Svy Report'!#REF!</definedName>
    <definedName name="DataRowRightAlignLight7" localSheetId="6">#REF!</definedName>
    <definedName name="DataRowRightAlignLight7" localSheetId="5">'[19]WBEXT-1A MWD Svy Report'!#REF!</definedName>
    <definedName name="DataRowRightAlignLight7" localSheetId="4">'[19]WBEXT-1A MWD Svy Report'!#REF!</definedName>
    <definedName name="DataRowRightAlignLight7" localSheetId="2">'[17]POR-6A MWD Survey Report'!#REF!</definedName>
    <definedName name="DataRowRightAlignLight7" localSheetId="0">'[15]POR-6A MWD Survey Report'!#REF!</definedName>
    <definedName name="DataRowRightAlignLight7" localSheetId="7">'[17]POR-6A MWD Survey Report'!#REF!</definedName>
    <definedName name="DataRowRightAlignLight7">#REF!</definedName>
    <definedName name="DataRowRightAlignLight8" localSheetId="3">'[18]WBEXT-1A MWD Svy Report'!#REF!</definedName>
    <definedName name="DataRowRightAlignLight8" localSheetId="6">#REF!</definedName>
    <definedName name="DataRowRightAlignLight8" localSheetId="5">'[19]WBEXT-1A MWD Svy Report'!#REF!</definedName>
    <definedName name="DataRowRightAlignLight8" localSheetId="4">'[19]WBEXT-1A MWD Svy Report'!#REF!</definedName>
    <definedName name="DataRowRightAlignLight8" localSheetId="2">'[17]POR-6A MWD Survey Report'!#REF!</definedName>
    <definedName name="DataRowRightAlignLight8" localSheetId="0">'[15]POR-6A MWD Survey Report'!#REF!</definedName>
    <definedName name="DataRowRightAlignLight8" localSheetId="7">'[17]POR-6A MWD Survey Report'!#REF!</definedName>
    <definedName name="DataRowRightAlignLight8">#REF!</definedName>
    <definedName name="DataRowRightAlignLight9" localSheetId="3">'[18]WBEXT-1A MWD Svy Report'!#REF!</definedName>
    <definedName name="DataRowRightAlignLight9" localSheetId="6">#REF!</definedName>
    <definedName name="DataRowRightAlignLight9" localSheetId="5">'[19]WBEXT-1A MWD Svy Report'!#REF!</definedName>
    <definedName name="DataRowRightAlignLight9" localSheetId="4">'[19]WBEXT-1A MWD Svy Report'!#REF!</definedName>
    <definedName name="DataRowRightAlignLight9" localSheetId="2">'[17]POR-6A MWD Survey Report'!#REF!</definedName>
    <definedName name="DataRowRightAlignLight9" localSheetId="0">'[15]POR-6A MWD Survey Report'!#REF!</definedName>
    <definedName name="DataRowRightAlignLight9" localSheetId="7">'[17]POR-6A MWD Survey Report'!#REF!</definedName>
    <definedName name="DataRowRightAlignLight9">#REF!</definedName>
    <definedName name="DataRowRightAlignLightItalics" localSheetId="3">'[18]WBEXT-1A MWD Svy Report'!#REF!</definedName>
    <definedName name="DataRowRightAlignLightItalics" localSheetId="6">#REF!</definedName>
    <definedName name="DataRowRightAlignLightItalics" localSheetId="5">'[19]WBEXT-1A MWD Svy Report'!#REF!</definedName>
    <definedName name="DataRowRightAlignLightItalics" localSheetId="4">'[19]WBEXT-1A MWD Svy Report'!#REF!</definedName>
    <definedName name="DataRowRightAlignLightItalics" localSheetId="2">'[17]POR-6A MWD Survey Report'!#REF!</definedName>
    <definedName name="DataRowRightAlignLightItalics" localSheetId="0">'[15]POR-6A MWD Survey Report'!#REF!</definedName>
    <definedName name="DataRowRightAlignLightItalics" localSheetId="7">'[17]POR-6A MWD Survey Report'!#REF!</definedName>
    <definedName name="DataRowRightAlignLightItalics">#REF!</definedName>
    <definedName name="DataRowRightAlignLightItalics0" localSheetId="3">'[18]WBEXT-1A MWD Svy Report'!#REF!</definedName>
    <definedName name="DataRowRightAlignLightItalics0" localSheetId="6">#REF!</definedName>
    <definedName name="DataRowRightAlignLightItalics0" localSheetId="5">'[19]WBEXT-1A MWD Svy Report'!#REF!</definedName>
    <definedName name="DataRowRightAlignLightItalics0" localSheetId="4">'[19]WBEXT-1A MWD Svy Report'!#REF!</definedName>
    <definedName name="DataRowRightAlignLightItalics0" localSheetId="2">'[17]POR-6A MWD Survey Report'!#REF!</definedName>
    <definedName name="DataRowRightAlignLightItalics0" localSheetId="0">'[15]POR-6A MWD Survey Report'!#REF!</definedName>
    <definedName name="DataRowRightAlignLightItalics0" localSheetId="7">'[17]POR-6A MWD Survey Report'!#REF!</definedName>
    <definedName name="DataRowRightAlignLightItalics0">#REF!</definedName>
    <definedName name="DataRowRightAlignLightItalics1" localSheetId="3">'[18]WBEXT-1A MWD Svy Report'!#REF!</definedName>
    <definedName name="DataRowRightAlignLightItalics1" localSheetId="6">#REF!</definedName>
    <definedName name="DataRowRightAlignLightItalics1" localSheetId="5">'[19]WBEXT-1A MWD Svy Report'!#REF!</definedName>
    <definedName name="DataRowRightAlignLightItalics1" localSheetId="4">'[19]WBEXT-1A MWD Svy Report'!#REF!</definedName>
    <definedName name="DataRowRightAlignLightItalics1" localSheetId="2">'[17]POR-6A MWD Survey Report'!#REF!</definedName>
    <definedName name="DataRowRightAlignLightItalics1" localSheetId="0">'[15]POR-6A MWD Survey Report'!#REF!</definedName>
    <definedName name="DataRowRightAlignLightItalics1" localSheetId="7">'[17]POR-6A MWD Survey Report'!#REF!</definedName>
    <definedName name="DataRowRightAlignLightItalics1">#REF!</definedName>
    <definedName name="DataRowRightAlignLightItalics10" localSheetId="3">'[18]WBEXT-1A MWD Svy Report'!#REF!</definedName>
    <definedName name="DataRowRightAlignLightItalics10" localSheetId="6">#REF!</definedName>
    <definedName name="DataRowRightAlignLightItalics10" localSheetId="5">'[19]WBEXT-1A MWD Svy Report'!#REF!</definedName>
    <definedName name="DataRowRightAlignLightItalics10" localSheetId="4">'[19]WBEXT-1A MWD Svy Report'!#REF!</definedName>
    <definedName name="DataRowRightAlignLightItalics10" localSheetId="2">'[17]POR-6A MWD Survey Report'!#REF!</definedName>
    <definedName name="DataRowRightAlignLightItalics10" localSheetId="0">'[15]POR-6A MWD Survey Report'!#REF!</definedName>
    <definedName name="DataRowRightAlignLightItalics10" localSheetId="7">'[17]POR-6A MWD Survey Report'!#REF!</definedName>
    <definedName name="DataRowRightAlignLightItalics10">#REF!</definedName>
    <definedName name="DataRowRightAlignLightItalics2" localSheetId="3">'[18]WBEXT-1A MWD Svy Report'!#REF!</definedName>
    <definedName name="DataRowRightAlignLightItalics2" localSheetId="6">#REF!</definedName>
    <definedName name="DataRowRightAlignLightItalics2" localSheetId="5">'[19]WBEXT-1A MWD Svy Report'!#REF!</definedName>
    <definedName name="DataRowRightAlignLightItalics2" localSheetId="4">'[19]WBEXT-1A MWD Svy Report'!#REF!</definedName>
    <definedName name="DataRowRightAlignLightItalics2" localSheetId="2">'[17]POR-6A MWD Survey Report'!#REF!</definedName>
    <definedName name="DataRowRightAlignLightItalics2" localSheetId="0">'[15]POR-6A MWD Survey Report'!#REF!</definedName>
    <definedName name="DataRowRightAlignLightItalics2" localSheetId="7">'[17]POR-6A MWD Survey Report'!#REF!</definedName>
    <definedName name="DataRowRightAlignLightItalics2">#REF!</definedName>
    <definedName name="DataRowRightAlignLightItalics3" localSheetId="3">'[18]WBEXT-1A MWD Svy Report'!#REF!</definedName>
    <definedName name="DataRowRightAlignLightItalics3" localSheetId="6">#REF!</definedName>
    <definedName name="DataRowRightAlignLightItalics3" localSheetId="5">'[19]WBEXT-1A MWD Svy Report'!#REF!</definedName>
    <definedName name="DataRowRightAlignLightItalics3" localSheetId="4">'[19]WBEXT-1A MWD Svy Report'!#REF!</definedName>
    <definedName name="DataRowRightAlignLightItalics3" localSheetId="2">'[17]POR-6A MWD Survey Report'!#REF!</definedName>
    <definedName name="DataRowRightAlignLightItalics3" localSheetId="0">'[15]POR-6A MWD Survey Report'!#REF!</definedName>
    <definedName name="DataRowRightAlignLightItalics3" localSheetId="7">'[17]POR-6A MWD Survey Report'!#REF!</definedName>
    <definedName name="DataRowRightAlignLightItalics3">#REF!</definedName>
    <definedName name="DataRowRightAlignLightItalics4" localSheetId="3">'[18]WBEXT-1A MWD Svy Report'!#REF!</definedName>
    <definedName name="DataRowRightAlignLightItalics4" localSheetId="6">#REF!</definedName>
    <definedName name="DataRowRightAlignLightItalics4" localSheetId="5">'[19]WBEXT-1A MWD Svy Report'!#REF!</definedName>
    <definedName name="DataRowRightAlignLightItalics4" localSheetId="4">'[19]WBEXT-1A MWD Svy Report'!#REF!</definedName>
    <definedName name="DataRowRightAlignLightItalics4" localSheetId="2">'[17]POR-6A MWD Survey Report'!#REF!</definedName>
    <definedName name="DataRowRightAlignLightItalics4" localSheetId="0">'[15]POR-6A MWD Survey Report'!#REF!</definedName>
    <definedName name="DataRowRightAlignLightItalics4" localSheetId="7">'[17]POR-6A MWD Survey Report'!#REF!</definedName>
    <definedName name="DataRowRightAlignLightItalics4">#REF!</definedName>
    <definedName name="DataRowRightAlignLightItalics5" localSheetId="3">'[18]WBEXT-1A MWD Svy Report'!#REF!</definedName>
    <definedName name="DataRowRightAlignLightItalics5" localSheetId="6">#REF!</definedName>
    <definedName name="DataRowRightAlignLightItalics5" localSheetId="5">'[19]WBEXT-1A MWD Svy Report'!#REF!</definedName>
    <definedName name="DataRowRightAlignLightItalics5" localSheetId="4">'[19]WBEXT-1A MWD Svy Report'!#REF!</definedName>
    <definedName name="DataRowRightAlignLightItalics5" localSheetId="2">'[17]POR-6A MWD Survey Report'!#REF!</definedName>
    <definedName name="DataRowRightAlignLightItalics5" localSheetId="0">'[15]POR-6A MWD Survey Report'!#REF!</definedName>
    <definedName name="DataRowRightAlignLightItalics5" localSheetId="7">'[17]POR-6A MWD Survey Report'!#REF!</definedName>
    <definedName name="DataRowRightAlignLightItalics5">#REF!</definedName>
    <definedName name="DataRowRightAlignLightItalics6" localSheetId="3">'[18]WBEXT-1A MWD Svy Report'!#REF!</definedName>
    <definedName name="DataRowRightAlignLightItalics6" localSheetId="6">#REF!</definedName>
    <definedName name="DataRowRightAlignLightItalics6" localSheetId="5">'[19]WBEXT-1A MWD Svy Report'!#REF!</definedName>
    <definedName name="DataRowRightAlignLightItalics6" localSheetId="4">'[19]WBEXT-1A MWD Svy Report'!#REF!</definedName>
    <definedName name="DataRowRightAlignLightItalics6" localSheetId="2">'[17]POR-6A MWD Survey Report'!#REF!</definedName>
    <definedName name="DataRowRightAlignLightItalics6" localSheetId="0">'[15]POR-6A MWD Survey Report'!#REF!</definedName>
    <definedName name="DataRowRightAlignLightItalics6" localSheetId="7">'[17]POR-6A MWD Survey Report'!#REF!</definedName>
    <definedName name="DataRowRightAlignLightItalics6">#REF!</definedName>
    <definedName name="DataRowRightAlignLightItalics7" localSheetId="3">'[18]WBEXT-1A MWD Svy Report'!#REF!</definedName>
    <definedName name="DataRowRightAlignLightItalics7" localSheetId="6">#REF!</definedName>
    <definedName name="DataRowRightAlignLightItalics7" localSheetId="5">'[19]WBEXT-1A MWD Svy Report'!#REF!</definedName>
    <definedName name="DataRowRightAlignLightItalics7" localSheetId="4">'[19]WBEXT-1A MWD Svy Report'!#REF!</definedName>
    <definedName name="DataRowRightAlignLightItalics7" localSheetId="2">'[17]POR-6A MWD Survey Report'!#REF!</definedName>
    <definedName name="DataRowRightAlignLightItalics7" localSheetId="0">'[15]POR-6A MWD Survey Report'!#REF!</definedName>
    <definedName name="DataRowRightAlignLightItalics7" localSheetId="7">'[17]POR-6A MWD Survey Report'!#REF!</definedName>
    <definedName name="DataRowRightAlignLightItalics7">#REF!</definedName>
    <definedName name="DataRowRightAlignLightItalics8" localSheetId="3">'[18]WBEXT-1A MWD Svy Report'!#REF!</definedName>
    <definedName name="DataRowRightAlignLightItalics8" localSheetId="6">#REF!</definedName>
    <definedName name="DataRowRightAlignLightItalics8" localSheetId="5">'[19]WBEXT-1A MWD Svy Report'!#REF!</definedName>
    <definedName name="DataRowRightAlignLightItalics8" localSheetId="4">'[19]WBEXT-1A MWD Svy Report'!#REF!</definedName>
    <definedName name="DataRowRightAlignLightItalics8" localSheetId="2">'[17]POR-6A MWD Survey Report'!#REF!</definedName>
    <definedName name="DataRowRightAlignLightItalics8" localSheetId="0">'[15]POR-6A MWD Survey Report'!#REF!</definedName>
    <definedName name="DataRowRightAlignLightItalics8" localSheetId="7">'[17]POR-6A MWD Survey Report'!#REF!</definedName>
    <definedName name="DataRowRightAlignLightItalics8">#REF!</definedName>
    <definedName name="DataRowRightAlignLightItalics9" localSheetId="3">'[18]WBEXT-1A MWD Svy Report'!#REF!</definedName>
    <definedName name="DataRowRightAlignLightItalics9" localSheetId="6">#REF!</definedName>
    <definedName name="DataRowRightAlignLightItalics9" localSheetId="5">'[19]WBEXT-1A MWD Svy Report'!#REF!</definedName>
    <definedName name="DataRowRightAlignLightItalics9" localSheetId="4">'[19]WBEXT-1A MWD Svy Report'!#REF!</definedName>
    <definedName name="DataRowRightAlignLightItalics9" localSheetId="2">'[17]POR-6A MWD Survey Report'!#REF!</definedName>
    <definedName name="DataRowRightAlignLightItalics9" localSheetId="0">'[15]POR-6A MWD Survey Report'!#REF!</definedName>
    <definedName name="DataRowRightAlignLightItalics9" localSheetId="7">'[17]POR-6A MWD Survey Report'!#REF!</definedName>
    <definedName name="DataRowRightAlignLightItalics9">#REF!</definedName>
    <definedName name="DataStart" localSheetId="3">!#REF!</definedName>
    <definedName name="DataStart" localSheetId="6">!#REF!</definedName>
    <definedName name="DataStart" localSheetId="5">!#REF!</definedName>
    <definedName name="DataStart" localSheetId="4">!#REF!</definedName>
    <definedName name="DataStart" localSheetId="2">!#REF!</definedName>
    <definedName name="DataStart" localSheetId="0">!#REF!</definedName>
    <definedName name="DataStart" localSheetId="7">!#REF!</definedName>
    <definedName name="DataStart">!#REF!</definedName>
    <definedName name="Date" localSheetId="3">#REF!</definedName>
    <definedName name="Date" localSheetId="6">#REF!</definedName>
    <definedName name="Date" localSheetId="5">#REF!</definedName>
    <definedName name="Date" localSheetId="4">#REF!</definedName>
    <definedName name="Date" localSheetId="2">#REF!</definedName>
    <definedName name="Date" localSheetId="0">#REF!</definedName>
    <definedName name="Date" localSheetId="7">#REF!</definedName>
    <definedName name="Date">#REF!</definedName>
    <definedName name="Dd1_Name" localSheetId="3">#REF!</definedName>
    <definedName name="Dd1_Name" localSheetId="6">#REF!</definedName>
    <definedName name="Dd1_Name" localSheetId="5">#REF!</definedName>
    <definedName name="Dd1_Name" localSheetId="4">#REF!</definedName>
    <definedName name="Dd1_Name" localSheetId="2">#REF!</definedName>
    <definedName name="Dd1_Name" localSheetId="0">#REF!</definedName>
    <definedName name="Dd1_Name" localSheetId="7">#REF!</definedName>
    <definedName name="Dd1_Name">#REF!</definedName>
    <definedName name="Dd2_Name" localSheetId="3">#REF!</definedName>
    <definedName name="Dd2_Name" localSheetId="6">#REF!</definedName>
    <definedName name="Dd2_Name" localSheetId="5">#REF!</definedName>
    <definedName name="Dd2_Name" localSheetId="4">#REF!</definedName>
    <definedName name="Dd2_Name" localSheetId="2">#REF!</definedName>
    <definedName name="Dd2_Name" localSheetId="0">#REF!</definedName>
    <definedName name="Dd2_Name" localSheetId="7">#REF!</definedName>
    <definedName name="Dd2_Name">#REF!</definedName>
    <definedName name="deg" localSheetId="3">#REF!</definedName>
    <definedName name="deg">#REF!</definedName>
    <definedName name="Depth_In" localSheetId="3">#REF!</definedName>
    <definedName name="Depth_In" localSheetId="6">#REF!</definedName>
    <definedName name="Depth_In" localSheetId="5">#REF!</definedName>
    <definedName name="Depth_In" localSheetId="4">#REF!</definedName>
    <definedName name="Depth_In" localSheetId="2">#REF!</definedName>
    <definedName name="Depth_In" localSheetId="0">#REF!</definedName>
    <definedName name="Depth_In" localSheetId="7">#REF!</definedName>
    <definedName name="Depth_In">#REF!</definedName>
    <definedName name="Depth_Out" localSheetId="3">#REF!</definedName>
    <definedName name="Depth_Out" localSheetId="6">#REF!</definedName>
    <definedName name="Depth_Out" localSheetId="5">#REF!</definedName>
    <definedName name="Depth_Out" localSheetId="4">#REF!</definedName>
    <definedName name="Depth_Out" localSheetId="2">#REF!</definedName>
    <definedName name="Depth_Out" localSheetId="0">#REF!</definedName>
    <definedName name="Depth_Out" localSheetId="7">#REF!</definedName>
    <definedName name="Depth_Out">#REF!</definedName>
    <definedName name="DipAngle" localSheetId="3">#REF!</definedName>
    <definedName name="DipAngle" localSheetId="6">#REF!</definedName>
    <definedName name="DipAngle" localSheetId="5">#REF!</definedName>
    <definedName name="DipAngle" localSheetId="4">#REF!</definedName>
    <definedName name="DipAngle" localSheetId="2">#REF!</definedName>
    <definedName name="DipAngle" localSheetId="0">#REF!</definedName>
    <definedName name="DipAngle" localSheetId="7">#REF!</definedName>
    <definedName name="DipAngle">#REF!</definedName>
    <definedName name="Dist_Orient_Mode_1" localSheetId="3">#REF!</definedName>
    <definedName name="Dist_Orient_Mode_1" localSheetId="6">#REF!</definedName>
    <definedName name="Dist_Orient_Mode_1" localSheetId="5">#REF!</definedName>
    <definedName name="Dist_Orient_Mode_1" localSheetId="4">#REF!</definedName>
    <definedName name="Dist_Orient_Mode_1" localSheetId="2">#REF!</definedName>
    <definedName name="Dist_Orient_Mode_1" localSheetId="0">#REF!</definedName>
    <definedName name="Dist_Orient_Mode_1" localSheetId="7">#REF!</definedName>
    <definedName name="Dist_Orient_Mode_1">#REF!</definedName>
    <definedName name="Dist_Orient_Mode_1_Name" localSheetId="3">#REF!</definedName>
    <definedName name="Dist_Orient_Mode_1_Name" localSheetId="6">#REF!</definedName>
    <definedName name="Dist_Orient_Mode_1_Name" localSheetId="5">#REF!</definedName>
    <definedName name="Dist_Orient_Mode_1_Name" localSheetId="4">#REF!</definedName>
    <definedName name="Dist_Orient_Mode_1_Name" localSheetId="2">#REF!</definedName>
    <definedName name="Dist_Orient_Mode_1_Name" localSheetId="0">#REF!</definedName>
    <definedName name="Dist_Orient_Mode_1_Name" localSheetId="7">#REF!</definedName>
    <definedName name="Dist_Orient_Mode_1_Name">#REF!</definedName>
    <definedName name="Dist_Orient_Mode_2" localSheetId="3">#REF!</definedName>
    <definedName name="Dist_Orient_Mode_2" localSheetId="6">#REF!</definedName>
    <definedName name="Dist_Orient_Mode_2" localSheetId="5">#REF!</definedName>
    <definedName name="Dist_Orient_Mode_2" localSheetId="4">#REF!</definedName>
    <definedName name="Dist_Orient_Mode_2" localSheetId="2">#REF!</definedName>
    <definedName name="Dist_Orient_Mode_2" localSheetId="0">#REF!</definedName>
    <definedName name="Dist_Orient_Mode_2" localSheetId="7">#REF!</definedName>
    <definedName name="Dist_Orient_Mode_2">#REF!</definedName>
    <definedName name="Dist_Orient_Mode_2_Name" localSheetId="3">#REF!</definedName>
    <definedName name="Dist_Orient_Mode_2_Name" localSheetId="6">#REF!</definedName>
    <definedName name="Dist_Orient_Mode_2_Name" localSheetId="5">#REF!</definedName>
    <definedName name="Dist_Orient_Mode_2_Name" localSheetId="4">#REF!</definedName>
    <definedName name="Dist_Orient_Mode_2_Name" localSheetId="2">#REF!</definedName>
    <definedName name="Dist_Orient_Mode_2_Name" localSheetId="0">#REF!</definedName>
    <definedName name="Dist_Orient_Mode_2_Name" localSheetId="7">#REF!</definedName>
    <definedName name="Dist_Orient_Mode_2_Name">#REF!</definedName>
    <definedName name="DLS_Column" localSheetId="3">!#REF!</definedName>
    <definedName name="DLS_Column" localSheetId="6">!#REF!</definedName>
    <definedName name="DLS_Column" localSheetId="5">!#REF!</definedName>
    <definedName name="DLS_Column" localSheetId="4">!#REF!</definedName>
    <definedName name="DLS_Column" localSheetId="2">!#REF!</definedName>
    <definedName name="DLS_Column" localSheetId="0">!#REF!</definedName>
    <definedName name="DLS_Column" localSheetId="7">!#REF!</definedName>
    <definedName name="DLS_Column">!#REF!</definedName>
    <definedName name="DLS_CompMethod" localSheetId="3">#REF!</definedName>
    <definedName name="DLS_CompMethod" localSheetId="6">#REF!</definedName>
    <definedName name="DLS_CompMethod" localSheetId="5">#REF!</definedName>
    <definedName name="DLS_CompMethod" localSheetId="4">#REF!</definedName>
    <definedName name="DLS_CompMethod" localSheetId="2">#REF!</definedName>
    <definedName name="DLS_CompMethod" localSheetId="0">#REF!</definedName>
    <definedName name="DLS_CompMethod" localSheetId="7">#REF!</definedName>
    <definedName name="DLS_CompMethod">#REF!</definedName>
    <definedName name="DLS_Unit" localSheetId="3">#REF!</definedName>
    <definedName name="DLS_Unit" localSheetId="6">#REF!</definedName>
    <definedName name="DLS_Unit" localSheetId="5">#REF!</definedName>
    <definedName name="DLS_Unit" localSheetId="4">#REF!</definedName>
    <definedName name="DLS_Unit" localSheetId="2">#REF!</definedName>
    <definedName name="DLS_Unit" localSheetId="0">#REF!</definedName>
    <definedName name="DLS_Unit" localSheetId="7">#REF!</definedName>
    <definedName name="DLS_Unit">#REF!</definedName>
    <definedName name="DP_Wt" localSheetId="3">#REF!</definedName>
    <definedName name="DP_Wt" localSheetId="6">#REF!</definedName>
    <definedName name="DP_Wt" localSheetId="5">#REF!</definedName>
    <definedName name="DP_Wt" localSheetId="4">#REF!</definedName>
    <definedName name="DP_Wt" localSheetId="2">#REF!</definedName>
    <definedName name="DP_Wt" localSheetId="0">#REF!</definedName>
    <definedName name="DP_Wt" localSheetId="7">#REF!</definedName>
    <definedName name="DP_Wt">#REF!</definedName>
    <definedName name="DrillSiteOrWellPad" localSheetId="3">#REF!</definedName>
    <definedName name="DrillSiteOrWellPad" localSheetId="6">#REF!</definedName>
    <definedName name="DrillSiteOrWellPad" localSheetId="5">#REF!</definedName>
    <definedName name="DrillSiteOrWellPad" localSheetId="4">#REF!</definedName>
    <definedName name="DrillSiteOrWellPad" localSheetId="2">#REF!</definedName>
    <definedName name="DrillSiteOrWellPad" localSheetId="0">#REF!</definedName>
    <definedName name="DrillSiteOrWellPad" localSheetId="7">#REF!</definedName>
    <definedName name="DrillSiteOrWellPad">#REF!</definedName>
    <definedName name="EastingColumn" localSheetId="3">!#REF!</definedName>
    <definedName name="EastingColumn" localSheetId="6">!#REF!</definedName>
    <definedName name="EastingColumn" localSheetId="5">!#REF!</definedName>
    <definedName name="EastingColumn" localSheetId="4">!#REF!</definedName>
    <definedName name="EastingColumn" localSheetId="2">!#REF!</definedName>
    <definedName name="EastingColumn" localSheetId="0">!#REF!</definedName>
    <definedName name="EastingColumn" localSheetId="7">!#REF!</definedName>
    <definedName name="EastingColumn">!#REF!</definedName>
    <definedName name="EastingUnit" localSheetId="3">#REF!</definedName>
    <definedName name="EastingUnit" localSheetId="6">#REF!</definedName>
    <definedName name="EastingUnit" localSheetId="5">#REF!</definedName>
    <definedName name="EastingUnit" localSheetId="4">#REF!</definedName>
    <definedName name="EastingUnit" localSheetId="2">#REF!</definedName>
    <definedName name="EastingUnit" localSheetId="0">#REF!</definedName>
    <definedName name="EastingUnit" localSheetId="7">#REF!</definedName>
    <definedName name="EastingUnit">#REF!</definedName>
    <definedName name="Elevation" localSheetId="3">#REF!</definedName>
    <definedName name="Elevation" localSheetId="6">#REF!</definedName>
    <definedName name="Elevation" localSheetId="5">#REF!</definedName>
    <definedName name="Elevation" localSheetId="4">#REF!</definedName>
    <definedName name="Elevation" localSheetId="2">#REF!</definedName>
    <definedName name="Elevation" localSheetId="0">#REF!</definedName>
    <definedName name="Elevation" localSheetId="7">#REF!</definedName>
    <definedName name="Elevation">#REF!</definedName>
    <definedName name="ElevationReference" localSheetId="3">#REF!</definedName>
    <definedName name="ElevationReference" localSheetId="6">#REF!</definedName>
    <definedName name="ElevationReference" localSheetId="5">#REF!</definedName>
    <definedName name="ElevationReference" localSheetId="4">#REF!</definedName>
    <definedName name="ElevationReference" localSheetId="2">#REF!</definedName>
    <definedName name="ElevationReference" localSheetId="0">#REF!</definedName>
    <definedName name="ElevationReference" localSheetId="7">#REF!</definedName>
    <definedName name="ElevationReference">#REF!</definedName>
    <definedName name="EmptyRow" localSheetId="3">'[18]WBEXT-1A MWD Svy Report'!#REF!</definedName>
    <definedName name="EmptyRow" localSheetId="6">#REF!</definedName>
    <definedName name="EmptyRow" localSheetId="5">'[19]WBEXT-1A MWD Svy Report'!#REF!</definedName>
    <definedName name="EmptyRow" localSheetId="4">'[19]WBEXT-1A MWD Svy Report'!#REF!</definedName>
    <definedName name="EmptyRow" localSheetId="2">'[17]POR-6A MWD Survey Report'!#REF!</definedName>
    <definedName name="EmptyRow" localSheetId="0">'[15]POR-6A MWD Survey Report'!#REF!</definedName>
    <definedName name="EmptyRow" localSheetId="7">'[17]POR-6A MWD Survey Report'!#REF!</definedName>
    <definedName name="EmptyRow">#REF!</definedName>
    <definedName name="EW_Column" localSheetId="3">!#REF!</definedName>
    <definedName name="EW_Column" localSheetId="6">!#REF!</definedName>
    <definedName name="EW_Column" localSheetId="5">!#REF!</definedName>
    <definedName name="EW_Column" localSheetId="4">!#REF!</definedName>
    <definedName name="EW_Column" localSheetId="2">!#REF!</definedName>
    <definedName name="EW_Column" localSheetId="0">!#REF!</definedName>
    <definedName name="EW_Column" localSheetId="7">!#REF!</definedName>
    <definedName name="EW_Column">!#REF!</definedName>
    <definedName name="EW_Unit" localSheetId="3">#REF!</definedName>
    <definedName name="EW_Unit" localSheetId="6">#REF!</definedName>
    <definedName name="EW_Unit" localSheetId="5">#REF!</definedName>
    <definedName name="EW_Unit" localSheetId="4">#REF!</definedName>
    <definedName name="EW_Unit" localSheetId="2">#REF!</definedName>
    <definedName name="EW_Unit" localSheetId="0">#REF!</definedName>
    <definedName name="EW_Unit" localSheetId="7">#REF!</definedName>
    <definedName name="EW_Unit">#REF!</definedName>
    <definedName name="Field" localSheetId="3">#REF!</definedName>
    <definedName name="Field" localSheetId="6">#REF!</definedName>
    <definedName name="Field" localSheetId="5">#REF!</definedName>
    <definedName name="Field" localSheetId="4">#REF!</definedName>
    <definedName name="Field" localSheetId="2">#REF!</definedName>
    <definedName name="Field" localSheetId="0">#REF!</definedName>
    <definedName name="Field" localSheetId="7">#REF!</definedName>
    <definedName name="Field">#REF!</definedName>
    <definedName name="FieldName" localSheetId="3">#REF!</definedName>
    <definedName name="FieldName" localSheetId="6">#REF!</definedName>
    <definedName name="FieldName" localSheetId="5">#REF!</definedName>
    <definedName name="FieldName" localSheetId="4">#REF!</definedName>
    <definedName name="FieldName" localSheetId="2">#REF!</definedName>
    <definedName name="FieldName" localSheetId="0">#REF!</definedName>
    <definedName name="FieldName" localSheetId="7">#REF!</definedName>
    <definedName name="FieldName">#REF!</definedName>
    <definedName name="FieldStrength" localSheetId="3">#REF!</definedName>
    <definedName name="FieldStrength" localSheetId="6">#REF!</definedName>
    <definedName name="FieldStrength" localSheetId="5">#REF!</definedName>
    <definedName name="FieldStrength" localSheetId="4">#REF!</definedName>
    <definedName name="FieldStrength" localSheetId="2">#REF!</definedName>
    <definedName name="FieldStrength" localSheetId="0">#REF!</definedName>
    <definedName name="FieldStrength" localSheetId="7">#REF!</definedName>
    <definedName name="FieldStrength">#REF!</definedName>
    <definedName name="FloatingStart" localSheetId="3">'[18]WBEXT-1A MWD Svy Report'!#REF!</definedName>
    <definedName name="FloatingStart" localSheetId="6">#REF!</definedName>
    <definedName name="FloatingStart" localSheetId="5">'[19]WBEXT-1A MWD Svy Report'!#REF!</definedName>
    <definedName name="FloatingStart" localSheetId="4">'[19]WBEXT-1A MWD Svy Report'!#REF!</definedName>
    <definedName name="FloatingStart" localSheetId="2">'[17]POR-6A MWD Survey Report'!#REF!</definedName>
    <definedName name="FloatingStart" localSheetId="0">'[15]POR-6A MWD Survey Report'!#REF!</definedName>
    <definedName name="FloatingStart" localSheetId="7">'[17]POR-6A MWD Survey Report'!#REF!</definedName>
    <definedName name="FloatingStart">#REF!</definedName>
    <definedName name="ftmtrs" localSheetId="3">#REF!</definedName>
    <definedName name="ftmtrs">#REF!</definedName>
    <definedName name="GeodeticLocation" localSheetId="3">#REF!</definedName>
    <definedName name="GeodeticLocation" localSheetId="6">#REF!</definedName>
    <definedName name="GeodeticLocation" localSheetId="5">#REF!</definedName>
    <definedName name="GeodeticLocation" localSheetId="4">#REF!</definedName>
    <definedName name="GeodeticLocation" localSheetId="2">#REF!</definedName>
    <definedName name="GeodeticLocation" localSheetId="0">#REF!</definedName>
    <definedName name="GeodeticLocation" localSheetId="7">#REF!</definedName>
    <definedName name="GeodeticLocation">#REF!</definedName>
    <definedName name="GridConvergence" localSheetId="3">#REF!</definedName>
    <definedName name="GridConvergence" localSheetId="6">#REF!</definedName>
    <definedName name="GridConvergence" localSheetId="5">#REF!</definedName>
    <definedName name="GridConvergence" localSheetId="4">#REF!</definedName>
    <definedName name="GridConvergence" localSheetId="2">#REF!</definedName>
    <definedName name="GridConvergence" localSheetId="0">#REF!</definedName>
    <definedName name="GridConvergence" localSheetId="7">#REF!</definedName>
    <definedName name="GridConvergence">#REF!</definedName>
    <definedName name="GridLocation" localSheetId="3">#REF!</definedName>
    <definedName name="GridLocation" localSheetId="6">#REF!</definedName>
    <definedName name="GridLocation" localSheetId="5">#REF!</definedName>
    <definedName name="GridLocation" localSheetId="4">#REF!</definedName>
    <definedName name="GridLocation" localSheetId="2">#REF!</definedName>
    <definedName name="GridLocation" localSheetId="0">#REF!</definedName>
    <definedName name="GridLocation" localSheetId="7">#REF!</definedName>
    <definedName name="GridLocation">#REF!</definedName>
    <definedName name="GroundLevelElevation" localSheetId="3">#REF!</definedName>
    <definedName name="GroundLevelElevation" localSheetId="6">#REF!</definedName>
    <definedName name="GroundLevelElevation" localSheetId="5">#REF!</definedName>
    <definedName name="GroundLevelElevation" localSheetId="4">#REF!</definedName>
    <definedName name="GroundLevelElevation" localSheetId="2">#REF!</definedName>
    <definedName name="GroundLevelElevation" localSheetId="0">#REF!</definedName>
    <definedName name="GroundLevelElevation" localSheetId="7">#REF!</definedName>
    <definedName name="GroundLevelElevation">#REF!</definedName>
    <definedName name="HRS" localSheetId="3">[5]Data!#REF!</definedName>
    <definedName name="HRS" localSheetId="6">[5]Data!#REF!</definedName>
    <definedName name="HRS" localSheetId="5">[5]Data!#REF!</definedName>
    <definedName name="HRS" localSheetId="4">[5]Data!#REF!</definedName>
    <definedName name="HRS" localSheetId="2">[5]Data!#REF!</definedName>
    <definedName name="HRS" localSheetId="0">[5]Data!#REF!</definedName>
    <definedName name="HRS" localSheetId="7">[5]Data!#REF!</definedName>
    <definedName name="HRS">[5]Data!#REF!</definedName>
    <definedName name="HTML_CodePage" hidden="1">1252</definedName>
    <definedName name="HTML_Control" localSheetId="3" hidden="1">{"'Operator &amp; Well Info.'!$A$1:$F$16"}</definedName>
    <definedName name="HTML_Control" localSheetId="6" hidden="1">{"'Operator &amp; Well Info.'!$A$1:$F$16"}</definedName>
    <definedName name="HTML_Control" localSheetId="5" hidden="1">{"'Operator &amp; Well Info.'!$A$1:$F$16"}</definedName>
    <definedName name="HTML_Control" localSheetId="4" hidden="1">{"'Operator &amp; Well Info.'!$A$1:$F$16"}</definedName>
    <definedName name="HTML_Control" localSheetId="2" hidden="1">{"'Operator &amp; Well Info.'!$A$1:$F$16"}</definedName>
    <definedName name="HTML_Control" localSheetId="1" hidden="1">{"'Operator &amp; Well Info.'!$A$1:$F$16"}</definedName>
    <definedName name="HTML_Control" localSheetId="0" hidden="1">{"'Operator &amp; Well Info.'!$A$1:$F$16"}</definedName>
    <definedName name="HTML_Control" localSheetId="7" hidden="1">{"'Operator &amp; Well Info.'!$A$1:$F$16"}</definedName>
    <definedName name="HTML_Control" hidden="1">{"'Operator &amp; Well Info.'!$A$1:$F$16"}</definedName>
    <definedName name="HTML_Description" hidden="1">""</definedName>
    <definedName name="HTML_Email" hidden="1">""</definedName>
    <definedName name="HTML_Header" hidden="1">"Operator &amp; Well Info."</definedName>
    <definedName name="HTML_LastUpdate" hidden="1">"3/17/00"</definedName>
    <definedName name="HTML_LineAfter" hidden="1">FALSE</definedName>
    <definedName name="HTML_LineBefore" hidden="1">FALSE</definedName>
    <definedName name="HTML_Name" hidden="1">"Greg Whiteley"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"Book2"</definedName>
    <definedName name="IADC_Code" localSheetId="3">#REF!</definedName>
    <definedName name="IADC_Code" localSheetId="6">#REF!</definedName>
    <definedName name="IADC_Code" localSheetId="5">#REF!</definedName>
    <definedName name="IADC_Code" localSheetId="4">#REF!</definedName>
    <definedName name="IADC_Code" localSheetId="2">#REF!</definedName>
    <definedName name="IADC_Code" localSheetId="0">#REF!</definedName>
    <definedName name="IADC_Code" localSheetId="7">#REF!</definedName>
    <definedName name="IADC_Code">#REF!</definedName>
    <definedName name="In_Mud" localSheetId="3">#REF!</definedName>
    <definedName name="In_Mud" localSheetId="6">#REF!</definedName>
    <definedName name="In_Mud" localSheetId="5">#REF!</definedName>
    <definedName name="In_Mud" localSheetId="4">#REF!</definedName>
    <definedName name="In_Mud" localSheetId="2">#REF!</definedName>
    <definedName name="In_Mud" localSheetId="0">#REF!</definedName>
    <definedName name="In_Mud" localSheetId="7">#REF!</definedName>
    <definedName name="In_Mud">#REF!</definedName>
    <definedName name="InclColumn" localSheetId="3">!#REF!</definedName>
    <definedName name="InclColumn" localSheetId="6">!#REF!</definedName>
    <definedName name="InclColumn" localSheetId="5">!#REF!</definedName>
    <definedName name="InclColumn" localSheetId="4">!#REF!</definedName>
    <definedName name="InclColumn" localSheetId="2">!#REF!</definedName>
    <definedName name="InclColumn" localSheetId="0">!#REF!</definedName>
    <definedName name="InclColumn" localSheetId="7">!#REF!</definedName>
    <definedName name="InclColumn">!#REF!</definedName>
    <definedName name="Inclination_In" localSheetId="3">#REF!</definedName>
    <definedName name="Inclination_In" localSheetId="6">#REF!</definedName>
    <definedName name="Inclination_In" localSheetId="5">#REF!</definedName>
    <definedName name="Inclination_In" localSheetId="4">#REF!</definedName>
    <definedName name="Inclination_In" localSheetId="2">#REF!</definedName>
    <definedName name="Inclination_In" localSheetId="0">#REF!</definedName>
    <definedName name="Inclination_In" localSheetId="7">#REF!</definedName>
    <definedName name="Inclination_In">#REF!</definedName>
    <definedName name="Inclination_Out" localSheetId="3">#REF!</definedName>
    <definedName name="Inclination_Out" localSheetId="6">#REF!</definedName>
    <definedName name="Inclination_Out" localSheetId="5">#REF!</definedName>
    <definedName name="Inclination_Out" localSheetId="4">#REF!</definedName>
    <definedName name="Inclination_Out" localSheetId="2">#REF!</definedName>
    <definedName name="Inclination_Out" localSheetId="0">#REF!</definedName>
    <definedName name="Inclination_Out" localSheetId="7">#REF!</definedName>
    <definedName name="Inclination_Out">#REF!</definedName>
    <definedName name="InclUnit" localSheetId="3">#REF!</definedName>
    <definedName name="InclUnit">#REF!</definedName>
    <definedName name="Job_Number" localSheetId="3">#REF!</definedName>
    <definedName name="Job_Number" localSheetId="6">#REF!</definedName>
    <definedName name="Job_Number" localSheetId="5">#REF!</definedName>
    <definedName name="Job_Number" localSheetId="4">#REF!</definedName>
    <definedName name="Job_Number" localSheetId="2">#REF!</definedName>
    <definedName name="Job_Number" localSheetId="0">#REF!</definedName>
    <definedName name="Job_Number" localSheetId="7">#REF!</definedName>
    <definedName name="Job_Number">#REF!</definedName>
    <definedName name="john">[4]BHA!$A$1:$J$65</definedName>
    <definedName name="john1">'[4]DD Work#1'!#REF!</definedName>
    <definedName name="LatColumn" localSheetId="3">!#REF!</definedName>
    <definedName name="LatColumn" localSheetId="6">!#REF!</definedName>
    <definedName name="LatColumn" localSheetId="5">!#REF!</definedName>
    <definedName name="LatColumn" localSheetId="4">!#REF!</definedName>
    <definedName name="LatColumn" localSheetId="2">!#REF!</definedName>
    <definedName name="LatColumn" localSheetId="0">!#REF!</definedName>
    <definedName name="LatColumn" localSheetId="7">!#REF!</definedName>
    <definedName name="LatColumn">!#REF!</definedName>
    <definedName name="Legal" localSheetId="3">'[18]WBEXT-1A MWD Svy Report'!#REF!</definedName>
    <definedName name="Legal" localSheetId="6">#REF!</definedName>
    <definedName name="Legal" localSheetId="5">'[19]WBEXT-1A MWD Svy Report'!#REF!</definedName>
    <definedName name="Legal" localSheetId="4">'[19]WBEXT-1A MWD Svy Report'!#REF!</definedName>
    <definedName name="Legal" localSheetId="2">'[17]POR-6A MWD Survey Report'!#REF!</definedName>
    <definedName name="Legal" localSheetId="0">'[15]POR-6A MWD Survey Report'!#REF!</definedName>
    <definedName name="Legal" localSheetId="7">'[17]POR-6A MWD Survey Report'!#REF!</definedName>
    <definedName name="Legal">#REF!</definedName>
    <definedName name="listcode" localSheetId="3">#REF!</definedName>
    <definedName name="listcode" localSheetId="6">#REF!</definedName>
    <definedName name="listcode" localSheetId="5">#REF!</definedName>
    <definedName name="listcode" localSheetId="4">#REF!</definedName>
    <definedName name="listcode" localSheetId="2">#REF!</definedName>
    <definedName name="listcode" localSheetId="0">#REF!</definedName>
    <definedName name="listcode" localSheetId="7">#REF!</definedName>
    <definedName name="listcode">#REF!</definedName>
    <definedName name="LongColumn" localSheetId="3">!#REF!</definedName>
    <definedName name="LongColumn" localSheetId="6">!#REF!</definedName>
    <definedName name="LongColumn" localSheetId="5">!#REF!</definedName>
    <definedName name="LongColumn" localSheetId="4">!#REF!</definedName>
    <definedName name="LongColumn" localSheetId="2">!#REF!</definedName>
    <definedName name="LongColumn" localSheetId="0">!#REF!</definedName>
    <definedName name="LongColumn" localSheetId="7">!#REF!</definedName>
    <definedName name="LongColumn">!#REF!</definedName>
    <definedName name="LS" localSheetId="3">#REF!</definedName>
    <definedName name="LS" localSheetId="6">#REF!</definedName>
    <definedName name="LS" localSheetId="5">#REF!</definedName>
    <definedName name="LS" localSheetId="4">#REF!</definedName>
    <definedName name="LS" localSheetId="2">#REF!</definedName>
    <definedName name="LS" localSheetId="0">#REF!</definedName>
    <definedName name="LS" localSheetId="7">#REF!</definedName>
    <definedName name="LS">#REF!</definedName>
    <definedName name="_LS1" localSheetId="3">'[11]BHA Cal'!#REF!</definedName>
    <definedName name="_LS1" localSheetId="6">'[11]BHA Cal'!#REF!</definedName>
    <definedName name="_LS1" localSheetId="5">'[11]BHA Cal'!#REF!</definedName>
    <definedName name="_LS1" localSheetId="4">'[11]BHA Cal'!#REF!</definedName>
    <definedName name="_LS1" localSheetId="2">'[11]BHA Cal'!#REF!</definedName>
    <definedName name="_LS1" localSheetId="0">'[11]BHA Cal'!#REF!</definedName>
    <definedName name="_LS1" localSheetId="7">'[11]BHA Cal'!#REF!</definedName>
    <definedName name="_LS1">'[11]BHA Cal'!#REF!</definedName>
    <definedName name="MagneticDeclDate" localSheetId="3">#REF!</definedName>
    <definedName name="MagneticDeclDate" localSheetId="6">#REF!</definedName>
    <definedName name="MagneticDeclDate" localSheetId="5">#REF!</definedName>
    <definedName name="MagneticDeclDate" localSheetId="4">#REF!</definedName>
    <definedName name="MagneticDeclDate" localSheetId="2">#REF!</definedName>
    <definedName name="MagneticDeclDate" localSheetId="0">#REF!</definedName>
    <definedName name="MagneticDeclDate" localSheetId="7">#REF!</definedName>
    <definedName name="MagneticDeclDate">#REF!</definedName>
    <definedName name="MagneticDeclination" localSheetId="3">#REF!</definedName>
    <definedName name="MagneticDeclination" localSheetId="6">#REF!</definedName>
    <definedName name="MagneticDeclination" localSheetId="5">#REF!</definedName>
    <definedName name="MagneticDeclination" localSheetId="4">#REF!</definedName>
    <definedName name="MagneticDeclination" localSheetId="2">#REF!</definedName>
    <definedName name="MagneticDeclination" localSheetId="0">#REF!</definedName>
    <definedName name="MagneticDeclination" localSheetId="7">#REF!</definedName>
    <definedName name="MagneticDeclination">#REF!</definedName>
    <definedName name="MagneticDeclModel" localSheetId="3">#REF!</definedName>
    <definedName name="MagneticDeclModel" localSheetId="6">#REF!</definedName>
    <definedName name="MagneticDeclModel" localSheetId="5">#REF!</definedName>
    <definedName name="MagneticDeclModel" localSheetId="4">#REF!</definedName>
    <definedName name="MagneticDeclModel" localSheetId="2">#REF!</definedName>
    <definedName name="MagneticDeclModel" localSheetId="0">#REF!</definedName>
    <definedName name="MagneticDeclModel" localSheetId="7">#REF!</definedName>
    <definedName name="MagneticDeclModel">#REF!</definedName>
    <definedName name="MD_Column" localSheetId="3">!#REF!</definedName>
    <definedName name="MD_Column" localSheetId="6">!#REF!</definedName>
    <definedName name="MD_Column" localSheetId="5">!#REF!</definedName>
    <definedName name="MD_Column" localSheetId="4">!#REF!</definedName>
    <definedName name="MD_Column" localSheetId="2">!#REF!</definedName>
    <definedName name="MD_Column" localSheetId="0">!#REF!</definedName>
    <definedName name="MD_Column" localSheetId="7">!#REF!</definedName>
    <definedName name="MD_Column">!#REF!</definedName>
    <definedName name="MD_Unit" localSheetId="3">#REF!</definedName>
    <definedName name="MD_Unit" localSheetId="6">#REF!</definedName>
    <definedName name="MD_Unit" localSheetId="5">#REF!</definedName>
    <definedName name="MD_Unit" localSheetId="4">#REF!</definedName>
    <definedName name="MD_Unit" localSheetId="2">#REF!</definedName>
    <definedName name="MD_Unit" localSheetId="0">#REF!</definedName>
    <definedName name="MD_Unit" localSheetId="7">#REF!</definedName>
    <definedName name="MD_Unit">#REF!</definedName>
    <definedName name="NorthingColumn" localSheetId="3">!#REF!</definedName>
    <definedName name="NorthingColumn" localSheetId="6">!#REF!</definedName>
    <definedName name="NorthingColumn" localSheetId="5">!#REF!</definedName>
    <definedName name="NorthingColumn" localSheetId="4">!#REF!</definedName>
    <definedName name="NorthingColumn" localSheetId="2">!#REF!</definedName>
    <definedName name="NorthingColumn" localSheetId="0">!#REF!</definedName>
    <definedName name="NorthingColumn" localSheetId="7">!#REF!</definedName>
    <definedName name="NorthingColumn">!#REF!</definedName>
    <definedName name="NorthingUnit" localSheetId="3">#REF!</definedName>
    <definedName name="NorthingUnit" localSheetId="6">#REF!</definedName>
    <definedName name="NorthingUnit" localSheetId="5">#REF!</definedName>
    <definedName name="NorthingUnit" localSheetId="4">#REF!</definedName>
    <definedName name="NorthingUnit" localSheetId="2">#REF!</definedName>
    <definedName name="NorthingUnit" localSheetId="0">#REF!</definedName>
    <definedName name="NorthingUnit" localSheetId="7">#REF!</definedName>
    <definedName name="NorthingUnit">#REF!</definedName>
    <definedName name="NorthReference" localSheetId="3">#REF!</definedName>
    <definedName name="NorthReference" localSheetId="6">#REF!</definedName>
    <definedName name="NorthReference" localSheetId="5">#REF!</definedName>
    <definedName name="NorthReference" localSheetId="4">#REF!</definedName>
    <definedName name="NorthReference" localSheetId="2">#REF!</definedName>
    <definedName name="NorthReference" localSheetId="0">#REF!</definedName>
    <definedName name="NorthReference" localSheetId="7">#REF!</definedName>
    <definedName name="NorthReference">#REF!</definedName>
    <definedName name="NS_Column" localSheetId="3">!#REF!</definedName>
    <definedName name="NS_Column" localSheetId="6">!#REF!</definedName>
    <definedName name="NS_Column" localSheetId="5">!#REF!</definedName>
    <definedName name="NS_Column" localSheetId="4">!#REF!</definedName>
    <definedName name="NS_Column" localSheetId="2">!#REF!</definedName>
    <definedName name="NS_Column" localSheetId="0">!#REF!</definedName>
    <definedName name="NS_Column" localSheetId="7">!#REF!</definedName>
    <definedName name="NS_Column">!#REF!</definedName>
    <definedName name="NS_Unit" localSheetId="3">#REF!</definedName>
    <definedName name="NS_Unit" localSheetId="6">#REF!</definedName>
    <definedName name="NS_Unit" localSheetId="5">#REF!</definedName>
    <definedName name="NS_Unit" localSheetId="4">#REF!</definedName>
    <definedName name="NS_Unit" localSheetId="2">#REF!</definedName>
    <definedName name="NS_Unit" localSheetId="0">#REF!</definedName>
    <definedName name="NS_Unit" localSheetId="7">#REF!</definedName>
    <definedName name="NS_Unit">#REF!</definedName>
    <definedName name="Per_Dist_Orient_Mode_1" localSheetId="3">#REF!</definedName>
    <definedName name="Per_Dist_Orient_Mode_1" localSheetId="6">#REF!</definedName>
    <definedName name="Per_Dist_Orient_Mode_1" localSheetId="5">#REF!</definedName>
    <definedName name="Per_Dist_Orient_Mode_1" localSheetId="4">#REF!</definedName>
    <definedName name="Per_Dist_Orient_Mode_1" localSheetId="2">#REF!</definedName>
    <definedName name="Per_Dist_Orient_Mode_1" localSheetId="0">#REF!</definedName>
    <definedName name="Per_Dist_Orient_Mode_1" localSheetId="7">#REF!</definedName>
    <definedName name="Per_Dist_Orient_Mode_1">#REF!</definedName>
    <definedName name="Per_Dist_Orient_Mode_1_Name" localSheetId="3">#REF!</definedName>
    <definedName name="Per_Dist_Orient_Mode_1_Name" localSheetId="6">#REF!</definedName>
    <definedName name="Per_Dist_Orient_Mode_1_Name" localSheetId="5">#REF!</definedName>
    <definedName name="Per_Dist_Orient_Mode_1_Name" localSheetId="4">#REF!</definedName>
    <definedName name="Per_Dist_Orient_Mode_1_Name" localSheetId="2">#REF!</definedName>
    <definedName name="Per_Dist_Orient_Mode_1_Name" localSheetId="0">#REF!</definedName>
    <definedName name="Per_Dist_Orient_Mode_1_Name" localSheetId="7">#REF!</definedName>
    <definedName name="Per_Dist_Orient_Mode_1_Name">#REF!</definedName>
    <definedName name="Per_Dist_Orient_Mode_2" localSheetId="3">#REF!</definedName>
    <definedName name="Per_Dist_Orient_Mode_2" localSheetId="6">#REF!</definedName>
    <definedName name="Per_Dist_Orient_Mode_2" localSheetId="5">#REF!</definedName>
    <definedName name="Per_Dist_Orient_Mode_2" localSheetId="4">#REF!</definedName>
    <definedName name="Per_Dist_Orient_Mode_2" localSheetId="2">#REF!</definedName>
    <definedName name="Per_Dist_Orient_Mode_2" localSheetId="0">#REF!</definedName>
    <definedName name="Per_Dist_Orient_Mode_2" localSheetId="7">#REF!</definedName>
    <definedName name="Per_Dist_Orient_Mode_2">#REF!</definedName>
    <definedName name="Per_Dist_Orient_Mode_2_Name" localSheetId="3">#REF!</definedName>
    <definedName name="Per_Dist_Orient_Mode_2_Name" localSheetId="6">#REF!</definedName>
    <definedName name="Per_Dist_Orient_Mode_2_Name" localSheetId="5">#REF!</definedName>
    <definedName name="Per_Dist_Orient_Mode_2_Name" localSheetId="4">#REF!</definedName>
    <definedName name="Per_Dist_Orient_Mode_2_Name" localSheetId="2">#REF!</definedName>
    <definedName name="Per_Dist_Orient_Mode_2_Name" localSheetId="0">#REF!</definedName>
    <definedName name="Per_Dist_Orient_Mode_2_Name" localSheetId="7">#REF!</definedName>
    <definedName name="Per_Dist_Orient_Mode_2_Name">#REF!</definedName>
    <definedName name="pi">3.14159265</definedName>
    <definedName name="pird">3.14159265/180</definedName>
    <definedName name="_xlnm.Print_Area" localSheetId="3">'POR-6A  9.625 CSG'!$B$1:$L$149</definedName>
    <definedName name="_xlnm.Print_Area" localSheetId="6">'POR-6A 2_78 Tubing Tally'!$A$1:$K$163</definedName>
    <definedName name="_xlnm.Print_Area" localSheetId="5">'POR-6A 4.5" Liner'!$B$1:$L$109</definedName>
    <definedName name="_xlnm.Print_Area" localSheetId="4">'POR-6A 7" Liner'!$B$1:$L$109</definedName>
    <definedName name="_xlnm.Print_Area" localSheetId="2">#N/A</definedName>
    <definedName name="_xlnm.Print_Area" localSheetId="1">'POR-6A Survey Report'!$A$1:$AM$19</definedName>
    <definedName name="_xlnm.Print_Area" localSheetId="0">'POR-6A Well Schematic'!$A$1:$Z$72</definedName>
    <definedName name="_xlnm.Print_Area" localSheetId="7">#N/A</definedName>
    <definedName name="_xlnm.Print_Area">#N/A</definedName>
    <definedName name="print_DJT">#REF!</definedName>
    <definedName name="print_DTM">#REF!</definedName>
    <definedName name="_xlnm.Print_Titles" localSheetId="3">'POR-6A  9.625 CSG'!$26:$27</definedName>
    <definedName name="_xlnm.Print_Titles" localSheetId="6">'POR-6A 2_78 Tubing Tally'!$26:$27</definedName>
    <definedName name="_xlnm.Print_Titles" localSheetId="5">'POR-6A 4.5" Liner'!$26:$27</definedName>
    <definedName name="_xlnm.Print_Titles" localSheetId="4">'POR-6A 7" Liner'!$26:$27</definedName>
    <definedName name="_xlnm.Print_Titles" localSheetId="2">#REF!</definedName>
    <definedName name="_xlnm.Print_Titles" localSheetId="0">#REF!</definedName>
    <definedName name="_xlnm.Print_Titles" localSheetId="7">#REF!</definedName>
    <definedName name="_xlnm.Print_Titles">#REF!</definedName>
    <definedName name="PROJAZI" localSheetId="3">#REF!</definedName>
    <definedName name="PROJAZI">#REF!</definedName>
    <definedName name="rad" localSheetId="3">#REF!</definedName>
    <definedName name="rad">#REF!</definedName>
    <definedName name="Report_Title" localSheetId="3">#REF!</definedName>
    <definedName name="Report_Title" localSheetId="6">#REF!</definedName>
    <definedName name="Report_Title" localSheetId="5">#REF!</definedName>
    <definedName name="Report_Title" localSheetId="4">#REF!</definedName>
    <definedName name="Report_Title" localSheetId="2">#REF!</definedName>
    <definedName name="Report_Title" localSheetId="0">#REF!</definedName>
    <definedName name="Report_Title" localSheetId="7">#REF!</definedName>
    <definedName name="Report_Title">#REF!</definedName>
    <definedName name="ReportTitle" localSheetId="3">#REF!</definedName>
    <definedName name="ReportTitle">#REF!</definedName>
    <definedName name="Rop_Orient_Mode_1" localSheetId="3">#REF!</definedName>
    <definedName name="Rop_Orient_Mode_1" localSheetId="6">#REF!</definedName>
    <definedName name="Rop_Orient_Mode_1" localSheetId="5">#REF!</definedName>
    <definedName name="Rop_Orient_Mode_1" localSheetId="4">#REF!</definedName>
    <definedName name="Rop_Orient_Mode_1" localSheetId="2">#REF!</definedName>
    <definedName name="Rop_Orient_Mode_1" localSheetId="0">#REF!</definedName>
    <definedName name="Rop_Orient_Mode_1" localSheetId="7">#REF!</definedName>
    <definedName name="Rop_Orient_Mode_1">#REF!</definedName>
    <definedName name="Rop_Orient_Mode_1_Name" localSheetId="3">#REF!</definedName>
    <definedName name="Rop_Orient_Mode_1_Name" localSheetId="6">#REF!</definedName>
    <definedName name="Rop_Orient_Mode_1_Name" localSheetId="5">#REF!</definedName>
    <definedName name="Rop_Orient_Mode_1_Name" localSheetId="4">#REF!</definedName>
    <definedName name="Rop_Orient_Mode_1_Name" localSheetId="2">#REF!</definedName>
    <definedName name="Rop_Orient_Mode_1_Name" localSheetId="0">#REF!</definedName>
    <definedName name="Rop_Orient_Mode_1_Name" localSheetId="7">#REF!</definedName>
    <definedName name="Rop_Orient_Mode_1_Name">#REF!</definedName>
    <definedName name="Rop_Orient_Mode_2" localSheetId="3">#REF!</definedName>
    <definedName name="Rop_Orient_Mode_2" localSheetId="6">#REF!</definedName>
    <definedName name="Rop_Orient_Mode_2" localSheetId="5">#REF!</definedName>
    <definedName name="Rop_Orient_Mode_2" localSheetId="4">#REF!</definedName>
    <definedName name="Rop_Orient_Mode_2" localSheetId="2">#REF!</definedName>
    <definedName name="Rop_Orient_Mode_2" localSheetId="0">#REF!</definedName>
    <definedName name="Rop_Orient_Mode_2" localSheetId="7">#REF!</definedName>
    <definedName name="Rop_Orient_Mode_2">#REF!</definedName>
    <definedName name="Rop_Orient_Mode_2_Name" localSheetId="3">#REF!</definedName>
    <definedName name="Rop_Orient_Mode_2_Name" localSheetId="6">#REF!</definedName>
    <definedName name="Rop_Orient_Mode_2_Name" localSheetId="5">#REF!</definedName>
    <definedName name="Rop_Orient_Mode_2_Name" localSheetId="4">#REF!</definedName>
    <definedName name="Rop_Orient_Mode_2_Name" localSheetId="2">#REF!</definedName>
    <definedName name="Rop_Orient_Mode_2_Name" localSheetId="0">#REF!</definedName>
    <definedName name="Rop_Orient_Mode_2_Name" localSheetId="7">#REF!</definedName>
    <definedName name="Rop_Orient_Mode_2_Name">#REF!</definedName>
    <definedName name="Rotary" localSheetId="3">#REF!</definedName>
    <definedName name="Rotary">#REF!</definedName>
    <definedName name="Rpt_API_Number" localSheetId="3">'[18]WBEXT-1A MWD Svy Report'!#REF!</definedName>
    <definedName name="Rpt_API_Number" localSheetId="6">#REF!</definedName>
    <definedName name="Rpt_API_Number" localSheetId="5">'[19]WBEXT-1A MWD Svy Report'!#REF!</definedName>
    <definedName name="Rpt_API_Number" localSheetId="4">'[19]WBEXT-1A MWD Svy Report'!#REF!</definedName>
    <definedName name="Rpt_API_Number" localSheetId="2">'[17]POR-6A MWD Survey Report'!#REF!</definedName>
    <definedName name="Rpt_API_Number" localSheetId="0">'[15]POR-6A MWD Survey Report'!#REF!</definedName>
    <definedName name="Rpt_API_Number" localSheetId="7">'[17]POR-6A MWD Survey Report'!#REF!</definedName>
    <definedName name="Rpt_API_Number">#REF!</definedName>
    <definedName name="Rpt_Average_Header1" localSheetId="3">#REF!</definedName>
    <definedName name="Rpt_Average_Header1" localSheetId="6">#REF!</definedName>
    <definedName name="Rpt_Average_Header1" localSheetId="5">#REF!</definedName>
    <definedName name="Rpt_Average_Header1" localSheetId="4">#REF!</definedName>
    <definedName name="Rpt_Average_Header1" localSheetId="2">#REF!</definedName>
    <definedName name="Rpt_Average_Header1" localSheetId="0">#REF!</definedName>
    <definedName name="Rpt_Average_Header1" localSheetId="7">#REF!</definedName>
    <definedName name="Rpt_Average_Header1">#REF!</definedName>
    <definedName name="Rpt_Average_Header2" localSheetId="3">#REF!</definedName>
    <definedName name="Rpt_Average_Header2" localSheetId="6">#REF!</definedName>
    <definedName name="Rpt_Average_Header2" localSheetId="5">#REF!</definedName>
    <definedName name="Rpt_Average_Header2" localSheetId="4">#REF!</definedName>
    <definedName name="Rpt_Average_Header2" localSheetId="2">#REF!</definedName>
    <definedName name="Rpt_Average_Header2" localSheetId="0">#REF!</definedName>
    <definedName name="Rpt_Average_Header2" localSheetId="7">#REF!</definedName>
    <definedName name="Rpt_Average_Header2">#REF!</definedName>
    <definedName name="Rpt_BHA_Picture_Start" localSheetId="3">#REF!</definedName>
    <definedName name="Rpt_BHA_Picture_Start" localSheetId="6">#REF!</definedName>
    <definedName name="Rpt_BHA_Picture_Start" localSheetId="5">#REF!</definedName>
    <definedName name="Rpt_BHA_Picture_Start" localSheetId="4">#REF!</definedName>
    <definedName name="Rpt_BHA_Picture_Start" localSheetId="2">#REF!</definedName>
    <definedName name="Rpt_BHA_Picture_Start" localSheetId="0">#REF!</definedName>
    <definedName name="Rpt_BHA_Picture_Start" localSheetId="7">#REF!</definedName>
    <definedName name="Rpt_BHA_Picture_Start">#REF!</definedName>
    <definedName name="Rpt_BHARun" localSheetId="3">#REF!</definedName>
    <definedName name="Rpt_BHARun" localSheetId="6">#REF!</definedName>
    <definedName name="Rpt_BHARun" localSheetId="5">#REF!</definedName>
    <definedName name="Rpt_BHARun" localSheetId="4">#REF!</definedName>
    <definedName name="Rpt_BHARun" localSheetId="2">#REF!</definedName>
    <definedName name="Rpt_BHARun" localSheetId="0">#REF!</definedName>
    <definedName name="Rpt_BHARun" localSheetId="7">#REF!</definedName>
    <definedName name="Rpt_BHARun">#REF!</definedName>
    <definedName name="Rpt_BitBearingsIN" localSheetId="3">#REF!</definedName>
    <definedName name="Rpt_BitBearingsIN" localSheetId="6">#REF!</definedName>
    <definedName name="Rpt_BitBearingsIN" localSheetId="5">#REF!</definedName>
    <definedName name="Rpt_BitBearingsIN" localSheetId="4">#REF!</definedName>
    <definedName name="Rpt_BitBearingsIN" localSheetId="2">#REF!</definedName>
    <definedName name="Rpt_BitBearingsIN" localSheetId="0">#REF!</definedName>
    <definedName name="Rpt_BitBearingsIN" localSheetId="7">#REF!</definedName>
    <definedName name="Rpt_BitBearingsIN">#REF!</definedName>
    <definedName name="Rpt_BitBearingsOut">#REF!</definedName>
    <definedName name="Rpt_BitDullCharIN" localSheetId="3">#REF!</definedName>
    <definedName name="Rpt_BitDullCharIN" localSheetId="6">#REF!</definedName>
    <definedName name="Rpt_BitDullCharIN" localSheetId="5">#REF!</definedName>
    <definedName name="Rpt_BitDullCharIN" localSheetId="4">#REF!</definedName>
    <definedName name="Rpt_BitDullCharIN" localSheetId="2">#REF!</definedName>
    <definedName name="Rpt_BitDullCharIN" localSheetId="0">#REF!</definedName>
    <definedName name="Rpt_BitDullCharIN" localSheetId="7">#REF!</definedName>
    <definedName name="Rpt_BitDullCharIN">#REF!</definedName>
    <definedName name="Rpt_BitDullCharOut" localSheetId="3">#REF!</definedName>
    <definedName name="Rpt_BitDullCharOut" localSheetId="6">#REF!</definedName>
    <definedName name="Rpt_BitDullCharOut" localSheetId="5">#REF!</definedName>
    <definedName name="Rpt_BitDullCharOut" localSheetId="4">#REF!</definedName>
    <definedName name="Rpt_BitDullCharOut" localSheetId="2">#REF!</definedName>
    <definedName name="Rpt_BitDullCharOut" localSheetId="0">#REF!</definedName>
    <definedName name="Rpt_BitDullCharOut" localSheetId="7">#REF!</definedName>
    <definedName name="Rpt_BitDullCharOut">#REF!</definedName>
    <definedName name="Rpt_BitGaugeIN" localSheetId="3">#REF!</definedName>
    <definedName name="Rpt_BitGaugeIN" localSheetId="6">#REF!</definedName>
    <definedName name="Rpt_BitGaugeIN" localSheetId="5">#REF!</definedName>
    <definedName name="Rpt_BitGaugeIN" localSheetId="4">#REF!</definedName>
    <definedName name="Rpt_BitGaugeIN" localSheetId="2">#REF!</definedName>
    <definedName name="Rpt_BitGaugeIN" localSheetId="0">#REF!</definedName>
    <definedName name="Rpt_BitGaugeIN" localSheetId="7">#REF!</definedName>
    <definedName name="Rpt_BitGaugeIN">#REF!</definedName>
    <definedName name="Rpt_BitGaugeOut" localSheetId="3">#REF!</definedName>
    <definedName name="Rpt_BitGaugeOut" localSheetId="6">#REF!</definedName>
    <definedName name="Rpt_BitGaugeOut" localSheetId="5">#REF!</definedName>
    <definedName name="Rpt_BitGaugeOut" localSheetId="4">#REF!</definedName>
    <definedName name="Rpt_BitGaugeOut" localSheetId="2">#REF!</definedName>
    <definedName name="Rpt_BitGaugeOut" localSheetId="0">#REF!</definedName>
    <definedName name="Rpt_BitGaugeOut" localSheetId="7">#REF!</definedName>
    <definedName name="Rpt_BitGaugeOut">#REF!</definedName>
    <definedName name="Rpt_BitIADC" localSheetId="3">#REF!</definedName>
    <definedName name="Rpt_BitIADC" localSheetId="6">#REF!</definedName>
    <definedName name="Rpt_BitIADC" localSheetId="5">#REF!</definedName>
    <definedName name="Rpt_BitIADC" localSheetId="4">#REF!</definedName>
    <definedName name="Rpt_BitIADC" localSheetId="2">#REF!</definedName>
    <definedName name="Rpt_BitIADC" localSheetId="0">#REF!</definedName>
    <definedName name="Rpt_BitIADC" localSheetId="7">#REF!</definedName>
    <definedName name="Rpt_BitIADC">#REF!</definedName>
    <definedName name="Rpt_BitInRowIN" localSheetId="3">#REF!</definedName>
    <definedName name="Rpt_BitInRowIN" localSheetId="6">#REF!</definedName>
    <definedName name="Rpt_BitInRowIN" localSheetId="5">#REF!</definedName>
    <definedName name="Rpt_BitInRowIN" localSheetId="4">#REF!</definedName>
    <definedName name="Rpt_BitInRowIN" localSheetId="2">#REF!</definedName>
    <definedName name="Rpt_BitInRowIN" localSheetId="0">#REF!</definedName>
    <definedName name="Rpt_BitInRowIN" localSheetId="7">#REF!</definedName>
    <definedName name="Rpt_BitInRowIN">#REF!</definedName>
    <definedName name="Rpt_BitLocationIN">#REF!</definedName>
    <definedName name="Rpt_BitLocationOut" localSheetId="3">#REF!</definedName>
    <definedName name="Rpt_BitLocationOut" localSheetId="6">#REF!</definedName>
    <definedName name="Rpt_BitLocationOut" localSheetId="5">#REF!</definedName>
    <definedName name="Rpt_BitLocationOut" localSheetId="4">#REF!</definedName>
    <definedName name="Rpt_BitLocationOut" localSheetId="2">#REF!</definedName>
    <definedName name="Rpt_BitLocationOut" localSheetId="0">#REF!</definedName>
    <definedName name="Rpt_BitLocationOut" localSheetId="7">#REF!</definedName>
    <definedName name="Rpt_BitLocationOut">#REF!</definedName>
    <definedName name="Rpt_BitOtherIN" localSheetId="3">#REF!</definedName>
    <definedName name="Rpt_BitOtherIN" localSheetId="6">#REF!</definedName>
    <definedName name="Rpt_BitOtherIN" localSheetId="5">#REF!</definedName>
    <definedName name="Rpt_BitOtherIN" localSheetId="4">#REF!</definedName>
    <definedName name="Rpt_BitOtherIN" localSheetId="2">#REF!</definedName>
    <definedName name="Rpt_BitOtherIN" localSheetId="0">#REF!</definedName>
    <definedName name="Rpt_BitOtherIN" localSheetId="7">#REF!</definedName>
    <definedName name="Rpt_BitOtherIN">#REF!</definedName>
    <definedName name="Rpt_BitOtherOut" localSheetId="3">#REF!</definedName>
    <definedName name="Rpt_BitOtherOut" localSheetId="6">#REF!</definedName>
    <definedName name="Rpt_BitOtherOut" localSheetId="5">#REF!</definedName>
    <definedName name="Rpt_BitOtherOut" localSheetId="4">#REF!</definedName>
    <definedName name="Rpt_BitOtherOut" localSheetId="2">#REF!</definedName>
    <definedName name="Rpt_BitOtherOut" localSheetId="0">#REF!</definedName>
    <definedName name="Rpt_BitOtherOut" localSheetId="7">#REF!</definedName>
    <definedName name="Rpt_BitOtherOut">#REF!</definedName>
    <definedName name="Rpt_BitOutRowIN" localSheetId="3">#REF!</definedName>
    <definedName name="Rpt_BitOutRowIN" localSheetId="6">#REF!</definedName>
    <definedName name="Rpt_BitOutRowIN" localSheetId="5">#REF!</definedName>
    <definedName name="Rpt_BitOutRowIN" localSheetId="4">#REF!</definedName>
    <definedName name="Rpt_BitOutRowIN" localSheetId="2">#REF!</definedName>
    <definedName name="Rpt_BitOutRowIN" localSheetId="0">#REF!</definedName>
    <definedName name="Rpt_BitOutRowIN" localSheetId="7">#REF!</definedName>
    <definedName name="Rpt_BitOutRowIN">#REF!</definedName>
    <definedName name="Rpt_BitOutRowOut" localSheetId="3">#REF!</definedName>
    <definedName name="Rpt_BitOutRowOut" localSheetId="6">#REF!</definedName>
    <definedName name="Rpt_BitOutRowOut" localSheetId="5">#REF!</definedName>
    <definedName name="Rpt_BitOutRowOut" localSheetId="4">#REF!</definedName>
    <definedName name="Rpt_BitOutRowOut" localSheetId="2">#REF!</definedName>
    <definedName name="Rpt_BitOutRowOut" localSheetId="0">#REF!</definedName>
    <definedName name="Rpt_BitOutRowOut" localSheetId="7">#REF!</definedName>
    <definedName name="Rpt_BitOutRowOut">#REF!</definedName>
    <definedName name="Rpt_BitReasonIN" localSheetId="3">#REF!</definedName>
    <definedName name="Rpt_BitReasonIN" localSheetId="6">#REF!</definedName>
    <definedName name="Rpt_BitReasonIN" localSheetId="5">#REF!</definedName>
    <definedName name="Rpt_BitReasonIN" localSheetId="4">#REF!</definedName>
    <definedName name="Rpt_BitReasonIN" localSheetId="2">#REF!</definedName>
    <definedName name="Rpt_BitReasonIN" localSheetId="0">#REF!</definedName>
    <definedName name="Rpt_BitReasonIN" localSheetId="7">#REF!</definedName>
    <definedName name="Rpt_BitReasonIN">#REF!</definedName>
    <definedName name="Rpt_BitReasonOUT" localSheetId="3">#REF!</definedName>
    <definedName name="Rpt_BitReasonOUT" localSheetId="6">#REF!</definedName>
    <definedName name="Rpt_BitReasonOUT" localSheetId="5">#REF!</definedName>
    <definedName name="Rpt_BitReasonOUT" localSheetId="4">#REF!</definedName>
    <definedName name="Rpt_BitReasonOUT" localSheetId="2">#REF!</definedName>
    <definedName name="Rpt_BitReasonOUT" localSheetId="0">#REF!</definedName>
    <definedName name="Rpt_BitReasonOUT" localSheetId="7">#REF!</definedName>
    <definedName name="Rpt_BitReasonOUT">#REF!</definedName>
    <definedName name="Rpt_BitRun" localSheetId="3">#REF!</definedName>
    <definedName name="Rpt_BitRun" localSheetId="6">#REF!</definedName>
    <definedName name="Rpt_BitRun" localSheetId="5">#REF!</definedName>
    <definedName name="Rpt_BitRun" localSheetId="4">#REF!</definedName>
    <definedName name="Rpt_BitRun" localSheetId="2">#REF!</definedName>
    <definedName name="Rpt_BitRun" localSheetId="0">#REF!</definedName>
    <definedName name="Rpt_BitRun" localSheetId="7">#REF!</definedName>
    <definedName name="Rpt_BitRun">#REF!</definedName>
    <definedName name="Rpt_BitSN" localSheetId="3">#REF!</definedName>
    <definedName name="Rpt_BitSN" localSheetId="6">#REF!</definedName>
    <definedName name="Rpt_BitSN" localSheetId="5">#REF!</definedName>
    <definedName name="Rpt_BitSN" localSheetId="4">#REF!</definedName>
    <definedName name="Rpt_BitSN" localSheetId="2">#REF!</definedName>
    <definedName name="Rpt_BitSN" localSheetId="0">#REF!</definedName>
    <definedName name="Rpt_BitSN" localSheetId="7">#REF!</definedName>
    <definedName name="Rpt_BitSN">#REF!</definedName>
    <definedName name="Rpt_BitTFA" localSheetId="3">#REF!</definedName>
    <definedName name="Rpt_BitTFA" localSheetId="6">#REF!</definedName>
    <definedName name="Rpt_BitTFA" localSheetId="5">#REF!</definedName>
    <definedName name="Rpt_BitTFA" localSheetId="4">#REF!</definedName>
    <definedName name="Rpt_BitTFA" localSheetId="2">#REF!</definedName>
    <definedName name="Rpt_BitTFA" localSheetId="0">#REF!</definedName>
    <definedName name="Rpt_BitTFA" localSheetId="7">#REF!</definedName>
    <definedName name="Rpt_BitTFA">#REF!</definedName>
    <definedName name="Rpt_BitTFA_Header" localSheetId="3">#REF!</definedName>
    <definedName name="Rpt_BitTFA_Header" localSheetId="6">#REF!</definedName>
    <definedName name="Rpt_BitTFA_Header" localSheetId="5">#REF!</definedName>
    <definedName name="Rpt_BitTFA_Header" localSheetId="4">#REF!</definedName>
    <definedName name="Rpt_BitTFA_Header" localSheetId="2">#REF!</definedName>
    <definedName name="Rpt_BitTFA_Header" localSheetId="0">#REF!</definedName>
    <definedName name="Rpt_BitTFA_Header" localSheetId="7">#REF!</definedName>
    <definedName name="Rpt_BitTFA_Header">#REF!</definedName>
    <definedName name="Rpt_BitTYPE" localSheetId="3">#REF!</definedName>
    <definedName name="Rpt_BitTYPE" localSheetId="6">#REF!</definedName>
    <definedName name="Rpt_BitTYPE" localSheetId="5">#REF!</definedName>
    <definedName name="Rpt_BitTYPE" localSheetId="4">#REF!</definedName>
    <definedName name="Rpt_BitTYPE" localSheetId="2">#REF!</definedName>
    <definedName name="Rpt_BitTYPE" localSheetId="0">#REF!</definedName>
    <definedName name="Rpt_BitTYPE" localSheetId="7">#REF!</definedName>
    <definedName name="Rpt_BitTYPE">#REF!</definedName>
    <definedName name="Rpt_BoreholeName" localSheetId="3">'[18]WBEXT-1A MWD Svy Report'!#REF!</definedName>
    <definedName name="Rpt_BoreholeName" localSheetId="6">#REF!</definedName>
    <definedName name="Rpt_BoreholeName" localSheetId="5">'[19]WBEXT-1A MWD Svy Report'!#REF!</definedName>
    <definedName name="Rpt_BoreholeName" localSheetId="4">'[19]WBEXT-1A MWD Svy Report'!#REF!</definedName>
    <definedName name="Rpt_BoreholeName" localSheetId="2">'[17]POR-6A MWD Survey Report'!#REF!</definedName>
    <definedName name="Rpt_BoreholeName" localSheetId="0">'[15]POR-6A MWD Survey Report'!#REF!</definedName>
    <definedName name="Rpt_BoreholeName" localSheetId="7">'[17]POR-6A MWD Survey Report'!#REF!</definedName>
    <definedName name="Rpt_BoreholeName">#REF!</definedName>
    <definedName name="Rpt_BRTHours" localSheetId="3">#REF!</definedName>
    <definedName name="Rpt_BRTHours" localSheetId="6">#REF!</definedName>
    <definedName name="Rpt_BRTHours" localSheetId="5">#REF!</definedName>
    <definedName name="Rpt_BRTHours" localSheetId="4">#REF!</definedName>
    <definedName name="Rpt_BRTHours" localSheetId="2">#REF!</definedName>
    <definedName name="Rpt_BRTHours" localSheetId="0">#REF!</definedName>
    <definedName name="Rpt_BRTHours" localSheetId="7">#REF!</definedName>
    <definedName name="Rpt_BRTHours">#REF!</definedName>
    <definedName name="Rpt_CasingShoe" localSheetId="3">#REF!</definedName>
    <definedName name="Rpt_CasingShoe" localSheetId="6">#REF!</definedName>
    <definedName name="Rpt_CasingShoe" localSheetId="5">#REF!</definedName>
    <definedName name="Rpt_CasingShoe" localSheetId="4">#REF!</definedName>
    <definedName name="Rpt_CasingShoe" localSheetId="2">#REF!</definedName>
    <definedName name="Rpt_CasingShoe" localSheetId="0">#REF!</definedName>
    <definedName name="Rpt_CasingShoe" localSheetId="7">#REF!</definedName>
    <definedName name="Rpt_CasingShoe">#REF!</definedName>
    <definedName name="Rpt_CasingSize" localSheetId="3">#REF!</definedName>
    <definedName name="Rpt_CasingSize" localSheetId="6">#REF!</definedName>
    <definedName name="Rpt_CasingSize" localSheetId="5">#REF!</definedName>
    <definedName name="Rpt_CasingSize" localSheetId="4">#REF!</definedName>
    <definedName name="Rpt_CasingSize" localSheetId="2">#REF!</definedName>
    <definedName name="Rpt_CasingSize" localSheetId="0">#REF!</definedName>
    <definedName name="Rpt_CasingSize" localSheetId="7">#REF!</definedName>
    <definedName name="Rpt_CasingSize">#REF!</definedName>
    <definedName name="Rpt_CasingWT" localSheetId="3">#REF!</definedName>
    <definedName name="Rpt_CasingWT" localSheetId="6">#REF!</definedName>
    <definedName name="Rpt_CasingWT" localSheetId="5">#REF!</definedName>
    <definedName name="Rpt_CasingWT" localSheetId="4">#REF!</definedName>
    <definedName name="Rpt_CasingWT" localSheetId="2">#REF!</definedName>
    <definedName name="Rpt_CasingWT" localSheetId="0">#REF!</definedName>
    <definedName name="Rpt_CasingWT" localSheetId="7">#REF!</definedName>
    <definedName name="Rpt_CasingWT">#REF!</definedName>
    <definedName name="Rpt_Client" localSheetId="3">'[18]WBEXT-1A MWD Svy Report'!#REF!</definedName>
    <definedName name="Rpt_Client" localSheetId="6">#REF!</definedName>
    <definedName name="Rpt_Client" localSheetId="5">'[19]WBEXT-1A MWD Svy Report'!#REF!</definedName>
    <definedName name="Rpt_Client" localSheetId="4">'[19]WBEXT-1A MWD Svy Report'!#REF!</definedName>
    <definedName name="Rpt_Client" localSheetId="2">'[17]POR-6A MWD Survey Report'!#REF!</definedName>
    <definedName name="Rpt_Client" localSheetId="0">'[15]POR-6A MWD Survey Report'!#REF!</definedName>
    <definedName name="Rpt_Client" localSheetId="7">'[17]POR-6A MWD Survey Report'!#REF!</definedName>
    <definedName name="Rpt_Client">#REF!</definedName>
    <definedName name="Rpt_ClientName">#REF!</definedName>
    <definedName name="Rpt_ClientRep1" localSheetId="3">#REF!</definedName>
    <definedName name="Rpt_ClientRep1" localSheetId="6">#REF!</definedName>
    <definedName name="Rpt_ClientRep1" localSheetId="5">#REF!</definedName>
    <definedName name="Rpt_ClientRep1" localSheetId="4">#REF!</definedName>
    <definedName name="Rpt_ClientRep1" localSheetId="2">#REF!</definedName>
    <definedName name="Rpt_ClientRep1" localSheetId="0">#REF!</definedName>
    <definedName name="Rpt_ClientRep1" localSheetId="7">#REF!</definedName>
    <definedName name="Rpt_ClientRep1">#REF!</definedName>
    <definedName name="Rpt_ClientRep2" localSheetId="3">#REF!</definedName>
    <definedName name="Rpt_ClientRep2" localSheetId="6">#REF!</definedName>
    <definedName name="Rpt_ClientRep2" localSheetId="5">#REF!</definedName>
    <definedName name="Rpt_ClientRep2" localSheetId="4">#REF!</definedName>
    <definedName name="Rpt_ClientRep2" localSheetId="2">#REF!</definedName>
    <definedName name="Rpt_ClientRep2" localSheetId="0">#REF!</definedName>
    <definedName name="Rpt_ClientRep2" localSheetId="7">#REF!</definedName>
    <definedName name="Rpt_ClientRep2">#REF!</definedName>
    <definedName name="Rpt_Comments" localSheetId="3">#REF!</definedName>
    <definedName name="Rpt_Comments" localSheetId="6">#REF!</definedName>
    <definedName name="Rpt_Comments" localSheetId="5">#REF!</definedName>
    <definedName name="Rpt_Comments" localSheetId="4">#REF!</definedName>
    <definedName name="Rpt_Comments" localSheetId="2">#REF!</definedName>
    <definedName name="Rpt_Comments" localSheetId="0">#REF!</definedName>
    <definedName name="Rpt_Comments" localSheetId="7">#REF!</definedName>
    <definedName name="Rpt_Comments">#REF!</definedName>
    <definedName name="Rpt_CoordinateReference" localSheetId="3">'[18]WBEXT-1A MWD Svy Report'!#REF!</definedName>
    <definedName name="Rpt_CoordinateReference" localSheetId="6">#REF!</definedName>
    <definedName name="Rpt_CoordinateReference" localSheetId="5">'[19]WBEXT-1A MWD Svy Report'!#REF!</definedName>
    <definedName name="Rpt_CoordinateReference" localSheetId="4">'[19]WBEXT-1A MWD Svy Report'!#REF!</definedName>
    <definedName name="Rpt_CoordinateReference" localSheetId="2">'[17]POR-6A MWD Survey Report'!#REF!</definedName>
    <definedName name="Rpt_CoordinateReference" localSheetId="0">'[15]POR-6A MWD Survey Report'!#REF!</definedName>
    <definedName name="Rpt_CoordinateReference" localSheetId="7">'[17]POR-6A MWD Survey Report'!#REF!</definedName>
    <definedName name="Rpt_CoordinateReference">#REF!</definedName>
    <definedName name="Rpt_CoordinateSystem" localSheetId="3">'[18]WBEXT-1A MWD Svy Report'!#REF!</definedName>
    <definedName name="Rpt_CoordinateSystem" localSheetId="6">#REF!</definedName>
    <definedName name="Rpt_CoordinateSystem" localSheetId="5">'[19]WBEXT-1A MWD Svy Report'!#REF!</definedName>
    <definedName name="Rpt_CoordinateSystem" localSheetId="4">'[19]WBEXT-1A MWD Svy Report'!#REF!</definedName>
    <definedName name="Rpt_CoordinateSystem" localSheetId="2">'[17]POR-6A MWD Survey Report'!#REF!</definedName>
    <definedName name="Rpt_CoordinateSystem" localSheetId="0">'[15]POR-6A MWD Survey Report'!#REF!</definedName>
    <definedName name="Rpt_CoordinateSystem" localSheetId="7">'[17]POR-6A MWD Survey Report'!#REF!</definedName>
    <definedName name="Rpt_CoordinateSystem">#REF!</definedName>
    <definedName name="Rpt_Date" localSheetId="3">'[18]WBEXT-1A MWD Svy Report'!#REF!</definedName>
    <definedName name="Rpt_Date" localSheetId="6">#REF!</definedName>
    <definedName name="Rpt_Date" localSheetId="5">'[19]WBEXT-1A MWD Svy Report'!#REF!</definedName>
    <definedName name="Rpt_Date" localSheetId="4">'[19]WBEXT-1A MWD Svy Report'!#REF!</definedName>
    <definedName name="Rpt_Date" localSheetId="2">'[17]POR-6A MWD Survey Report'!#REF!</definedName>
    <definedName name="Rpt_Date" localSheetId="0">'[15]POR-6A MWD Survey Report'!#REF!</definedName>
    <definedName name="Rpt_Date" localSheetId="7">'[17]POR-6A MWD Survey Report'!#REF!</definedName>
    <definedName name="Rpt_Date">#REF!</definedName>
    <definedName name="Rpt_DepthIn" localSheetId="3">#REF!</definedName>
    <definedName name="Rpt_DepthIn" localSheetId="6">#REF!</definedName>
    <definedName name="Rpt_DepthIn" localSheetId="5">#REF!</definedName>
    <definedName name="Rpt_DepthIn" localSheetId="4">#REF!</definedName>
    <definedName name="Rpt_DepthIn" localSheetId="2">#REF!</definedName>
    <definedName name="Rpt_DepthIn" localSheetId="0">#REF!</definedName>
    <definedName name="Rpt_DepthIn" localSheetId="7">#REF!</definedName>
    <definedName name="Rpt_DepthIn">#REF!</definedName>
    <definedName name="Rpt_DepthIn_Header" localSheetId="3">#REF!</definedName>
    <definedName name="Rpt_DepthIn_Header" localSheetId="6">#REF!</definedName>
    <definedName name="Rpt_DepthIn_Header" localSheetId="5">#REF!</definedName>
    <definedName name="Rpt_DepthIn_Header" localSheetId="4">#REF!</definedName>
    <definedName name="Rpt_DepthIn_Header" localSheetId="2">#REF!</definedName>
    <definedName name="Rpt_DepthIn_Header" localSheetId="0">#REF!</definedName>
    <definedName name="Rpt_DepthIn_Header" localSheetId="7">#REF!</definedName>
    <definedName name="Rpt_DepthIn_Header">#REF!</definedName>
    <definedName name="Rpt_DepthOut" localSheetId="3">#REF!</definedName>
    <definedName name="Rpt_DepthOut" localSheetId="6">#REF!</definedName>
    <definedName name="Rpt_DepthOut" localSheetId="5">#REF!</definedName>
    <definedName name="Rpt_DepthOut" localSheetId="4">#REF!</definedName>
    <definedName name="Rpt_DepthOut" localSheetId="2">#REF!</definedName>
    <definedName name="Rpt_DepthOut" localSheetId="0">#REF!</definedName>
    <definedName name="Rpt_DepthOut" localSheetId="7">#REF!</definedName>
    <definedName name="Rpt_DepthOut">#REF!</definedName>
    <definedName name="Rpt_DepthOut_Header" localSheetId="3">#REF!</definedName>
    <definedName name="Rpt_DepthOut_Header" localSheetId="6">#REF!</definedName>
    <definedName name="Rpt_DepthOut_Header" localSheetId="5">#REF!</definedName>
    <definedName name="Rpt_DepthOut_Header" localSheetId="4">#REF!</definedName>
    <definedName name="Rpt_DepthOut_Header" localSheetId="2">#REF!</definedName>
    <definedName name="Rpt_DepthOut_Header" localSheetId="0">#REF!</definedName>
    <definedName name="Rpt_DepthOut_Header" localSheetId="7">#REF!</definedName>
    <definedName name="Rpt_DepthOut_Header">#REF!</definedName>
    <definedName name="Rpt_DipAngle" localSheetId="3">'[18]WBEXT-1A MWD Svy Report'!#REF!</definedName>
    <definedName name="Rpt_DipAngle" localSheetId="6">#REF!</definedName>
    <definedName name="Rpt_DipAngle" localSheetId="5">'[19]WBEXT-1A MWD Svy Report'!#REF!</definedName>
    <definedName name="Rpt_DipAngle" localSheetId="4">'[19]WBEXT-1A MWD Svy Report'!#REF!</definedName>
    <definedName name="Rpt_DipAngle" localSheetId="2">'[17]POR-6A MWD Survey Report'!#REF!</definedName>
    <definedName name="Rpt_DipAngle" localSheetId="0">'[15]POR-6A MWD Survey Report'!#REF!</definedName>
    <definedName name="Rpt_DipAngle" localSheetId="7">'[17]POR-6A MWD Survey Report'!#REF!</definedName>
    <definedName name="Rpt_DipAngle">#REF!</definedName>
    <definedName name="Rpt_Drillsheet_Data_Date" localSheetId="3">#REF!</definedName>
    <definedName name="Rpt_Drillsheet_Data_Date" localSheetId="6">#REF!</definedName>
    <definedName name="Rpt_Drillsheet_Data_Date" localSheetId="5">#REF!</definedName>
    <definedName name="Rpt_Drillsheet_Data_Date" localSheetId="4">#REF!</definedName>
    <definedName name="Rpt_Drillsheet_Data_Date" localSheetId="2">#REF!</definedName>
    <definedName name="Rpt_Drillsheet_Data_Date" localSheetId="0">#REF!</definedName>
    <definedName name="Rpt_Drillsheet_Data_Date" localSheetId="7">#REF!</definedName>
    <definedName name="Rpt_Drillsheet_Data_Date">#REF!</definedName>
    <definedName name="Rpt_Drillsheet_Header1_Date" localSheetId="3">#REF!</definedName>
    <definedName name="Rpt_Drillsheet_Header1_Date" localSheetId="6">#REF!</definedName>
    <definedName name="Rpt_Drillsheet_Header1_Date" localSheetId="5">#REF!</definedName>
    <definedName name="Rpt_Drillsheet_Header1_Date" localSheetId="4">#REF!</definedName>
    <definedName name="Rpt_Drillsheet_Header1_Date" localSheetId="2">#REF!</definedName>
    <definedName name="Rpt_Drillsheet_Header1_Date" localSheetId="0">#REF!</definedName>
    <definedName name="Rpt_Drillsheet_Header1_Date" localSheetId="7">#REF!</definedName>
    <definedName name="Rpt_Drillsheet_Header1_Date">#REF!</definedName>
    <definedName name="Rpt_Drillsheet_Header2_Date" localSheetId="3">#REF!</definedName>
    <definedName name="Rpt_Drillsheet_Header2_Date" localSheetId="6">#REF!</definedName>
    <definedName name="Rpt_Drillsheet_Header2_Date" localSheetId="5">#REF!</definedName>
    <definedName name="Rpt_Drillsheet_Header2_Date" localSheetId="4">#REF!</definedName>
    <definedName name="Rpt_Drillsheet_Header2_Date" localSheetId="2">#REF!</definedName>
    <definedName name="Rpt_Drillsheet_Header2_Date" localSheetId="0">#REF!</definedName>
    <definedName name="Rpt_Drillsheet_Header2_Date" localSheetId="7">#REF!</definedName>
    <definedName name="Rpt_Drillsheet_Header2_Date">#REF!</definedName>
    <definedName name="Rpt_DrillSiteOrWellPad" localSheetId="3">'[18]WBEXT-1A MWD Svy Report'!#REF!</definedName>
    <definedName name="Rpt_DrillSiteOrWellPad" localSheetId="6">#REF!</definedName>
    <definedName name="Rpt_DrillSiteOrWellPad" localSheetId="5">'[19]WBEXT-1A MWD Svy Report'!#REF!</definedName>
    <definedName name="Rpt_DrillSiteOrWellPad" localSheetId="4">'[19]WBEXT-1A MWD Svy Report'!#REF!</definedName>
    <definedName name="Rpt_DrillSiteOrWellPad" localSheetId="2">'[17]POR-6A MWD Survey Report'!#REF!</definedName>
    <definedName name="Rpt_DrillSiteOrWellPad" localSheetId="0">'[15]POR-6A MWD Survey Report'!#REF!</definedName>
    <definedName name="Rpt_DrillSiteOrWellPad" localSheetId="7">'[17]POR-6A MWD Survey Report'!#REF!</definedName>
    <definedName name="Rpt_DrillSiteOrWellPad">#REF!</definedName>
    <definedName name="Rpt_Elevation" localSheetId="3">'[18]WBEXT-1A MWD Svy Report'!#REF!</definedName>
    <definedName name="Rpt_Elevation" localSheetId="6">#REF!</definedName>
    <definedName name="Rpt_Elevation" localSheetId="5">'[19]WBEXT-1A MWD Svy Report'!#REF!</definedName>
    <definedName name="Rpt_Elevation" localSheetId="4">'[19]WBEXT-1A MWD Svy Report'!#REF!</definedName>
    <definedName name="Rpt_Elevation" localSheetId="2">'[17]POR-6A MWD Survey Report'!#REF!</definedName>
    <definedName name="Rpt_Elevation" localSheetId="0">'[15]POR-6A MWD Survey Report'!#REF!</definedName>
    <definedName name="Rpt_Elevation" localSheetId="7">'[17]POR-6A MWD Survey Report'!#REF!</definedName>
    <definedName name="Rpt_Elevation">#REF!</definedName>
    <definedName name="Rpt_ElevationReference" localSheetId="3">'[18]WBEXT-1A MWD Svy Report'!#REF!</definedName>
    <definedName name="Rpt_ElevationReference" localSheetId="6">#REF!</definedName>
    <definedName name="Rpt_ElevationReference" localSheetId="5">'[19]WBEXT-1A MWD Svy Report'!#REF!</definedName>
    <definedName name="Rpt_ElevationReference" localSheetId="4">'[19]WBEXT-1A MWD Svy Report'!#REF!</definedName>
    <definedName name="Rpt_ElevationReference" localSheetId="2">'[17]POR-6A MWD Survey Report'!#REF!</definedName>
    <definedName name="Rpt_ElevationReference" localSheetId="0">'[15]POR-6A MWD Survey Report'!#REF!</definedName>
    <definedName name="Rpt_ElevationReference" localSheetId="7">'[17]POR-6A MWD Survey Report'!#REF!</definedName>
    <definedName name="Rpt_ElevationReference">#REF!</definedName>
    <definedName name="Rpt_EndMW" localSheetId="3">#REF!</definedName>
    <definedName name="Rpt_EndMW" localSheetId="6">#REF!</definedName>
    <definedName name="Rpt_EndMW" localSheetId="5">#REF!</definedName>
    <definedName name="Rpt_EndMW" localSheetId="4">#REF!</definedName>
    <definedName name="Rpt_EndMW" localSheetId="2">#REF!</definedName>
    <definedName name="Rpt_EndMW" localSheetId="0">#REF!</definedName>
    <definedName name="Rpt_EndMW" localSheetId="7">#REF!</definedName>
    <definedName name="Rpt_EndMW">#REF!</definedName>
    <definedName name="Rpt_FieldName" localSheetId="3">'[18]WBEXT-1A MWD Svy Report'!#REF!</definedName>
    <definedName name="Rpt_FieldName" localSheetId="6">#REF!</definedName>
    <definedName name="Rpt_FieldName" localSheetId="5">'[19]WBEXT-1A MWD Svy Report'!#REF!</definedName>
    <definedName name="Rpt_FieldName" localSheetId="4">'[19]WBEXT-1A MWD Svy Report'!#REF!</definedName>
    <definedName name="Rpt_FieldName" localSheetId="2">'[17]POR-6A MWD Survey Report'!#REF!</definedName>
    <definedName name="Rpt_FieldName" localSheetId="0">'[15]POR-6A MWD Survey Report'!#REF!</definedName>
    <definedName name="Rpt_FieldName" localSheetId="7">'[17]POR-6A MWD Survey Report'!#REF!</definedName>
    <definedName name="Rpt_FieldName">#REF!</definedName>
    <definedName name="Rpt_FieldStrength" localSheetId="3">'[18]WBEXT-1A MWD Svy Report'!#REF!</definedName>
    <definedName name="Rpt_FieldStrength" localSheetId="6">#REF!</definedName>
    <definedName name="Rpt_FieldStrength" localSheetId="5">'[19]WBEXT-1A MWD Svy Report'!#REF!</definedName>
    <definedName name="Rpt_FieldStrength" localSheetId="4">'[19]WBEXT-1A MWD Svy Report'!#REF!</definedName>
    <definedName name="Rpt_FieldStrength" localSheetId="2">'[17]POR-6A MWD Survey Report'!#REF!</definedName>
    <definedName name="Rpt_FieldStrength" localSheetId="0">'[15]POR-6A MWD Survey Report'!#REF!</definedName>
    <definedName name="Rpt_FieldStrength" localSheetId="7">'[17]POR-6A MWD Survey Report'!#REF!</definedName>
    <definedName name="Rpt_FieldStrength">#REF!</definedName>
    <definedName name="Rpt_FirstDD" localSheetId="3">#REF!</definedName>
    <definedName name="Rpt_FirstDD" localSheetId="6">#REF!</definedName>
    <definedName name="Rpt_FirstDD" localSheetId="5">#REF!</definedName>
    <definedName name="Rpt_FirstDD" localSheetId="4">#REF!</definedName>
    <definedName name="Rpt_FirstDD" localSheetId="2">#REF!</definedName>
    <definedName name="Rpt_FirstDD" localSheetId="0">#REF!</definedName>
    <definedName name="Rpt_FirstDD" localSheetId="7">#REF!</definedName>
    <definedName name="Rpt_FirstDD">#REF!</definedName>
    <definedName name="Rpt_GeodeticLocation" localSheetId="3">'[18]WBEXT-1A MWD Svy Report'!#REF!</definedName>
    <definedName name="Rpt_GeodeticLocation" localSheetId="6">#REF!</definedName>
    <definedName name="Rpt_GeodeticLocation" localSheetId="5">'[19]WBEXT-1A MWD Svy Report'!#REF!</definedName>
    <definedName name="Rpt_GeodeticLocation" localSheetId="4">'[19]WBEXT-1A MWD Svy Report'!#REF!</definedName>
    <definedName name="Rpt_GeodeticLocation" localSheetId="2">'[17]POR-6A MWD Survey Report'!#REF!</definedName>
    <definedName name="Rpt_GeodeticLocation" localSheetId="0">'[15]POR-6A MWD Survey Report'!#REF!</definedName>
    <definedName name="Rpt_GeodeticLocation" localSheetId="7">'[17]POR-6A MWD Survey Report'!#REF!</definedName>
    <definedName name="Rpt_GeodeticLocation">#REF!</definedName>
    <definedName name="Rpt_GridConvergence" localSheetId="3">'[18]WBEXT-1A MWD Svy Report'!#REF!</definedName>
    <definedName name="Rpt_GridConvergence" localSheetId="6">#REF!</definedName>
    <definedName name="Rpt_GridConvergence" localSheetId="5">'[19]WBEXT-1A MWD Svy Report'!#REF!</definedName>
    <definedName name="Rpt_GridConvergence" localSheetId="4">'[19]WBEXT-1A MWD Svy Report'!#REF!</definedName>
    <definedName name="Rpt_GridConvergence" localSheetId="2">'[17]POR-6A MWD Survey Report'!#REF!</definedName>
    <definedName name="Rpt_GridConvergence" localSheetId="0">'[15]POR-6A MWD Survey Report'!#REF!</definedName>
    <definedName name="Rpt_GridConvergence" localSheetId="7">'[17]POR-6A MWD Survey Report'!#REF!</definedName>
    <definedName name="Rpt_GridConvergence">#REF!</definedName>
    <definedName name="Rpt_GridCorrection" localSheetId="3">'[18]WBEXT-1A MWD Svy Report'!#REF!</definedName>
    <definedName name="Rpt_GridCorrection" localSheetId="6">#REF!</definedName>
    <definedName name="Rpt_GridCorrection" localSheetId="5">'[19]WBEXT-1A MWD Svy Report'!#REF!</definedName>
    <definedName name="Rpt_GridCorrection" localSheetId="4">'[19]WBEXT-1A MWD Svy Report'!#REF!</definedName>
    <definedName name="Rpt_GridCorrection" localSheetId="2">'[17]POR-6A MWD Survey Report'!#REF!</definedName>
    <definedName name="Rpt_GridCorrection" localSheetId="0">'[15]POR-6A MWD Survey Report'!#REF!</definedName>
    <definedName name="Rpt_GridCorrection" localSheetId="7">'[17]POR-6A MWD Survey Report'!#REF!</definedName>
    <definedName name="Rpt_GridCorrection">#REF!</definedName>
    <definedName name="Rpt_GridLocation" localSheetId="3">'[18]WBEXT-1A MWD Svy Report'!#REF!</definedName>
    <definedName name="Rpt_GridLocation" localSheetId="6">#REF!</definedName>
    <definedName name="Rpt_GridLocation" localSheetId="5">'[19]WBEXT-1A MWD Svy Report'!#REF!</definedName>
    <definedName name="Rpt_GridLocation" localSheetId="4">'[19]WBEXT-1A MWD Svy Report'!#REF!</definedName>
    <definedName name="Rpt_GridLocation" localSheetId="2">'[17]POR-6A MWD Survey Report'!#REF!</definedName>
    <definedName name="Rpt_GridLocation" localSheetId="0">'[15]POR-6A MWD Survey Report'!#REF!</definedName>
    <definedName name="Rpt_GridLocation" localSheetId="7">'[17]POR-6A MWD Survey Report'!#REF!</definedName>
    <definedName name="Rpt_GridLocation">#REF!</definedName>
    <definedName name="Rpt_GroundLevelElevation" localSheetId="3">'[18]WBEXT-1A MWD Svy Report'!#REF!</definedName>
    <definedName name="Rpt_GroundLevelElevation" localSheetId="6">#REF!</definedName>
    <definedName name="Rpt_GroundLevelElevation" localSheetId="5">'[19]WBEXT-1A MWD Svy Report'!#REF!</definedName>
    <definedName name="Rpt_GroundLevelElevation" localSheetId="4">'[19]WBEXT-1A MWD Svy Report'!#REF!</definedName>
    <definedName name="Rpt_GroundLevelElevation" localSheetId="2">'[17]POR-6A MWD Survey Report'!#REF!</definedName>
    <definedName name="Rpt_GroundLevelElevation" localSheetId="0">'[15]POR-6A MWD Survey Report'!#REF!</definedName>
    <definedName name="Rpt_GroundLevelElevation" localSheetId="7">'[17]POR-6A MWD Survey Report'!#REF!</definedName>
    <definedName name="Rpt_GroundLevelElevation">#REF!</definedName>
    <definedName name="Rpt_HoleSize">#REF!</definedName>
    <definedName name="Rpt_HoleSize_Header" localSheetId="3">#REF!</definedName>
    <definedName name="Rpt_HoleSize_Header" localSheetId="6">#REF!</definedName>
    <definedName name="Rpt_HoleSize_Header" localSheetId="5">#REF!</definedName>
    <definedName name="Rpt_HoleSize_Header" localSheetId="4">#REF!</definedName>
    <definedName name="Rpt_HoleSize_Header" localSheetId="2">#REF!</definedName>
    <definedName name="Rpt_HoleSize_Header" localSheetId="0">#REF!</definedName>
    <definedName name="Rpt_HoleSize_Header" localSheetId="7">#REF!</definedName>
    <definedName name="Rpt_HoleSize_Header">#REF!</definedName>
    <definedName name="Rpt_InRowOut" localSheetId="3">#REF!</definedName>
    <definedName name="Rpt_InRowOut" localSheetId="6">#REF!</definedName>
    <definedName name="Rpt_InRowOut" localSheetId="5">#REF!</definedName>
    <definedName name="Rpt_InRowOut" localSheetId="4">#REF!</definedName>
    <definedName name="Rpt_InRowOut" localSheetId="2">#REF!</definedName>
    <definedName name="Rpt_InRowOut" localSheetId="0">#REF!</definedName>
    <definedName name="Rpt_InRowOut" localSheetId="7">#REF!</definedName>
    <definedName name="Rpt_InRowOut">#REF!</definedName>
    <definedName name="Rpt_Jets" localSheetId="3">#REF!</definedName>
    <definedName name="Rpt_Jets" localSheetId="6">#REF!</definedName>
    <definedName name="Rpt_Jets" localSheetId="5">#REF!</definedName>
    <definedName name="Rpt_Jets" localSheetId="4">#REF!</definedName>
    <definedName name="Rpt_Jets" localSheetId="2">#REF!</definedName>
    <definedName name="Rpt_Jets" localSheetId="0">#REF!</definedName>
    <definedName name="Rpt_Jets" localSheetId="7">#REF!</definedName>
    <definedName name="Rpt_Jets">#REF!</definedName>
    <definedName name="Rpt_Jets_Header" localSheetId="3">#REF!</definedName>
    <definedName name="Rpt_Jets_Header" localSheetId="6">#REF!</definedName>
    <definedName name="Rpt_Jets_Header" localSheetId="5">#REF!</definedName>
    <definedName name="Rpt_Jets_Header" localSheetId="4">#REF!</definedName>
    <definedName name="Rpt_Jets_Header" localSheetId="2">#REF!</definedName>
    <definedName name="Rpt_Jets_Header" localSheetId="0">#REF!</definedName>
    <definedName name="Rpt_Jets_Header" localSheetId="7">#REF!</definedName>
    <definedName name="Rpt_Jets_Header">#REF!</definedName>
    <definedName name="Rpt_LeftLogo" localSheetId="3">#REF!</definedName>
    <definedName name="Rpt_LeftLogo" localSheetId="6">#REF!</definedName>
    <definedName name="Rpt_LeftLogo" localSheetId="5">#REF!</definedName>
    <definedName name="Rpt_LeftLogo" localSheetId="4">#REF!</definedName>
    <definedName name="Rpt_LeftLogo" localSheetId="2">#REF!</definedName>
    <definedName name="Rpt_LeftLogo" localSheetId="0">#REF!</definedName>
    <definedName name="Rpt_LeftLogo" localSheetId="7">#REF!</definedName>
    <definedName name="Rpt_LeftLogo">#REF!</definedName>
    <definedName name="Rpt_Logo_Left">#REF!</definedName>
    <definedName name="Rpt_Logo_Right">#REF!</definedName>
    <definedName name="Rpt_MagneticDeclDate" localSheetId="3">'[18]WBEXT-1A MWD Svy Report'!#REF!</definedName>
    <definedName name="Rpt_MagneticDeclDate" localSheetId="6">#REF!</definedName>
    <definedName name="Rpt_MagneticDeclDate" localSheetId="5">'[19]WBEXT-1A MWD Svy Report'!#REF!</definedName>
    <definedName name="Rpt_MagneticDeclDate" localSheetId="4">'[19]WBEXT-1A MWD Svy Report'!#REF!</definedName>
    <definedName name="Rpt_MagneticDeclDate" localSheetId="2">'[17]POR-6A MWD Survey Report'!#REF!</definedName>
    <definedName name="Rpt_MagneticDeclDate" localSheetId="0">'[15]POR-6A MWD Survey Report'!#REF!</definedName>
    <definedName name="Rpt_MagneticDeclDate" localSheetId="7">'[17]POR-6A MWD Survey Report'!#REF!</definedName>
    <definedName name="Rpt_MagneticDeclDate">#REF!</definedName>
    <definedName name="Rpt_MagneticDeclination" localSheetId="3">'[18]WBEXT-1A MWD Svy Report'!#REF!</definedName>
    <definedName name="Rpt_MagneticDeclination" localSheetId="6">#REF!</definedName>
    <definedName name="Rpt_MagneticDeclination" localSheetId="5">'[19]WBEXT-1A MWD Svy Report'!#REF!</definedName>
    <definedName name="Rpt_MagneticDeclination" localSheetId="4">'[19]WBEXT-1A MWD Svy Report'!#REF!</definedName>
    <definedName name="Rpt_MagneticDeclination" localSheetId="2">'[17]POR-6A MWD Survey Report'!#REF!</definedName>
    <definedName name="Rpt_MagneticDeclination" localSheetId="0">'[15]POR-6A MWD Survey Report'!#REF!</definedName>
    <definedName name="Rpt_MagneticDeclination" localSheetId="7">'[17]POR-6A MWD Survey Report'!#REF!</definedName>
    <definedName name="Rpt_MagneticDeclination">#REF!</definedName>
    <definedName name="Rpt_MagneticDeclModel" localSheetId="3">'[18]WBEXT-1A MWD Svy Report'!#REF!</definedName>
    <definedName name="Rpt_MagneticDeclModel" localSheetId="6">#REF!</definedName>
    <definedName name="Rpt_MagneticDeclModel" localSheetId="5">'[19]WBEXT-1A MWD Svy Report'!#REF!</definedName>
    <definedName name="Rpt_MagneticDeclModel" localSheetId="4">'[19]WBEXT-1A MWD Svy Report'!#REF!</definedName>
    <definedName name="Rpt_MagneticDeclModel" localSheetId="2">'[17]POR-6A MWD Survey Report'!#REF!</definedName>
    <definedName name="Rpt_MagneticDeclModel" localSheetId="0">'[15]POR-6A MWD Survey Report'!#REF!</definedName>
    <definedName name="Rpt_MagneticDeclModel" localSheetId="7">'[17]POR-6A MWD Survey Report'!#REF!</definedName>
    <definedName name="Rpt_MagneticDeclModel">#REF!</definedName>
    <definedName name="Rpt_Manuf" localSheetId="3">#REF!</definedName>
    <definedName name="Rpt_Manuf" localSheetId="6">#REF!</definedName>
    <definedName name="Rpt_Manuf" localSheetId="5">#REF!</definedName>
    <definedName name="Rpt_Manuf" localSheetId="4">#REF!</definedName>
    <definedName name="Rpt_Manuf" localSheetId="2">#REF!</definedName>
    <definedName name="Rpt_Manuf" localSheetId="0">#REF!</definedName>
    <definedName name="Rpt_Manuf" localSheetId="7">#REF!</definedName>
    <definedName name="Rpt_Manuf">#REF!</definedName>
    <definedName name="Rpt_MudType" localSheetId="3">#REF!</definedName>
    <definedName name="Rpt_MudType" localSheetId="6">#REF!</definedName>
    <definedName name="Rpt_MudType" localSheetId="5">#REF!</definedName>
    <definedName name="Rpt_MudType" localSheetId="4">#REF!</definedName>
    <definedName name="Rpt_MudType" localSheetId="2">#REF!</definedName>
    <definedName name="Rpt_MudType" localSheetId="0">#REF!</definedName>
    <definedName name="Rpt_MudType" localSheetId="7">#REF!</definedName>
    <definedName name="Rpt_MudType">#REF!</definedName>
    <definedName name="Rpt_NorthReference" localSheetId="3">'[18]WBEXT-1A MWD Svy Report'!#REF!</definedName>
    <definedName name="Rpt_NorthReference" localSheetId="6">#REF!</definedName>
    <definedName name="Rpt_NorthReference" localSheetId="5">'[19]WBEXT-1A MWD Svy Report'!#REF!</definedName>
    <definedName name="Rpt_NorthReference" localSheetId="4">'[19]WBEXT-1A MWD Svy Report'!#REF!</definedName>
    <definedName name="Rpt_NorthReference" localSheetId="2">'[17]POR-6A MWD Survey Report'!#REF!</definedName>
    <definedName name="Rpt_NorthReference" localSheetId="0">'[15]POR-6A MWD Survey Report'!#REF!</definedName>
    <definedName name="Rpt_NorthReference" localSheetId="7">'[17]POR-6A MWD Survey Report'!#REF!</definedName>
    <definedName name="Rpt_NorthReference">#REF!</definedName>
    <definedName name="Rpt_RightLogo" localSheetId="3">#REF!</definedName>
    <definedName name="Rpt_RightLogo" localSheetId="6">#REF!</definedName>
    <definedName name="Rpt_RightLogo" localSheetId="5">#REF!</definedName>
    <definedName name="Rpt_RightLogo" localSheetId="4">#REF!</definedName>
    <definedName name="Rpt_RightLogo" localSheetId="2">#REF!</definedName>
    <definedName name="Rpt_RightLogo" localSheetId="0">#REF!</definedName>
    <definedName name="Rpt_RightLogo" localSheetId="7">#REF!</definedName>
    <definedName name="Rpt_RightLogo">#REF!</definedName>
    <definedName name="Rpt_RigName" localSheetId="3">#REF!</definedName>
    <definedName name="Rpt_RigName" localSheetId="6">#REF!</definedName>
    <definedName name="Rpt_RigName" localSheetId="5">#REF!</definedName>
    <definedName name="Rpt_RigName" localSheetId="4">#REF!</definedName>
    <definedName name="Rpt_RigName" localSheetId="2">#REF!</definedName>
    <definedName name="Rpt_RigName" localSheetId="0">#REF!</definedName>
    <definedName name="Rpt_RigName" localSheetId="7">#REF!</definedName>
    <definedName name="Rpt_RigName">#REF!</definedName>
    <definedName name="Rpt_ScaleFactor" localSheetId="3">'[18]WBEXT-1A MWD Svy Report'!#REF!</definedName>
    <definedName name="Rpt_ScaleFactor" localSheetId="6">#REF!</definedName>
    <definedName name="Rpt_ScaleFactor" localSheetId="5">'[19]WBEXT-1A MWD Svy Report'!#REF!</definedName>
    <definedName name="Rpt_ScaleFactor" localSheetId="4">'[19]WBEXT-1A MWD Svy Report'!#REF!</definedName>
    <definedName name="Rpt_ScaleFactor" localSheetId="2">'[17]POR-6A MWD Survey Report'!#REF!</definedName>
    <definedName name="Rpt_ScaleFactor" localSheetId="0">'[15]POR-6A MWD Survey Report'!#REF!</definedName>
    <definedName name="Rpt_ScaleFactor" localSheetId="7">'[17]POR-6A MWD Survey Report'!#REF!</definedName>
    <definedName name="Rpt_ScaleFactor">#REF!</definedName>
    <definedName name="Rpt_SecondDD" localSheetId="3">#REF!</definedName>
    <definedName name="Rpt_SecondDD" localSheetId="6">#REF!</definedName>
    <definedName name="Rpt_SecondDD" localSheetId="5">#REF!</definedName>
    <definedName name="Rpt_SecondDD" localSheetId="4">#REF!</definedName>
    <definedName name="Rpt_SecondDD" localSheetId="2">#REF!</definedName>
    <definedName name="Rpt_SecondDD" localSheetId="0">#REF!</definedName>
    <definedName name="Rpt_SecondDD" localSheetId="7">#REF!</definedName>
    <definedName name="Rpt_SecondDD">#REF!</definedName>
    <definedName name="Rpt_SurveyCompMethod" localSheetId="3">'[18]WBEXT-1A MWD Svy Report'!#REF!</definedName>
    <definedName name="Rpt_SurveyCompMethod" localSheetId="6">#REF!</definedName>
    <definedName name="Rpt_SurveyCompMethod" localSheetId="5">'[19]WBEXT-1A MWD Svy Report'!#REF!</definedName>
    <definedName name="Rpt_SurveyCompMethod" localSheetId="4">'[19]WBEXT-1A MWD Svy Report'!#REF!</definedName>
    <definedName name="Rpt_SurveyCompMethod" localSheetId="2">'[17]POR-6A MWD Survey Report'!#REF!</definedName>
    <definedName name="Rpt_SurveyCompMethod" localSheetId="0">'[15]POR-6A MWD Survey Report'!#REF!</definedName>
    <definedName name="Rpt_SurveyCompMethod" localSheetId="7">'[17]POR-6A MWD Survey Report'!#REF!</definedName>
    <definedName name="Rpt_SurveyCompMethod">#REF!</definedName>
    <definedName name="Rpt_SurveyDate" localSheetId="3">'[18]WBEXT-1A MWD Svy Report'!#REF!</definedName>
    <definedName name="Rpt_SurveyDate" localSheetId="6">#REF!</definedName>
    <definedName name="Rpt_SurveyDate" localSheetId="5">'[19]WBEXT-1A MWD Svy Report'!#REF!</definedName>
    <definedName name="Rpt_SurveyDate" localSheetId="4">'[19]WBEXT-1A MWD Svy Report'!#REF!</definedName>
    <definedName name="Rpt_SurveyDate" localSheetId="2">'[17]POR-6A MWD Survey Report'!#REF!</definedName>
    <definedName name="Rpt_SurveyDate" localSheetId="0">'[15]POR-6A MWD Survey Report'!#REF!</definedName>
    <definedName name="Rpt_SurveyDate" localSheetId="7">'[17]POR-6A MWD Survey Report'!#REF!</definedName>
    <definedName name="Rpt_SurveyDate">#REF!</definedName>
    <definedName name="Rpt_SurveyName" localSheetId="3">'[18]WBEXT-1A MWD Svy Report'!#REF!</definedName>
    <definedName name="Rpt_SurveyName" localSheetId="6">#REF!</definedName>
    <definedName name="Rpt_SurveyName" localSheetId="5">'[19]WBEXT-1A MWD Svy Report'!#REF!</definedName>
    <definedName name="Rpt_SurveyName" localSheetId="4">'[19]WBEXT-1A MWD Svy Report'!#REF!</definedName>
    <definedName name="Rpt_SurveyName" localSheetId="2">'[17]POR-6A MWD Survey Report'!#REF!</definedName>
    <definedName name="Rpt_SurveyName" localSheetId="0">'[15]POR-6A MWD Survey Report'!#REF!</definedName>
    <definedName name="Rpt_SurveyName" localSheetId="7">'[17]POR-6A MWD Survey Report'!#REF!</definedName>
    <definedName name="Rpt_SurveyName">#REF!</definedName>
    <definedName name="Rpt_SurveyStats" localSheetId="3">'[18]WBEXT-1A MWD Svy Report'!#REF!</definedName>
    <definedName name="Rpt_SurveyStats" localSheetId="6">#REF!</definedName>
    <definedName name="Rpt_SurveyStats" localSheetId="5">'[19]WBEXT-1A MWD Svy Report'!#REF!</definedName>
    <definedName name="Rpt_SurveyStats" localSheetId="4">'[19]WBEXT-1A MWD Svy Report'!#REF!</definedName>
    <definedName name="Rpt_SurveyStats" localSheetId="2">'[17]POR-6A MWD Survey Report'!#REF!</definedName>
    <definedName name="Rpt_SurveyStats" localSheetId="0">'[15]POR-6A MWD Survey Report'!#REF!</definedName>
    <definedName name="Rpt_SurveyStats" localSheetId="7">'[17]POR-6A MWD Survey Report'!#REF!</definedName>
    <definedName name="Rpt_SurveyStats">#REF!</definedName>
    <definedName name="Rpt_TimeIn" localSheetId="3">#REF!</definedName>
    <definedName name="Rpt_TimeIn" localSheetId="6">#REF!</definedName>
    <definedName name="Rpt_TimeIn" localSheetId="5">#REF!</definedName>
    <definedName name="Rpt_TimeIn" localSheetId="4">#REF!</definedName>
    <definedName name="Rpt_TimeIn" localSheetId="2">#REF!</definedName>
    <definedName name="Rpt_TimeIn" localSheetId="0">#REF!</definedName>
    <definedName name="Rpt_TimeIn" localSheetId="7">#REF!</definedName>
    <definedName name="Rpt_TimeIn">#REF!</definedName>
    <definedName name="Rpt_TimeOut" localSheetId="3">#REF!</definedName>
    <definedName name="Rpt_TimeOut" localSheetId="6">#REF!</definedName>
    <definedName name="Rpt_TimeOut" localSheetId="5">#REF!</definedName>
    <definedName name="Rpt_TimeOut" localSheetId="4">#REF!</definedName>
    <definedName name="Rpt_TimeOut" localSheetId="2">#REF!</definedName>
    <definedName name="Rpt_TimeOut" localSheetId="0">#REF!</definedName>
    <definedName name="Rpt_TimeOut" localSheetId="7">#REF!</definedName>
    <definedName name="Rpt_TimeOut">#REF!</definedName>
    <definedName name="Rpt_Title" localSheetId="3">'[18]WBEXT-1A MWD Svy Report'!#REF!</definedName>
    <definedName name="Rpt_Title" localSheetId="6">#REF!</definedName>
    <definedName name="Rpt_Title" localSheetId="5">'[19]WBEXT-1A MWD Svy Report'!#REF!</definedName>
    <definedName name="Rpt_Title" localSheetId="4">'[19]WBEXT-1A MWD Svy Report'!#REF!</definedName>
    <definedName name="Rpt_Title" localSheetId="2">'[17]POR-6A MWD Survey Report'!#REF!</definedName>
    <definedName name="Rpt_Title" localSheetId="0">'[15]POR-6A MWD Survey Report'!#REF!</definedName>
    <definedName name="Rpt_Title" localSheetId="7">'[17]POR-6A MWD Survey Report'!#REF!</definedName>
    <definedName name="Rpt_Title">#REF!</definedName>
    <definedName name="Rpt_Title2" localSheetId="3">'[18]WBEXT-1A MWD Svy Report'!#REF!</definedName>
    <definedName name="Rpt_Title2" localSheetId="6">#REF!</definedName>
    <definedName name="Rpt_Title2" localSheetId="5">'[19]WBEXT-1A MWD Svy Report'!#REF!</definedName>
    <definedName name="Rpt_Title2" localSheetId="4">'[19]WBEXT-1A MWD Svy Report'!#REF!</definedName>
    <definedName name="Rpt_Title2" localSheetId="2">'[17]POR-6A MWD Survey Report'!#REF!</definedName>
    <definedName name="Rpt_Title2" localSheetId="0">'[15]POR-6A MWD Survey Report'!#REF!</definedName>
    <definedName name="Rpt_Title2" localSheetId="7">'[17]POR-6A MWD Survey Report'!#REF!</definedName>
    <definedName name="Rpt_Title2">#REF!</definedName>
    <definedName name="Rpt_TotalCorrection" localSheetId="3">'[18]WBEXT-1A MWD Svy Report'!#REF!</definedName>
    <definedName name="Rpt_TotalCorrection" localSheetId="6">#REF!</definedName>
    <definedName name="Rpt_TotalCorrection" localSheetId="5">'[19]WBEXT-1A MWD Svy Report'!#REF!</definedName>
    <definedName name="Rpt_TotalCorrection" localSheetId="4">'[19]WBEXT-1A MWD Svy Report'!#REF!</definedName>
    <definedName name="Rpt_TotalCorrection" localSheetId="2">'[17]POR-6A MWD Survey Report'!#REF!</definedName>
    <definedName name="Rpt_TotalCorrection" localSheetId="0">'[15]POR-6A MWD Survey Report'!#REF!</definedName>
    <definedName name="Rpt_TotalCorrection" localSheetId="7">'[17]POR-6A MWD Survey Report'!#REF!</definedName>
    <definedName name="Rpt_TotalCorrection">#REF!</definedName>
    <definedName name="Rpt_TotalCorrectionLabel" localSheetId="3">'[18]WBEXT-1A MWD Svy Report'!#REF!</definedName>
    <definedName name="Rpt_TotalCorrectionLabel" localSheetId="6">#REF!</definedName>
    <definedName name="Rpt_TotalCorrectionLabel" localSheetId="5">'[19]WBEXT-1A MWD Svy Report'!#REF!</definedName>
    <definedName name="Rpt_TotalCorrectionLabel" localSheetId="4">'[19]WBEXT-1A MWD Svy Report'!#REF!</definedName>
    <definedName name="Rpt_TotalCorrectionLabel" localSheetId="2">'[17]POR-6A MWD Survey Report'!#REF!</definedName>
    <definedName name="Rpt_TotalCorrectionLabel" localSheetId="0">'[15]POR-6A MWD Survey Report'!#REF!</definedName>
    <definedName name="Rpt_TotalCorrectionLabel" localSheetId="7">'[17]POR-6A MWD Survey Report'!#REF!</definedName>
    <definedName name="Rpt_TotalCorrectionLabel">#REF!</definedName>
    <definedName name="Rpt_VSEC_Azim" localSheetId="3">'[18]WBEXT-1A MWD Svy Report'!#REF!</definedName>
    <definedName name="Rpt_VSEC_Azim" localSheetId="6">#REF!</definedName>
    <definedName name="Rpt_VSEC_Azim" localSheetId="5">'[19]WBEXT-1A MWD Svy Report'!#REF!</definedName>
    <definedName name="Rpt_VSEC_Azim" localSheetId="4">'[19]WBEXT-1A MWD Svy Report'!#REF!</definedName>
    <definedName name="Rpt_VSEC_Azim" localSheetId="2">'[17]POR-6A MWD Survey Report'!#REF!</definedName>
    <definedName name="Rpt_VSEC_Azim" localSheetId="0">'[15]POR-6A MWD Survey Report'!#REF!</definedName>
    <definedName name="Rpt_VSEC_Azim" localSheetId="7">'[17]POR-6A MWD Survey Report'!#REF!</definedName>
    <definedName name="Rpt_VSEC_Azim">#REF!</definedName>
    <definedName name="Rpt_VSEC_Origin" localSheetId="3">'[18]WBEXT-1A MWD Svy Report'!#REF!</definedName>
    <definedName name="Rpt_VSEC_Origin" localSheetId="6">#REF!</definedName>
    <definedName name="Rpt_VSEC_Origin" localSheetId="5">'[19]WBEXT-1A MWD Svy Report'!#REF!</definedName>
    <definedName name="Rpt_VSEC_Origin" localSheetId="4">'[19]WBEXT-1A MWD Svy Report'!#REF!</definedName>
    <definedName name="Rpt_VSEC_Origin" localSheetId="2">'[17]POR-6A MWD Survey Report'!#REF!</definedName>
    <definedName name="Rpt_VSEC_Origin" localSheetId="0">'[15]POR-6A MWD Survey Report'!#REF!</definedName>
    <definedName name="Rpt_VSEC_Origin" localSheetId="7">'[17]POR-6A MWD Survey Report'!#REF!</definedName>
    <definedName name="Rpt_VSEC_Origin">#REF!</definedName>
    <definedName name="Rpt_WellName" localSheetId="3">'[18]WBEXT-1A MWD Svy Report'!#REF!</definedName>
    <definedName name="Rpt_WellName" localSheetId="6">#REF!</definedName>
    <definedName name="Rpt_WellName" localSheetId="5">'[19]WBEXT-1A MWD Svy Report'!#REF!</definedName>
    <definedName name="Rpt_WellName" localSheetId="4">'[19]WBEXT-1A MWD Svy Report'!#REF!</definedName>
    <definedName name="Rpt_WellName" localSheetId="2">'[17]POR-6A MWD Survey Report'!#REF!</definedName>
    <definedName name="Rpt_WellName" localSheetId="0">'[15]POR-6A MWD Survey Report'!#REF!</definedName>
    <definedName name="Rpt_WellName" localSheetId="7">'[17]POR-6A MWD Survey Report'!#REF!</definedName>
    <definedName name="Rpt_WellName">#REF!</definedName>
    <definedName name="RT_MSL">87</definedName>
    <definedName name="ScaleFactor" localSheetId="3">#REF!</definedName>
    <definedName name="ScaleFactor" localSheetId="6">#REF!</definedName>
    <definedName name="ScaleFactor" localSheetId="5">#REF!</definedName>
    <definedName name="ScaleFactor" localSheetId="4">#REF!</definedName>
    <definedName name="ScaleFactor" localSheetId="2">#REF!</definedName>
    <definedName name="ScaleFactor" localSheetId="0">#REF!</definedName>
    <definedName name="ScaleFactor" localSheetId="7">#REF!</definedName>
    <definedName name="ScaleFactor">#REF!</definedName>
    <definedName name="Section" localSheetId="3">#REF!</definedName>
    <definedName name="Section">#REF!</definedName>
    <definedName name="Structure" localSheetId="3">#REF!</definedName>
    <definedName name="Structure" localSheetId="6">#REF!</definedName>
    <definedName name="Structure" localSheetId="5">#REF!</definedName>
    <definedName name="Structure" localSheetId="4">#REF!</definedName>
    <definedName name="Structure" localSheetId="2">#REF!</definedName>
    <definedName name="Structure" localSheetId="0">#REF!</definedName>
    <definedName name="Structure" localSheetId="7">#REF!</definedName>
    <definedName name="Structure">#REF!</definedName>
    <definedName name="SubSeaTVD_Column" localSheetId="3">NULL</definedName>
    <definedName name="SubSeaTVD_Column" localSheetId="6">NULL</definedName>
    <definedName name="SubSeaTVD_Column" localSheetId="5">NULL</definedName>
    <definedName name="SubSeaTVD_Column" localSheetId="4">NULL</definedName>
    <definedName name="SubSeaTVD_Column" localSheetId="2">NULL</definedName>
    <definedName name="SubSeaTVD_Column" localSheetId="1">NULL</definedName>
    <definedName name="SubSeaTVD_Column" localSheetId="0">NULL</definedName>
    <definedName name="SubSeaTVD_Column" localSheetId="7">NULL</definedName>
    <definedName name="SubSeaTVD_Column">NULL</definedName>
    <definedName name="SubSeaTVD_Unit" localSheetId="3">NULL</definedName>
    <definedName name="SubSeaTVD_Unit" localSheetId="6">NULL</definedName>
    <definedName name="SubSeaTVD_Unit" localSheetId="5">NULL</definedName>
    <definedName name="SubSeaTVD_Unit" localSheetId="4">NULL</definedName>
    <definedName name="SubSeaTVD_Unit" localSheetId="2">NULL</definedName>
    <definedName name="SubSeaTVD_Unit" localSheetId="1">NULL</definedName>
    <definedName name="SubSeaTVD_Unit" localSheetId="0">NULL</definedName>
    <definedName name="SubSeaTVD_Unit" localSheetId="7">NULL</definedName>
    <definedName name="SubSeaTVD_Unit">NULL</definedName>
    <definedName name="Survey">#REF!</definedName>
    <definedName name="SurveyCompMethod" localSheetId="3">#REF!</definedName>
    <definedName name="SurveyCompMethod" localSheetId="6">#REF!</definedName>
    <definedName name="SurveyCompMethod" localSheetId="5">#REF!</definedName>
    <definedName name="SurveyCompMethod" localSheetId="4">#REF!</definedName>
    <definedName name="SurveyCompMethod" localSheetId="2">#REF!</definedName>
    <definedName name="SurveyCompMethod" localSheetId="0">#REF!</definedName>
    <definedName name="SurveyCompMethod" localSheetId="7">#REF!</definedName>
    <definedName name="SurveyCompMethod">#REF!</definedName>
    <definedName name="SurveyDate" localSheetId="3">#REF!</definedName>
    <definedName name="SurveyDate" localSheetId="6">#REF!</definedName>
    <definedName name="SurveyDate" localSheetId="5">#REF!</definedName>
    <definedName name="SurveyDate" localSheetId="4">#REF!</definedName>
    <definedName name="SurveyDate" localSheetId="2">#REF!</definedName>
    <definedName name="SurveyDate" localSheetId="0">#REF!</definedName>
    <definedName name="SurveyDate" localSheetId="7">#REF!</definedName>
    <definedName name="SurveyDate">#REF!</definedName>
    <definedName name="SurveyProgram" localSheetId="3">!#REF!</definedName>
    <definedName name="SurveyProgram" localSheetId="6">!#REF!</definedName>
    <definedName name="SurveyProgram" localSheetId="5">!#REF!</definedName>
    <definedName name="SurveyProgram" localSheetId="4">!#REF!</definedName>
    <definedName name="SurveyProgram" localSheetId="2">!#REF!</definedName>
    <definedName name="SurveyProgram" localSheetId="0">!#REF!</definedName>
    <definedName name="SurveyProgram" localSheetId="7">!#REF!</definedName>
    <definedName name="SurveyProgram">!#REF!</definedName>
    <definedName name="SurveyProgramFormatA" localSheetId="3">'[18]WBEXT-1A MWD Svy Report'!#REF!</definedName>
    <definedName name="SurveyProgramFormatA" localSheetId="6">#REF!</definedName>
    <definedName name="SurveyProgramFormatA" localSheetId="5">'[19]WBEXT-1A MWD Svy Report'!#REF!</definedName>
    <definedName name="SurveyProgramFormatA" localSheetId="4">'[19]WBEXT-1A MWD Svy Report'!#REF!</definedName>
    <definedName name="SurveyProgramFormatA" localSheetId="2">'[17]POR-6A MWD Survey Report'!#REF!</definedName>
    <definedName name="SurveyProgramFormatA" localSheetId="0">'[15]POR-6A MWD Survey Report'!#REF!</definedName>
    <definedName name="SurveyProgramFormatA" localSheetId="7">'[17]POR-6A MWD Survey Report'!#REF!</definedName>
    <definedName name="SurveyProgramFormatA">#REF!</definedName>
    <definedName name="SurveyProgramFormatB" localSheetId="3">'[18]WBEXT-1A MWD Svy Report'!#REF!</definedName>
    <definedName name="SurveyProgramFormatB" localSheetId="6">#REF!</definedName>
    <definedName name="SurveyProgramFormatB" localSheetId="5">'[19]WBEXT-1A MWD Svy Report'!#REF!</definedName>
    <definedName name="SurveyProgramFormatB" localSheetId="4">'[19]WBEXT-1A MWD Svy Report'!#REF!</definedName>
    <definedName name="SurveyProgramFormatB" localSheetId="2">'[17]POR-6A MWD Survey Report'!#REF!</definedName>
    <definedName name="SurveyProgramFormatB" localSheetId="0">'[15]POR-6A MWD Survey Report'!#REF!</definedName>
    <definedName name="SurveyProgramFormatB" localSheetId="7">'[17]POR-6A MWD Survey Report'!#REF!</definedName>
    <definedName name="SurveyProgramFormatB">#REF!</definedName>
    <definedName name="SurveyProgramHeader" localSheetId="3">'[18]WBEXT-1A MWD Svy Report'!#REF!</definedName>
    <definedName name="SurveyProgramHeader" localSheetId="6">#REF!</definedName>
    <definedName name="SurveyProgramHeader" localSheetId="5">'[19]WBEXT-1A MWD Svy Report'!#REF!</definedName>
    <definedName name="SurveyProgramHeader" localSheetId="4">'[19]WBEXT-1A MWD Svy Report'!#REF!</definedName>
    <definedName name="SurveyProgramHeader" localSheetId="2">'[17]POR-6A MWD Survey Report'!#REF!</definedName>
    <definedName name="SurveyProgramHeader" localSheetId="0">'[15]POR-6A MWD Survey Report'!#REF!</definedName>
    <definedName name="SurveyProgramHeader" localSheetId="7">'[17]POR-6A MWD Survey Report'!#REF!</definedName>
    <definedName name="SurveyProgramHeader">#REF!</definedName>
    <definedName name="SurveyStats" localSheetId="3">#REF!</definedName>
    <definedName name="SurveyStats" localSheetId="6">#REF!</definedName>
    <definedName name="SurveyStats" localSheetId="5">#REF!</definedName>
    <definedName name="SurveyStats" localSheetId="4">#REF!</definedName>
    <definedName name="SurveyStats" localSheetId="2">#REF!</definedName>
    <definedName name="SurveyStats" localSheetId="0">#REF!</definedName>
    <definedName name="SurveyStats" localSheetId="7">#REF!</definedName>
    <definedName name="SurveyStats">#REF!</definedName>
    <definedName name="SvyDLSCompMethod" localSheetId="3">#REF!</definedName>
    <definedName name="SvyDLSCompMethod" localSheetId="6">#REF!</definedName>
    <definedName name="SvyDLSCompMethod" localSheetId="5">#REF!</definedName>
    <definedName name="SvyDLSCompMethod" localSheetId="4">#REF!</definedName>
    <definedName name="SvyDLSCompMethod" localSheetId="2">#REF!</definedName>
    <definedName name="SvyDLSCompMethod" localSheetId="0">#REF!</definedName>
    <definedName name="SvyDLSCompMethod" localSheetId="7">#REF!</definedName>
    <definedName name="SvyDLSCompMethod">#REF!</definedName>
    <definedName name="TableHeaderCenter" localSheetId="3">'[18]WBEXT-1A MWD Svy Report'!#REF!</definedName>
    <definedName name="TableHeaderCenter" localSheetId="6">#REF!</definedName>
    <definedName name="TableHeaderCenter" localSheetId="5">'[19]WBEXT-1A MWD Svy Report'!#REF!</definedName>
    <definedName name="TableHeaderCenter" localSheetId="4">'[19]WBEXT-1A MWD Svy Report'!#REF!</definedName>
    <definedName name="TableHeaderCenter" localSheetId="2">'[17]POR-6A MWD Survey Report'!#REF!</definedName>
    <definedName name="TableHeaderCenter" localSheetId="0">'[15]POR-6A MWD Survey Report'!#REF!</definedName>
    <definedName name="TableHeaderCenter" localSheetId="7">'[17]POR-6A MWD Survey Report'!#REF!</definedName>
    <definedName name="TableHeaderCenter">#REF!</definedName>
    <definedName name="TableHeaderCrossCenter" localSheetId="3">'[18]WBEXT-1A MWD Svy Report'!#REF!</definedName>
    <definedName name="TableHeaderCrossCenter" localSheetId="6">#REF!</definedName>
    <definedName name="TableHeaderCrossCenter" localSheetId="5">'[19]WBEXT-1A MWD Svy Report'!#REF!</definedName>
    <definedName name="TableHeaderCrossCenter" localSheetId="4">'[19]WBEXT-1A MWD Svy Report'!#REF!</definedName>
    <definedName name="TableHeaderCrossCenter" localSheetId="2">'[17]POR-6A MWD Survey Report'!#REF!</definedName>
    <definedName name="TableHeaderCrossCenter" localSheetId="0">'[15]POR-6A MWD Survey Report'!#REF!</definedName>
    <definedName name="TableHeaderCrossCenter" localSheetId="7">'[17]POR-6A MWD Survey Report'!#REF!</definedName>
    <definedName name="TableHeaderCrossCenter">#REF!</definedName>
    <definedName name="TableHeaderCrossRight" localSheetId="3">'[18]WBEXT-1A MWD Svy Report'!#REF!</definedName>
    <definedName name="TableHeaderCrossRight" localSheetId="6">#REF!</definedName>
    <definedName name="TableHeaderCrossRight" localSheetId="5">'[19]WBEXT-1A MWD Svy Report'!#REF!</definedName>
    <definedName name="TableHeaderCrossRight" localSheetId="4">'[19]WBEXT-1A MWD Svy Report'!#REF!</definedName>
    <definedName name="TableHeaderCrossRight" localSheetId="2">'[17]POR-6A MWD Survey Report'!#REF!</definedName>
    <definedName name="TableHeaderCrossRight" localSheetId="0">'[15]POR-6A MWD Survey Report'!#REF!</definedName>
    <definedName name="TableHeaderCrossRight" localSheetId="7">'[17]POR-6A MWD Survey Report'!#REF!</definedName>
    <definedName name="TableHeaderCrossRight">#REF!</definedName>
    <definedName name="TableHeaderLeft" localSheetId="3">'[18]WBEXT-1A MWD Svy Report'!#REF!</definedName>
    <definedName name="TableHeaderLeft" localSheetId="6">#REF!</definedName>
    <definedName name="TableHeaderLeft" localSheetId="5">'[19]WBEXT-1A MWD Svy Report'!#REF!</definedName>
    <definedName name="TableHeaderLeft" localSheetId="4">'[19]WBEXT-1A MWD Svy Report'!#REF!</definedName>
    <definedName name="TableHeaderLeft" localSheetId="2">'[17]POR-6A MWD Survey Report'!#REF!</definedName>
    <definedName name="TableHeaderLeft" localSheetId="0">'[15]POR-6A MWD Survey Report'!#REF!</definedName>
    <definedName name="TableHeaderLeft" localSheetId="7">'[17]POR-6A MWD Survey Report'!#REF!</definedName>
    <definedName name="TableHeaderLeft">#REF!</definedName>
    <definedName name="TableHeaderRight" localSheetId="3">'[18]WBEXT-1A MWD Svy Report'!#REF!</definedName>
    <definedName name="TableHeaderRight" localSheetId="6">#REF!</definedName>
    <definedName name="TableHeaderRight" localSheetId="5">'[19]WBEXT-1A MWD Svy Report'!#REF!</definedName>
    <definedName name="TableHeaderRight" localSheetId="4">'[19]WBEXT-1A MWD Svy Report'!#REF!</definedName>
    <definedName name="TableHeaderRight" localSheetId="2">'[17]POR-6A MWD Survey Report'!#REF!</definedName>
    <definedName name="TableHeaderRight" localSheetId="0">'[15]POR-6A MWD Survey Report'!#REF!</definedName>
    <definedName name="TableHeaderRight" localSheetId="7">'[17]POR-6A MWD Survey Report'!#REF!</definedName>
    <definedName name="TableHeaderRight">#REF!</definedName>
    <definedName name="TARGET" localSheetId="3">#REF!</definedName>
    <definedName name="TARGET" localSheetId="6">#REF!</definedName>
    <definedName name="TARGET" localSheetId="5">#REF!</definedName>
    <definedName name="TARGET" localSheetId="4">#REF!</definedName>
    <definedName name="TARGET" localSheetId="2">#REF!</definedName>
    <definedName name="TARGET" localSheetId="0">#REF!</definedName>
    <definedName name="TARGET" localSheetId="7">#REF!</definedName>
    <definedName name="TARGET">#REF!</definedName>
    <definedName name="TF_Column" localSheetId="3">#REF!</definedName>
    <definedName name="TF_Column">#REF!</definedName>
    <definedName name="TF_Unit" localSheetId="3">#REF!</definedName>
    <definedName name="TF_Unit">#REF!</definedName>
    <definedName name="TFA_Jets_1" localSheetId="3">#REF!</definedName>
    <definedName name="TFA_Jets_1" localSheetId="6">#REF!</definedName>
    <definedName name="TFA_Jets_1" localSheetId="5">#REF!</definedName>
    <definedName name="TFA_Jets_1" localSheetId="4">#REF!</definedName>
    <definedName name="TFA_Jets_1" localSheetId="2">#REF!</definedName>
    <definedName name="TFA_Jets_1" localSheetId="0">#REF!</definedName>
    <definedName name="TFA_Jets_1" localSheetId="7">#REF!</definedName>
    <definedName name="TFA_Jets_1">#REF!</definedName>
    <definedName name="TFA_Jets_3" localSheetId="3">#REF!</definedName>
    <definedName name="TFA_Jets_3" localSheetId="6">#REF!</definedName>
    <definedName name="TFA_Jets_3" localSheetId="5">#REF!</definedName>
    <definedName name="TFA_Jets_3" localSheetId="4">#REF!</definedName>
    <definedName name="TFA_Jets_3" localSheetId="2">#REF!</definedName>
    <definedName name="TFA_Jets_3" localSheetId="0">#REF!</definedName>
    <definedName name="TFA_Jets_3" localSheetId="7">#REF!</definedName>
    <definedName name="TFA_Jets_3">#REF!</definedName>
    <definedName name="TFA_Jets_4" localSheetId="3">#REF!</definedName>
    <definedName name="TFA_Jets_4" localSheetId="6">#REF!</definedName>
    <definedName name="TFA_Jets_4" localSheetId="5">#REF!</definedName>
    <definedName name="TFA_Jets_4" localSheetId="4">#REF!</definedName>
    <definedName name="TFA_Jets_4" localSheetId="2">#REF!</definedName>
    <definedName name="TFA_Jets_4" localSheetId="0">#REF!</definedName>
    <definedName name="TFA_Jets_4" localSheetId="7">#REF!</definedName>
    <definedName name="TFA_Jets_4">#REF!</definedName>
    <definedName name="Time_Orient_Mode_1" localSheetId="3">#REF!</definedName>
    <definedName name="Time_Orient_Mode_1" localSheetId="6">#REF!</definedName>
    <definedName name="Time_Orient_Mode_1" localSheetId="5">#REF!</definedName>
    <definedName name="Time_Orient_Mode_1" localSheetId="4">#REF!</definedName>
    <definedName name="Time_Orient_Mode_1" localSheetId="2">#REF!</definedName>
    <definedName name="Time_Orient_Mode_1" localSheetId="0">#REF!</definedName>
    <definedName name="Time_Orient_Mode_1" localSheetId="7">#REF!</definedName>
    <definedName name="Time_Orient_Mode_1">#REF!</definedName>
    <definedName name="Time_Orient_Mode_1_Name" localSheetId="3">#REF!</definedName>
    <definedName name="Time_Orient_Mode_1_Name" localSheetId="6">#REF!</definedName>
    <definedName name="Time_Orient_Mode_1_Name" localSheetId="5">#REF!</definedName>
    <definedName name="Time_Orient_Mode_1_Name" localSheetId="4">#REF!</definedName>
    <definedName name="Time_Orient_Mode_1_Name" localSheetId="2">#REF!</definedName>
    <definedName name="Time_Orient_Mode_1_Name" localSheetId="0">#REF!</definedName>
    <definedName name="Time_Orient_Mode_1_Name" localSheetId="7">#REF!</definedName>
    <definedName name="Time_Orient_Mode_1_Name">#REF!</definedName>
    <definedName name="Time_Orient_Mode_2" localSheetId="3">#REF!</definedName>
    <definedName name="Time_Orient_Mode_2" localSheetId="6">#REF!</definedName>
    <definedName name="Time_Orient_Mode_2" localSheetId="5">#REF!</definedName>
    <definedName name="Time_Orient_Mode_2" localSheetId="4">#REF!</definedName>
    <definedName name="Time_Orient_Mode_2" localSheetId="2">#REF!</definedName>
    <definedName name="Time_Orient_Mode_2" localSheetId="0">#REF!</definedName>
    <definedName name="Time_Orient_Mode_2" localSheetId="7">#REF!</definedName>
    <definedName name="Time_Orient_Mode_2">#REF!</definedName>
    <definedName name="Time_Orient_Mode_2_Name" localSheetId="3">#REF!</definedName>
    <definedName name="Time_Orient_Mode_2_Name" localSheetId="6">#REF!</definedName>
    <definedName name="Time_Orient_Mode_2_Name" localSheetId="5">#REF!</definedName>
    <definedName name="Time_Orient_Mode_2_Name" localSheetId="4">#REF!</definedName>
    <definedName name="Time_Orient_Mode_2_Name" localSheetId="2">#REF!</definedName>
    <definedName name="Time_Orient_Mode_2_Name" localSheetId="0">#REF!</definedName>
    <definedName name="Time_Orient_Mode_2_Name" localSheetId="7">#REF!</definedName>
    <definedName name="Time_Orient_Mode_2_Name">#REF!</definedName>
    <definedName name="TIPE" localSheetId="3">#REF!</definedName>
    <definedName name="TIPE">#REF!</definedName>
    <definedName name="TIPN" localSheetId="3">#REF!</definedName>
    <definedName name="TIPN">#REF!</definedName>
    <definedName name="Tot_Distance" localSheetId="3">#REF!</definedName>
    <definedName name="Tot_Distance" localSheetId="6">#REF!</definedName>
    <definedName name="Tot_Distance" localSheetId="5">#REF!</definedName>
    <definedName name="Tot_Distance" localSheetId="4">#REF!</definedName>
    <definedName name="Tot_Distance" localSheetId="2">#REF!</definedName>
    <definedName name="Tot_Distance" localSheetId="0">#REF!</definedName>
    <definedName name="Tot_Distance" localSheetId="7">#REF!</definedName>
    <definedName name="Tot_Distance">#REF!</definedName>
    <definedName name="Tot_Rop" localSheetId="3">#REF!</definedName>
    <definedName name="Tot_Rop" localSheetId="6">#REF!</definedName>
    <definedName name="Tot_Rop" localSheetId="5">#REF!</definedName>
    <definedName name="Tot_Rop" localSheetId="4">#REF!</definedName>
    <definedName name="Tot_Rop" localSheetId="2">#REF!</definedName>
    <definedName name="Tot_Rop" localSheetId="0">#REF!</definedName>
    <definedName name="Tot_Rop" localSheetId="7">#REF!</definedName>
    <definedName name="Tot_Rop">#REF!</definedName>
    <definedName name="Tot_Rop_Name" localSheetId="3">#REF!</definedName>
    <definedName name="Tot_Rop_Name" localSheetId="6">#REF!</definedName>
    <definedName name="Tot_Rop_Name" localSheetId="5">#REF!</definedName>
    <definedName name="Tot_Rop_Name" localSheetId="4">#REF!</definedName>
    <definedName name="Tot_Rop_Name" localSheetId="2">#REF!</definedName>
    <definedName name="Tot_Rop_Name" localSheetId="0">#REF!</definedName>
    <definedName name="Tot_Rop_Name" localSheetId="7">#REF!</definedName>
    <definedName name="Tot_Rop_Name">#REF!</definedName>
    <definedName name="Tot_Time" localSheetId="3">#REF!</definedName>
    <definedName name="Tot_Time" localSheetId="6">#REF!</definedName>
    <definedName name="Tot_Time" localSheetId="5">#REF!</definedName>
    <definedName name="Tot_Time" localSheetId="4">#REF!</definedName>
    <definedName name="Tot_Time" localSheetId="2">#REF!</definedName>
    <definedName name="Tot_Time" localSheetId="0">#REF!</definedName>
    <definedName name="Tot_Time" localSheetId="7">#REF!</definedName>
    <definedName name="Tot_Time">#REF!</definedName>
    <definedName name="Tot_Time_Name" localSheetId="3">#REF!</definedName>
    <definedName name="Tot_Time_Name" localSheetId="6">#REF!</definedName>
    <definedName name="Tot_Time_Name" localSheetId="5">#REF!</definedName>
    <definedName name="Tot_Time_Name" localSheetId="4">#REF!</definedName>
    <definedName name="Tot_Time_Name" localSheetId="2">#REF!</definedName>
    <definedName name="Tot_Time_Name" localSheetId="0">#REF!</definedName>
    <definedName name="Tot_Time_Name" localSheetId="7">#REF!</definedName>
    <definedName name="Tot_Time_Name">#REF!</definedName>
    <definedName name="TotalCorrection" localSheetId="3">#REF!</definedName>
    <definedName name="TotalCorrection" localSheetId="6">#REF!</definedName>
    <definedName name="TotalCorrection" localSheetId="5">#REF!</definedName>
    <definedName name="TotalCorrection" localSheetId="4">#REF!</definedName>
    <definedName name="TotalCorrection" localSheetId="2">#REF!</definedName>
    <definedName name="TotalCorrection" localSheetId="0">#REF!</definedName>
    <definedName name="TotalCorrection" localSheetId="7">#REF!</definedName>
    <definedName name="TotalCorrection">#REF!</definedName>
    <definedName name="TotalCorrectionLbl" localSheetId="3">#REF!</definedName>
    <definedName name="TotalCorrectionLbl" localSheetId="6">#REF!</definedName>
    <definedName name="TotalCorrectionLbl" localSheetId="5">#REF!</definedName>
    <definedName name="TotalCorrectionLbl" localSheetId="4">#REF!</definedName>
    <definedName name="TotalCorrectionLbl" localSheetId="2">#REF!</definedName>
    <definedName name="TotalCorrectionLbl" localSheetId="0">#REF!</definedName>
    <definedName name="TotalCorrectionLbl" localSheetId="7">#REF!</definedName>
    <definedName name="TotalCorrectionLbl">#REF!</definedName>
    <definedName name="TR_Column" localSheetId="3">NULL</definedName>
    <definedName name="TR_Column" localSheetId="6">NULL</definedName>
    <definedName name="TR_Column" localSheetId="5">NULL</definedName>
    <definedName name="TR_Column" localSheetId="4">NULL</definedName>
    <definedName name="TR_Column" localSheetId="2">NULL</definedName>
    <definedName name="TR_Column" localSheetId="1">NULL</definedName>
    <definedName name="TR_Column" localSheetId="0">NULL</definedName>
    <definedName name="TR_Column" localSheetId="7">NULL</definedName>
    <definedName name="TR_Column">NULL</definedName>
    <definedName name="TR_Unit" localSheetId="3">NULL</definedName>
    <definedName name="TR_Unit" localSheetId="6">NULL</definedName>
    <definedName name="TR_Unit" localSheetId="5">NULL</definedName>
    <definedName name="TR_Unit" localSheetId="4">NULL</definedName>
    <definedName name="TR_Unit" localSheetId="2">NULL</definedName>
    <definedName name="TR_Unit" localSheetId="1">NULL</definedName>
    <definedName name="TR_Unit" localSheetId="0">NULL</definedName>
    <definedName name="TR_Unit" localSheetId="7">NULL</definedName>
    <definedName name="TR_Unit">NULL</definedName>
    <definedName name="TVD_Column" localSheetId="3">!#REF!</definedName>
    <definedName name="TVD_Column" localSheetId="6">!#REF!</definedName>
    <definedName name="TVD_Column" localSheetId="5">!#REF!</definedName>
    <definedName name="TVD_Column" localSheetId="4">!#REF!</definedName>
    <definedName name="TVD_Column" localSheetId="2">!#REF!</definedName>
    <definedName name="TVD_Column" localSheetId="0">!#REF!</definedName>
    <definedName name="TVD_Column" localSheetId="7">!#REF!</definedName>
    <definedName name="TVD_Column">!#REF!</definedName>
    <definedName name="TVD_Reference" localSheetId="3">#REF!</definedName>
    <definedName name="TVD_Reference">#REF!</definedName>
    <definedName name="TVD_ReferenceValue" localSheetId="3">#REF!</definedName>
    <definedName name="TVD_ReferenceValue">#REF!</definedName>
    <definedName name="TVD_Unit" localSheetId="3">#REF!</definedName>
    <definedName name="TVD_Unit" localSheetId="6">#REF!</definedName>
    <definedName name="TVD_Unit" localSheetId="5">#REF!</definedName>
    <definedName name="TVD_Unit" localSheetId="4">#REF!</definedName>
    <definedName name="TVD_Unit" localSheetId="2">#REF!</definedName>
    <definedName name="TVD_Unit" localSheetId="0">#REF!</definedName>
    <definedName name="TVD_Unit" localSheetId="7">#REF!</definedName>
    <definedName name="TVD_Unit">#REF!</definedName>
    <definedName name="VSEC_Azim" localSheetId="3">#REF!</definedName>
    <definedName name="VSEC_Azim" localSheetId="6">#REF!</definedName>
    <definedName name="VSEC_Azim" localSheetId="5">#REF!</definedName>
    <definedName name="VSEC_Azim" localSheetId="4">#REF!</definedName>
    <definedName name="VSEC_Azim" localSheetId="2">#REF!</definedName>
    <definedName name="VSEC_Azim" localSheetId="0">#REF!</definedName>
    <definedName name="VSEC_Azim" localSheetId="7">#REF!</definedName>
    <definedName name="VSEC_Azim">#REF!</definedName>
    <definedName name="VSEC_Column" localSheetId="3">!#REF!</definedName>
    <definedName name="VSEC_Column" localSheetId="6">!#REF!</definedName>
    <definedName name="VSEC_Column" localSheetId="5">!#REF!</definedName>
    <definedName name="VSEC_Column" localSheetId="4">!#REF!</definedName>
    <definedName name="VSEC_Column" localSheetId="2">!#REF!</definedName>
    <definedName name="VSEC_Column" localSheetId="0">!#REF!</definedName>
    <definedName name="VSEC_Column" localSheetId="7">!#REF!</definedName>
    <definedName name="VSEC_Column">!#REF!</definedName>
    <definedName name="VSEC_Origin" localSheetId="3">#REF!</definedName>
    <definedName name="VSEC_Origin" localSheetId="6">#REF!</definedName>
    <definedName name="VSEC_Origin" localSheetId="5">#REF!</definedName>
    <definedName name="VSEC_Origin" localSheetId="4">#REF!</definedName>
    <definedName name="VSEC_Origin" localSheetId="2">#REF!</definedName>
    <definedName name="VSEC_Origin" localSheetId="0">#REF!</definedName>
    <definedName name="VSEC_Origin" localSheetId="7">#REF!</definedName>
    <definedName name="VSEC_Origin">#REF!</definedName>
    <definedName name="VSEC_Unit" localSheetId="3">#REF!</definedName>
    <definedName name="VSEC_Unit" localSheetId="6">#REF!</definedName>
    <definedName name="VSEC_Unit" localSheetId="5">#REF!</definedName>
    <definedName name="VSEC_Unit" localSheetId="4">#REF!</definedName>
    <definedName name="VSEC_Unit" localSheetId="2">#REF!</definedName>
    <definedName name="VSEC_Unit" localSheetId="0">#REF!</definedName>
    <definedName name="VSEC_Unit" localSheetId="7">#REF!</definedName>
    <definedName name="VSEC_Unit">#REF!</definedName>
    <definedName name="Well" localSheetId="3">#REF!</definedName>
    <definedName name="Well" localSheetId="6">#REF!</definedName>
    <definedName name="Well" localSheetId="5">#REF!</definedName>
    <definedName name="Well" localSheetId="4">#REF!</definedName>
    <definedName name="Well" localSheetId="2">#REF!</definedName>
    <definedName name="Well" localSheetId="0">#REF!</definedName>
    <definedName name="Well" localSheetId="7">#REF!</definedName>
    <definedName name="Well">#REF!</definedName>
    <definedName name="WellName" localSheetId="3">#REF!</definedName>
    <definedName name="WellName" localSheetId="6">#REF!</definedName>
    <definedName name="WellName" localSheetId="5">#REF!</definedName>
    <definedName name="WellName" localSheetId="4">#REF!</definedName>
    <definedName name="WellName" localSheetId="2">#REF!</definedName>
    <definedName name="WellName" localSheetId="0">#REF!</definedName>
    <definedName name="WellName" localSheetId="7">#REF!</definedName>
    <definedName name="WellName">#REF!</definedName>
    <definedName name="xxx" localSheetId="3">NULL</definedName>
    <definedName name="xxx" localSheetId="6">NULL</definedName>
    <definedName name="xxx" localSheetId="5">NULL</definedName>
    <definedName name="xxx" localSheetId="4">NULL</definedName>
    <definedName name="xxx" localSheetId="2">NULL</definedName>
    <definedName name="xxx" localSheetId="1">NULL</definedName>
    <definedName name="xxx" localSheetId="0">NULL</definedName>
    <definedName name="xxx" localSheetId="7">NULL</definedName>
    <definedName name="xxx">NULL</definedName>
    <definedName name="zzzz" localSheetId="3">NULL</definedName>
    <definedName name="zzzz" localSheetId="6">NULL</definedName>
    <definedName name="zzzz" localSheetId="5">NULL</definedName>
    <definedName name="zzzz" localSheetId="4">NULL</definedName>
    <definedName name="zzzz" localSheetId="2">NULL</definedName>
    <definedName name="zzzz" localSheetId="1">NULL</definedName>
    <definedName name="zzzz" localSheetId="0">NULL</definedName>
    <definedName name="zzzz" localSheetId="7">NULL</definedName>
    <definedName name="zzzz">NULL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8" i="31" l="1"/>
  <c r="E157" i="31"/>
  <c r="B36" i="30"/>
  <c r="V44" i="30"/>
  <c r="G28" i="31"/>
  <c r="F28" i="31"/>
  <c r="G29" i="31" s="1"/>
  <c r="F29" i="31" s="1"/>
  <c r="G30" i="31" s="1"/>
  <c r="F30" i="31" s="1"/>
  <c r="G31" i="31" s="1"/>
  <c r="F31" i="31" s="1"/>
  <c r="G32" i="31" s="1"/>
  <c r="F32" i="31" s="1"/>
  <c r="G33" i="31" s="1"/>
  <c r="F33" i="31" s="1"/>
  <c r="G34" i="31" s="1"/>
  <c r="F34" i="31" s="1"/>
  <c r="G35" i="31" s="1"/>
  <c r="F35" i="31" s="1"/>
  <c r="G36" i="31" s="1"/>
  <c r="F36" i="31" s="1"/>
  <c r="G37" i="31" s="1"/>
  <c r="F37" i="31" s="1"/>
  <c r="G38" i="31" s="1"/>
  <c r="F38" i="31" s="1"/>
  <c r="G39" i="31" s="1"/>
  <c r="F39" i="31" s="1"/>
  <c r="G40" i="31" s="1"/>
  <c r="F40" i="31" s="1"/>
  <c r="G41" i="31" s="1"/>
  <c r="F41" i="31" s="1"/>
  <c r="G42" i="31" s="1"/>
  <c r="F42" i="31" s="1"/>
  <c r="G43" i="31" s="1"/>
  <c r="F43" i="31" s="1"/>
  <c r="G44" i="31" s="1"/>
  <c r="F44" i="31" s="1"/>
  <c r="G45" i="31" s="1"/>
  <c r="F45" i="31" s="1"/>
  <c r="G46" i="31" s="1"/>
  <c r="E38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I60" i="31" s="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I110" i="31" s="1"/>
  <c r="E111" i="31"/>
  <c r="E112" i="31"/>
  <c r="E113" i="31"/>
  <c r="E114" i="31"/>
  <c r="E115" i="31"/>
  <c r="E116" i="31"/>
  <c r="E117" i="31"/>
  <c r="E118" i="31"/>
  <c r="I118" i="31" s="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D16" i="31"/>
  <c r="H28" i="3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H101" i="31" s="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H112" i="31" s="1"/>
  <c r="H113" i="31" s="1"/>
  <c r="H114" i="31" s="1"/>
  <c r="H115" i="31" s="1"/>
  <c r="H116" i="31" s="1"/>
  <c r="H117" i="31" s="1"/>
  <c r="H118" i="31" s="1"/>
  <c r="H119" i="31" s="1"/>
  <c r="H120" i="31" s="1"/>
  <c r="H121" i="31" s="1"/>
  <c r="H122" i="31" s="1"/>
  <c r="H123" i="31" s="1"/>
  <c r="H124" i="31" s="1"/>
  <c r="H125" i="31" s="1"/>
  <c r="H126" i="31" s="1"/>
  <c r="H127" i="31" s="1"/>
  <c r="H128" i="31" s="1"/>
  <c r="H129" i="31" s="1"/>
  <c r="H130" i="31" s="1"/>
  <c r="H131" i="31" s="1"/>
  <c r="H132" i="31" s="1"/>
  <c r="H133" i="31" s="1"/>
  <c r="H134" i="31" s="1"/>
  <c r="H135" i="31" s="1"/>
  <c r="H136" i="31" s="1"/>
  <c r="H137" i="31" s="1"/>
  <c r="H138" i="31" s="1"/>
  <c r="H139" i="31" s="1"/>
  <c r="H140" i="31" s="1"/>
  <c r="H141" i="31" s="1"/>
  <c r="H142" i="31" s="1"/>
  <c r="H143" i="31" s="1"/>
  <c r="H144" i="31" s="1"/>
  <c r="H145" i="31" s="1"/>
  <c r="H146" i="31" s="1"/>
  <c r="H147" i="31" s="1"/>
  <c r="H148" i="31" s="1"/>
  <c r="H149" i="31" s="1"/>
  <c r="H150" i="31" s="1"/>
  <c r="H151" i="31" s="1"/>
  <c r="H152" i="31" s="1"/>
  <c r="H153" i="31" s="1"/>
  <c r="H154" i="31" s="1"/>
  <c r="H155" i="31" s="1"/>
  <c r="H156" i="31" s="1"/>
  <c r="H157" i="31" s="1"/>
  <c r="H158" i="31" s="1"/>
  <c r="H159" i="31" s="1"/>
  <c r="H160" i="31" s="1"/>
  <c r="H161" i="31" s="1"/>
  <c r="H162" i="31" s="1"/>
  <c r="H163" i="31" s="1"/>
  <c r="D14" i="35"/>
  <c r="D15" i="35"/>
  <c r="D16" i="35"/>
  <c r="I55" i="35" s="1"/>
  <c r="E17" i="35"/>
  <c r="J19" i="35"/>
  <c r="D21" i="35"/>
  <c r="F24" i="35"/>
  <c r="G28" i="35"/>
  <c r="F28" i="35"/>
  <c r="G29" i="35" s="1"/>
  <c r="F29" i="35" s="1"/>
  <c r="G30" i="35" s="1"/>
  <c r="F30" i="35" s="1"/>
  <c r="G31" i="35" s="1"/>
  <c r="F31" i="35" s="1"/>
  <c r="G32" i="35" s="1"/>
  <c r="F32" i="35"/>
  <c r="G33" i="35" s="1"/>
  <c r="F33" i="35" s="1"/>
  <c r="D22" i="35" s="1"/>
  <c r="F22" i="35" s="1"/>
  <c r="H28" i="35"/>
  <c r="E29" i="35"/>
  <c r="E30" i="35"/>
  <c r="E31" i="35"/>
  <c r="I30" i="35"/>
  <c r="E32" i="35"/>
  <c r="E33" i="35"/>
  <c r="E34" i="35"/>
  <c r="E35" i="35"/>
  <c r="E36" i="35"/>
  <c r="E37" i="35"/>
  <c r="I37" i="35" s="1"/>
  <c r="E38" i="35"/>
  <c r="E39" i="35"/>
  <c r="I39" i="35" s="1"/>
  <c r="E40" i="35"/>
  <c r="E41" i="35"/>
  <c r="E42" i="35"/>
  <c r="E43" i="35"/>
  <c r="E44" i="35"/>
  <c r="E45" i="35"/>
  <c r="I45" i="35" s="1"/>
  <c r="E46" i="35"/>
  <c r="E47" i="35"/>
  <c r="I47" i="35" s="1"/>
  <c r="E48" i="35"/>
  <c r="E49" i="35"/>
  <c r="E50" i="35"/>
  <c r="E51" i="35"/>
  <c r="E52" i="35"/>
  <c r="I53" i="35"/>
  <c r="E59" i="35"/>
  <c r="G59" i="35"/>
  <c r="E60" i="35"/>
  <c r="E61" i="35"/>
  <c r="I61" i="35"/>
  <c r="E62" i="35"/>
  <c r="I62" i="35"/>
  <c r="E63" i="35"/>
  <c r="E64" i="35"/>
  <c r="E65" i="35"/>
  <c r="I65" i="35"/>
  <c r="E66" i="35"/>
  <c r="I66" i="35"/>
  <c r="E67" i="35"/>
  <c r="E68" i="35"/>
  <c r="E69" i="35"/>
  <c r="I69" i="35"/>
  <c r="E70" i="35"/>
  <c r="I70" i="35"/>
  <c r="E14" i="34"/>
  <c r="E15" i="34"/>
  <c r="E16" i="34"/>
  <c r="M17" i="34"/>
  <c r="K19" i="34"/>
  <c r="E21" i="34"/>
  <c r="G24" i="34"/>
  <c r="H28" i="34"/>
  <c r="G28" i="34" s="1"/>
  <c r="H29" i="34" s="1"/>
  <c r="G29" i="34" s="1"/>
  <c r="H30" i="34" s="1"/>
  <c r="G30" i="34" s="1"/>
  <c r="H31" i="34" s="1"/>
  <c r="G31" i="34" s="1"/>
  <c r="H32" i="34" s="1"/>
  <c r="G32" i="34" s="1"/>
  <c r="H33" i="34" s="1"/>
  <c r="G33" i="34" s="1"/>
  <c r="H34" i="34" s="1"/>
  <c r="G34" i="34" s="1"/>
  <c r="H35" i="34" s="1"/>
  <c r="G35" i="34" s="1"/>
  <c r="H36" i="34" s="1"/>
  <c r="G36" i="34" s="1"/>
  <c r="H37" i="34" s="1"/>
  <c r="G37" i="34" s="1"/>
  <c r="H38" i="34" s="1"/>
  <c r="G38" i="34" s="1"/>
  <c r="H39" i="34" s="1"/>
  <c r="G39" i="34" s="1"/>
  <c r="H40" i="34" s="1"/>
  <c r="G40" i="34" s="1"/>
  <c r="H41" i="34" s="1"/>
  <c r="G41" i="34" s="1"/>
  <c r="H42" i="34" s="1"/>
  <c r="G42" i="34" s="1"/>
  <c r="H43" i="34" s="1"/>
  <c r="G43" i="34" s="1"/>
  <c r="H44" i="34" s="1"/>
  <c r="G44" i="34" s="1"/>
  <c r="H45" i="34" s="1"/>
  <c r="G45" i="34" s="1"/>
  <c r="H46" i="34" s="1"/>
  <c r="G46" i="34" s="1"/>
  <c r="H47" i="34" s="1"/>
  <c r="G47" i="34" s="1"/>
  <c r="H48" i="34" s="1"/>
  <c r="G48" i="34" s="1"/>
  <c r="H49" i="34" s="1"/>
  <c r="G49" i="34" s="1"/>
  <c r="H50" i="34" s="1"/>
  <c r="G50" i="34" s="1"/>
  <c r="H51" i="34" s="1"/>
  <c r="G51" i="34" s="1"/>
  <c r="H52" i="34" s="1"/>
  <c r="G52" i="34" s="1"/>
  <c r="H53" i="34" s="1"/>
  <c r="G53" i="34" s="1"/>
  <c r="H54" i="34" s="1"/>
  <c r="G54" i="34" s="1"/>
  <c r="H55" i="34" s="1"/>
  <c r="G55" i="34" s="1"/>
  <c r="H56" i="34" s="1"/>
  <c r="G56" i="34" s="1"/>
  <c r="H57" i="34" s="1"/>
  <c r="G57" i="34" s="1"/>
  <c r="H58" i="34" s="1"/>
  <c r="G58" i="34" s="1"/>
  <c r="H59" i="34" s="1"/>
  <c r="G59" i="34" s="1"/>
  <c r="H60" i="34" s="1"/>
  <c r="G60" i="34" s="1"/>
  <c r="H61" i="34" s="1"/>
  <c r="G61" i="34" s="1"/>
  <c r="H62" i="34" s="1"/>
  <c r="G62" i="34" s="1"/>
  <c r="H63" i="34" s="1"/>
  <c r="G63" i="34" s="1"/>
  <c r="H64" i="34" s="1"/>
  <c r="G64" i="34" s="1"/>
  <c r="H65" i="34" s="1"/>
  <c r="G65" i="34" s="1"/>
  <c r="H66" i="34" s="1"/>
  <c r="G66" i="34" s="1"/>
  <c r="H67" i="34" s="1"/>
  <c r="G67" i="34" s="1"/>
  <c r="H68" i="34" s="1"/>
  <c r="G68" i="34" s="1"/>
  <c r="H69" i="34" s="1"/>
  <c r="G69" i="34" s="1"/>
  <c r="H70" i="34" s="1"/>
  <c r="G70" i="34" s="1"/>
  <c r="H71" i="34" s="1"/>
  <c r="G71" i="34" s="1"/>
  <c r="H72" i="34" s="1"/>
  <c r="G72" i="34" s="1"/>
  <c r="H73" i="34" s="1"/>
  <c r="G73" i="34" s="1"/>
  <c r="H74" i="34" s="1"/>
  <c r="G74" i="34" s="1"/>
  <c r="H75" i="34" s="1"/>
  <c r="G75" i="34" s="1"/>
  <c r="H76" i="34" s="1"/>
  <c r="G76" i="34" s="1"/>
  <c r="H77" i="34" s="1"/>
  <c r="G77" i="34" s="1"/>
  <c r="H78" i="34" s="1"/>
  <c r="G78" i="34" s="1"/>
  <c r="H79" i="34" s="1"/>
  <c r="G79" i="34" s="1"/>
  <c r="H80" i="34" s="1"/>
  <c r="G80" i="34" s="1"/>
  <c r="H81" i="34" s="1"/>
  <c r="G81" i="34" s="1"/>
  <c r="H82" i="34" s="1"/>
  <c r="G82" i="34" s="1"/>
  <c r="H83" i="34" s="1"/>
  <c r="G83" i="34" s="1"/>
  <c r="H84" i="34" s="1"/>
  <c r="G84" i="34" s="1"/>
  <c r="H85" i="34" s="1"/>
  <c r="G85" i="34" s="1"/>
  <c r="H86" i="34" s="1"/>
  <c r="G86" i="34" s="1"/>
  <c r="H87" i="34" s="1"/>
  <c r="G87" i="34" s="1"/>
  <c r="H88" i="34" s="1"/>
  <c r="G88" i="34" s="1"/>
  <c r="H89" i="34" s="1"/>
  <c r="G89" i="34" s="1"/>
  <c r="H90" i="34" s="1"/>
  <c r="G90" i="34" s="1"/>
  <c r="H91" i="34" s="1"/>
  <c r="G91" i="34" s="1"/>
  <c r="H92" i="34" s="1"/>
  <c r="G92" i="34" s="1"/>
  <c r="H93" i="34" s="1"/>
  <c r="G93" i="34" s="1"/>
  <c r="H94" i="34" s="1"/>
  <c r="G94" i="34" s="1"/>
  <c r="H95" i="34" s="1"/>
  <c r="G95" i="34" s="1"/>
  <c r="H96" i="34" s="1"/>
  <c r="G96" i="34" s="1"/>
  <c r="H97" i="34" s="1"/>
  <c r="G97" i="34" s="1"/>
  <c r="H98" i="34" s="1"/>
  <c r="G98" i="34" s="1"/>
  <c r="H99" i="34" s="1"/>
  <c r="G99" i="34" s="1"/>
  <c r="H100" i="34" s="1"/>
  <c r="G100" i="34" s="1"/>
  <c r="F29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J50" i="34" s="1"/>
  <c r="F51" i="34"/>
  <c r="F52" i="34"/>
  <c r="F53" i="34"/>
  <c r="F54" i="34"/>
  <c r="F55" i="34"/>
  <c r="F56" i="34"/>
  <c r="J56" i="34" s="1"/>
  <c r="F57" i="34"/>
  <c r="J57" i="34" s="1"/>
  <c r="F58" i="34"/>
  <c r="F59" i="34"/>
  <c r="J59" i="34" s="1"/>
  <c r="F60" i="34"/>
  <c r="F61" i="34"/>
  <c r="F62" i="34"/>
  <c r="F63" i="34"/>
  <c r="J63" i="34" s="1"/>
  <c r="F64" i="34"/>
  <c r="J64" i="34" s="1"/>
  <c r="F65" i="34"/>
  <c r="J65" i="34" s="1"/>
  <c r="F66" i="34"/>
  <c r="F67" i="34"/>
  <c r="F68" i="34"/>
  <c r="F69" i="34"/>
  <c r="F70" i="34"/>
  <c r="F71" i="34"/>
  <c r="F72" i="34"/>
  <c r="F73" i="34"/>
  <c r="F74" i="34"/>
  <c r="F75" i="34"/>
  <c r="J75" i="34" s="1"/>
  <c r="F76" i="34"/>
  <c r="J76" i="34" s="1"/>
  <c r="F77" i="34"/>
  <c r="J77" i="34" s="1"/>
  <c r="F78" i="34"/>
  <c r="F79" i="34"/>
  <c r="J79" i="34" s="1"/>
  <c r="F80" i="34"/>
  <c r="F81" i="34"/>
  <c r="F82" i="34"/>
  <c r="F83" i="34"/>
  <c r="F84" i="34"/>
  <c r="F85" i="34"/>
  <c r="J85" i="34" s="1"/>
  <c r="F86" i="34"/>
  <c r="F87" i="34"/>
  <c r="F88" i="34"/>
  <c r="J88" i="34" s="1"/>
  <c r="F89" i="34"/>
  <c r="F90" i="34"/>
  <c r="F91" i="34"/>
  <c r="J91" i="34" s="1"/>
  <c r="F92" i="34"/>
  <c r="J92" i="34"/>
  <c r="F93" i="34"/>
  <c r="F94" i="34"/>
  <c r="F95" i="34"/>
  <c r="J95" i="34"/>
  <c r="F96" i="34"/>
  <c r="I28" i="34"/>
  <c r="M28" i="34"/>
  <c r="I29" i="34"/>
  <c r="I30" i="34" s="1"/>
  <c r="I31" i="34" s="1"/>
  <c r="M29" i="34"/>
  <c r="J31" i="34"/>
  <c r="J35" i="34"/>
  <c r="J39" i="34"/>
  <c r="J51" i="34"/>
  <c r="J54" i="34"/>
  <c r="J66" i="34"/>
  <c r="J78" i="34"/>
  <c r="J82" i="34"/>
  <c r="J87" i="34"/>
  <c r="J89" i="34"/>
  <c r="J90" i="34"/>
  <c r="F105" i="34"/>
  <c r="F106" i="34"/>
  <c r="F107" i="34"/>
  <c r="F108" i="34"/>
  <c r="F109" i="34"/>
  <c r="F110" i="34"/>
  <c r="F111" i="34"/>
  <c r="F112" i="34"/>
  <c r="E14" i="33"/>
  <c r="E15" i="33"/>
  <c r="E16" i="33"/>
  <c r="E17" i="33"/>
  <c r="K19" i="33"/>
  <c r="E21" i="33"/>
  <c r="G24" i="33"/>
  <c r="H28" i="33"/>
  <c r="G28" i="33"/>
  <c r="H29" i="33" s="1"/>
  <c r="F29" i="33"/>
  <c r="F31" i="33"/>
  <c r="F32" i="33"/>
  <c r="F33" i="33"/>
  <c r="J33" i="33" s="1"/>
  <c r="F34" i="33"/>
  <c r="F35" i="33"/>
  <c r="F36" i="33"/>
  <c r="F37" i="33"/>
  <c r="F38" i="33"/>
  <c r="F39" i="33"/>
  <c r="F40" i="33"/>
  <c r="J40" i="33" s="1"/>
  <c r="F41" i="33"/>
  <c r="F42" i="33"/>
  <c r="J42" i="33" s="1"/>
  <c r="F43" i="33"/>
  <c r="F44" i="33"/>
  <c r="J44" i="33" s="1"/>
  <c r="F45" i="33"/>
  <c r="F46" i="33"/>
  <c r="F47" i="33"/>
  <c r="F48" i="33"/>
  <c r="F49" i="33"/>
  <c r="J49" i="33" s="1"/>
  <c r="F50" i="33"/>
  <c r="J50" i="33" s="1"/>
  <c r="F51" i="33"/>
  <c r="F52" i="33"/>
  <c r="F53" i="33"/>
  <c r="F54" i="33"/>
  <c r="J54" i="33"/>
  <c r="F55" i="33"/>
  <c r="F56" i="33"/>
  <c r="F57" i="33"/>
  <c r="J57" i="33" s="1"/>
  <c r="F58" i="33"/>
  <c r="J58" i="33" s="1"/>
  <c r="F59" i="33"/>
  <c r="F60" i="33"/>
  <c r="F61" i="33"/>
  <c r="J61" i="33"/>
  <c r="F62" i="33"/>
  <c r="J62" i="33" s="1"/>
  <c r="F63" i="33"/>
  <c r="J63" i="33" s="1"/>
  <c r="F64" i="33"/>
  <c r="F65" i="33"/>
  <c r="F66" i="33"/>
  <c r="J66" i="33"/>
  <c r="F67" i="33"/>
  <c r="J67" i="33" s="1"/>
  <c r="F68" i="33"/>
  <c r="F69" i="33"/>
  <c r="F70" i="33"/>
  <c r="J70" i="33" s="1"/>
  <c r="F71" i="33"/>
  <c r="F73" i="33"/>
  <c r="F74" i="33"/>
  <c r="F75" i="33"/>
  <c r="J75" i="33"/>
  <c r="F76" i="33"/>
  <c r="F77" i="33"/>
  <c r="J77" i="33" s="1"/>
  <c r="F78" i="33"/>
  <c r="F79" i="33"/>
  <c r="F80" i="33"/>
  <c r="J80" i="33"/>
  <c r="F81" i="33"/>
  <c r="J81" i="33" s="1"/>
  <c r="I28" i="33"/>
  <c r="I29" i="33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J28" i="33"/>
  <c r="J30" i="33"/>
  <c r="J34" i="33"/>
  <c r="J35" i="33"/>
  <c r="J39" i="33"/>
  <c r="J45" i="33"/>
  <c r="J47" i="33"/>
  <c r="J52" i="33"/>
  <c r="J53" i="33"/>
  <c r="J60" i="33"/>
  <c r="J65" i="33"/>
  <c r="J72" i="33"/>
  <c r="J79" i="33"/>
  <c r="F104" i="33"/>
  <c r="I104" i="33"/>
  <c r="H104" i="33"/>
  <c r="G104" i="33"/>
  <c r="H105" i="33" s="1"/>
  <c r="G105" i="33"/>
  <c r="H106" i="33" s="1"/>
  <c r="G106" i="33" s="1"/>
  <c r="H107" i="33" s="1"/>
  <c r="G107" i="33" s="1"/>
  <c r="H108" i="33" s="1"/>
  <c r="G108" i="33" s="1"/>
  <c r="H109" i="33" s="1"/>
  <c r="G109" i="33" s="1"/>
  <c r="H110" i="33" s="1"/>
  <c r="G110" i="33" s="1"/>
  <c r="H111" i="33" s="1"/>
  <c r="G111" i="33" s="1"/>
  <c r="H112" i="33" s="1"/>
  <c r="G112" i="33" s="1"/>
  <c r="H113" i="33" s="1"/>
  <c r="G113" i="33" s="1"/>
  <c r="H114" i="33" s="1"/>
  <c r="G114" i="33" s="1"/>
  <c r="H115" i="33" s="1"/>
  <c r="G115" i="33" s="1"/>
  <c r="H116" i="33" s="1"/>
  <c r="G116" i="33" s="1"/>
  <c r="H117" i="33" s="1"/>
  <c r="G117" i="33" s="1"/>
  <c r="H118" i="33" s="1"/>
  <c r="G118" i="33" s="1"/>
  <c r="H119" i="33" s="1"/>
  <c r="G119" i="33" s="1"/>
  <c r="H120" i="33" s="1"/>
  <c r="G120" i="33" s="1"/>
  <c r="H121" i="33" s="1"/>
  <c r="G121" i="33" s="1"/>
  <c r="H122" i="33" s="1"/>
  <c r="G122" i="33" s="1"/>
  <c r="H123" i="33" s="1"/>
  <c r="G123" i="33" s="1"/>
  <c r="F105" i="33"/>
  <c r="F106" i="33"/>
  <c r="J106" i="33" s="1"/>
  <c r="F107" i="33"/>
  <c r="J107" i="33" s="1"/>
  <c r="F108" i="33"/>
  <c r="F109" i="33"/>
  <c r="J109" i="33" s="1"/>
  <c r="F110" i="33"/>
  <c r="J110" i="33" s="1"/>
  <c r="F111" i="33"/>
  <c r="J111" i="33"/>
  <c r="F112" i="33"/>
  <c r="F113" i="33"/>
  <c r="J113" i="33" s="1"/>
  <c r="F114" i="33"/>
  <c r="J114" i="33" s="1"/>
  <c r="F115" i="33"/>
  <c r="J115" i="33" s="1"/>
  <c r="F116" i="33"/>
  <c r="F117" i="33"/>
  <c r="F118" i="33"/>
  <c r="J118" i="33" s="1"/>
  <c r="F119" i="33"/>
  <c r="J119" i="33" s="1"/>
  <c r="F120" i="33"/>
  <c r="F121" i="33"/>
  <c r="J121" i="33" s="1"/>
  <c r="F122" i="33"/>
  <c r="F123" i="33"/>
  <c r="J123" i="33"/>
  <c r="J105" i="33"/>
  <c r="J112" i="33"/>
  <c r="J117" i="33"/>
  <c r="J120" i="33"/>
  <c r="J122" i="33"/>
  <c r="D14" i="31"/>
  <c r="D15" i="31"/>
  <c r="D21" i="31"/>
  <c r="F24" i="31"/>
  <c r="I150" i="31"/>
  <c r="B21" i="30"/>
  <c r="M21" i="30"/>
  <c r="B27" i="30"/>
  <c r="M27" i="30"/>
  <c r="M37" i="30"/>
  <c r="B53" i="30"/>
  <c r="M53" i="30"/>
  <c r="I36" i="31"/>
  <c r="I148" i="31"/>
  <c r="I47" i="31"/>
  <c r="I115" i="31"/>
  <c r="I135" i="31"/>
  <c r="J62" i="34"/>
  <c r="J70" i="34"/>
  <c r="J38" i="34"/>
  <c r="I41" i="31"/>
  <c r="I98" i="31"/>
  <c r="J74" i="34"/>
  <c r="J34" i="34"/>
  <c r="I46" i="31"/>
  <c r="I113" i="31"/>
  <c r="J32" i="34"/>
  <c r="J36" i="34"/>
  <c r="J52" i="34"/>
  <c r="J60" i="34"/>
  <c r="J84" i="34"/>
  <c r="J96" i="34"/>
  <c r="J98" i="34"/>
  <c r="J100" i="34"/>
  <c r="J29" i="34"/>
  <c r="J37" i="34"/>
  <c r="J41" i="34"/>
  <c r="J45" i="34"/>
  <c r="J61" i="34"/>
  <c r="J69" i="34"/>
  <c r="J73" i="34"/>
  <c r="J30" i="34"/>
  <c r="J32" i="33"/>
  <c r="J36" i="33"/>
  <c r="J48" i="33"/>
  <c r="J64" i="33"/>
  <c r="J68" i="33"/>
  <c r="J58" i="34"/>
  <c r="J104" i="33"/>
  <c r="I144" i="31"/>
  <c r="I117" i="31"/>
  <c r="I91" i="31"/>
  <c r="I50" i="31"/>
  <c r="J86" i="34"/>
  <c r="J94" i="34"/>
  <c r="I129" i="31"/>
  <c r="I65" i="31"/>
  <c r="I105" i="33"/>
  <c r="I106" i="33"/>
  <c r="I107" i="33" s="1"/>
  <c r="I108" i="33" s="1"/>
  <c r="I109" i="33" s="1"/>
  <c r="I110" i="33" s="1"/>
  <c r="I111" i="33" s="1"/>
  <c r="I112" i="33" s="1"/>
  <c r="I113" i="33" s="1"/>
  <c r="I114" i="33" s="1"/>
  <c r="I115" i="33" s="1"/>
  <c r="I116" i="33" s="1"/>
  <c r="I117" i="33" s="1"/>
  <c r="I118" i="33" s="1"/>
  <c r="I119" i="33" s="1"/>
  <c r="I120" i="33" s="1"/>
  <c r="I121" i="33" s="1"/>
  <c r="I122" i="33" s="1"/>
  <c r="I123" i="33" s="1"/>
  <c r="I139" i="31"/>
  <c r="I109" i="31"/>
  <c r="I101" i="31"/>
  <c r="J72" i="34"/>
  <c r="J53" i="34"/>
  <c r="J93" i="34"/>
  <c r="J80" i="34"/>
  <c r="I102" i="31"/>
  <c r="I44" i="31"/>
  <c r="I127" i="31"/>
  <c r="I130" i="31"/>
  <c r="I30" i="31"/>
  <c r="I37" i="31"/>
  <c r="I59" i="31"/>
  <c r="I153" i="31"/>
  <c r="I56" i="31"/>
  <c r="I84" i="31"/>
  <c r="I35" i="31"/>
  <c r="I95" i="31"/>
  <c r="I73" i="31"/>
  <c r="I66" i="31"/>
  <c r="J46" i="33"/>
  <c r="J69" i="33"/>
  <c r="J71" i="33"/>
  <c r="J74" i="33"/>
  <c r="J76" i="33"/>
  <c r="J56" i="33"/>
  <c r="I152" i="31"/>
  <c r="I133" i="31"/>
  <c r="I89" i="31"/>
  <c r="I78" i="31"/>
  <c r="I38" i="31"/>
  <c r="I74" i="31"/>
  <c r="I71" i="31"/>
  <c r="I124" i="31"/>
  <c r="I52" i="31"/>
  <c r="J78" i="33"/>
  <c r="J38" i="33"/>
  <c r="J29" i="33"/>
  <c r="J46" i="34"/>
  <c r="J99" i="34"/>
  <c r="J28" i="34"/>
  <c r="J81" i="34"/>
  <c r="J83" i="34"/>
  <c r="J42" i="34"/>
  <c r="J97" i="34"/>
  <c r="J33" i="34"/>
  <c r="J49" i="34"/>
  <c r="I29" i="35"/>
  <c r="H29" i="35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I42" i="31"/>
  <c r="J116" i="33"/>
  <c r="J108" i="33"/>
  <c r="J59" i="33"/>
  <c r="J41" i="33"/>
  <c r="J68" i="34"/>
  <c r="J48" i="34"/>
  <c r="I132" i="31"/>
  <c r="I112" i="31"/>
  <c r="I108" i="31"/>
  <c r="I85" i="31"/>
  <c r="I63" i="31"/>
  <c r="J67" i="34"/>
  <c r="I107" i="31"/>
  <c r="I88" i="31"/>
  <c r="I149" i="31"/>
  <c r="I123" i="31"/>
  <c r="J71" i="34"/>
  <c r="J37" i="33"/>
  <c r="J43" i="34"/>
  <c r="J31" i="33"/>
  <c r="J43" i="33"/>
  <c r="J51" i="33"/>
  <c r="J55" i="33"/>
  <c r="J73" i="33"/>
  <c r="J47" i="34"/>
  <c r="J55" i="34"/>
  <c r="J44" i="34"/>
  <c r="G29" i="33"/>
  <c r="H30" i="33" s="1"/>
  <c r="G30" i="33" s="1"/>
  <c r="I159" i="31"/>
  <c r="E22" i="33" l="1"/>
  <c r="G22" i="33" s="1"/>
  <c r="H31" i="33"/>
  <c r="G31" i="33" s="1"/>
  <c r="H32" i="33" s="1"/>
  <c r="G32" i="33" s="1"/>
  <c r="H33" i="33" s="1"/>
  <c r="G33" i="33" s="1"/>
  <c r="H34" i="33" s="1"/>
  <c r="G34" i="33" s="1"/>
  <c r="H35" i="33" s="1"/>
  <c r="G35" i="33" s="1"/>
  <c r="H36" i="33" s="1"/>
  <c r="G36" i="33" s="1"/>
  <c r="H37" i="33" s="1"/>
  <c r="G37" i="33" s="1"/>
  <c r="H38" i="33" s="1"/>
  <c r="G38" i="33" s="1"/>
  <c r="H39" i="33" s="1"/>
  <c r="G39" i="33" s="1"/>
  <c r="H40" i="33" s="1"/>
  <c r="G40" i="33" s="1"/>
  <c r="H41" i="33" s="1"/>
  <c r="G41" i="33" s="1"/>
  <c r="H42" i="33" s="1"/>
  <c r="G42" i="33" s="1"/>
  <c r="H43" i="33" s="1"/>
  <c r="G43" i="33" s="1"/>
  <c r="H44" i="33" s="1"/>
  <c r="G44" i="33" s="1"/>
  <c r="H45" i="33" s="1"/>
  <c r="G45" i="33" s="1"/>
  <c r="H46" i="33" s="1"/>
  <c r="G46" i="33" s="1"/>
  <c r="H47" i="33" s="1"/>
  <c r="G47" i="33" s="1"/>
  <c r="H48" i="33" s="1"/>
  <c r="G48" i="33" s="1"/>
  <c r="H49" i="33" s="1"/>
  <c r="G49" i="33" s="1"/>
  <c r="H50" i="33" s="1"/>
  <c r="G50" i="33" s="1"/>
  <c r="H51" i="33" s="1"/>
  <c r="G51" i="33" s="1"/>
  <c r="H52" i="33" s="1"/>
  <c r="G52" i="33" s="1"/>
  <c r="H53" i="33" s="1"/>
  <c r="G53" i="33" s="1"/>
  <c r="H54" i="33" s="1"/>
  <c r="G54" i="33" s="1"/>
  <c r="H55" i="33" s="1"/>
  <c r="G55" i="33" s="1"/>
  <c r="H56" i="33" s="1"/>
  <c r="G56" i="33" s="1"/>
  <c r="H57" i="33" s="1"/>
  <c r="G57" i="33" s="1"/>
  <c r="H58" i="33" s="1"/>
  <c r="G58" i="33" s="1"/>
  <c r="H59" i="33" s="1"/>
  <c r="G59" i="33" s="1"/>
  <c r="H60" i="33" s="1"/>
  <c r="G60" i="33" s="1"/>
  <c r="H61" i="33" s="1"/>
  <c r="G61" i="33" s="1"/>
  <c r="H62" i="33" s="1"/>
  <c r="G62" i="33" s="1"/>
  <c r="H63" i="33" s="1"/>
  <c r="G63" i="33" s="1"/>
  <c r="H64" i="33" s="1"/>
  <c r="G64" i="33" s="1"/>
  <c r="H65" i="33" s="1"/>
  <c r="G65" i="33" s="1"/>
  <c r="H66" i="33" s="1"/>
  <c r="G66" i="33" s="1"/>
  <c r="H67" i="33" s="1"/>
  <c r="G67" i="33" s="1"/>
  <c r="H68" i="33" s="1"/>
  <c r="G68" i="33" s="1"/>
  <c r="H69" i="33" s="1"/>
  <c r="G69" i="33" s="1"/>
  <c r="H70" i="33" s="1"/>
  <c r="G70" i="33" s="1"/>
  <c r="H71" i="33" s="1"/>
  <c r="G71" i="33" s="1"/>
  <c r="H72" i="33" s="1"/>
  <c r="G72" i="33" s="1"/>
  <c r="H73" i="33" s="1"/>
  <c r="G73" i="33" s="1"/>
  <c r="H74" i="33" s="1"/>
  <c r="G74" i="33" s="1"/>
  <c r="H75" i="33" s="1"/>
  <c r="G75" i="33" s="1"/>
  <c r="H76" i="33" s="1"/>
  <c r="G76" i="33" s="1"/>
  <c r="H77" i="33" s="1"/>
  <c r="G77" i="33" s="1"/>
  <c r="H78" i="33" s="1"/>
  <c r="G78" i="33" s="1"/>
  <c r="H79" i="33" s="1"/>
  <c r="G79" i="33" s="1"/>
  <c r="H80" i="33" s="1"/>
  <c r="G80" i="33" s="1"/>
  <c r="H81" i="33" s="1"/>
  <c r="G81" i="33" s="1"/>
  <c r="G34" i="35"/>
  <c r="F34" i="35" s="1"/>
  <c r="G35" i="35" s="1"/>
  <c r="F35" i="35" s="1"/>
  <c r="G36" i="35" s="1"/>
  <c r="F36" i="35" s="1"/>
  <c r="G37" i="35" s="1"/>
  <c r="F37" i="35" s="1"/>
  <c r="G38" i="35" s="1"/>
  <c r="F38" i="35" s="1"/>
  <c r="G39" i="35" s="1"/>
  <c r="F39" i="35" s="1"/>
  <c r="G40" i="35" s="1"/>
  <c r="F40" i="35" s="1"/>
  <c r="G41" i="35" s="1"/>
  <c r="F41" i="35" s="1"/>
  <c r="G42" i="35" s="1"/>
  <c r="F42" i="35" s="1"/>
  <c r="G43" i="35" s="1"/>
  <c r="F43" i="35" s="1"/>
  <c r="G44" i="35" s="1"/>
  <c r="F44" i="35" s="1"/>
  <c r="G45" i="35" s="1"/>
  <c r="F45" i="35" s="1"/>
  <c r="G46" i="35" s="1"/>
  <c r="F46" i="35" s="1"/>
  <c r="G47" i="35" s="1"/>
  <c r="F47" i="35" s="1"/>
  <c r="G48" i="35" s="1"/>
  <c r="F48" i="35" s="1"/>
  <c r="G49" i="35" s="1"/>
  <c r="F49" i="35" s="1"/>
  <c r="G50" i="35" s="1"/>
  <c r="F50" i="35" s="1"/>
  <c r="G51" i="35" s="1"/>
  <c r="F51" i="35" s="1"/>
  <c r="G52" i="35" s="1"/>
  <c r="F52" i="35" s="1"/>
  <c r="G53" i="35" s="1"/>
  <c r="F53" i="35" s="1"/>
  <c r="G54" i="35" s="1"/>
  <c r="F54" i="35" s="1"/>
  <c r="G55" i="35" s="1"/>
  <c r="F55" i="35" s="1"/>
  <c r="G56" i="35" s="1"/>
  <c r="F56" i="35" s="1"/>
  <c r="I62" i="31"/>
  <c r="I54" i="31"/>
  <c r="I160" i="31"/>
  <c r="I161" i="31"/>
  <c r="I57" i="31"/>
  <c r="I126" i="31"/>
  <c r="I68" i="31"/>
  <c r="I138" i="31"/>
  <c r="I94" i="31"/>
  <c r="I49" i="31"/>
  <c r="I40" i="31"/>
  <c r="I51" i="31"/>
  <c r="I58" i="31"/>
  <c r="I81" i="31"/>
  <c r="I100" i="31"/>
  <c r="I55" i="31"/>
  <c r="I34" i="31"/>
  <c r="I33" i="31"/>
  <c r="I80" i="31"/>
  <c r="I29" i="31"/>
  <c r="I75" i="31"/>
  <c r="I39" i="31"/>
  <c r="I77" i="31"/>
  <c r="I116" i="31"/>
  <c r="I97" i="31"/>
  <c r="I143" i="31"/>
  <c r="I151" i="31"/>
  <c r="I72" i="31"/>
  <c r="I53" i="31"/>
  <c r="I104" i="31"/>
  <c r="I79" i="31"/>
  <c r="I86" i="31"/>
  <c r="I61" i="31"/>
  <c r="I45" i="31"/>
  <c r="I83" i="31"/>
  <c r="I48" i="31"/>
  <c r="I140" i="31"/>
  <c r="I93" i="31"/>
  <c r="I111" i="31"/>
  <c r="I147" i="31"/>
  <c r="I146" i="31"/>
  <c r="I69" i="31"/>
  <c r="I120" i="31"/>
  <c r="I87" i="31"/>
  <c r="I121" i="31"/>
  <c r="I136" i="31"/>
  <c r="I99" i="31"/>
  <c r="I105" i="31"/>
  <c r="I155" i="31"/>
  <c r="I137" i="31"/>
  <c r="I142" i="31"/>
  <c r="I67" i="31"/>
  <c r="I82" i="31"/>
  <c r="I31" i="31"/>
  <c r="I134" i="31"/>
  <c r="I70" i="31"/>
  <c r="I156" i="31"/>
  <c r="I131" i="31"/>
  <c r="I106" i="31"/>
  <c r="I145" i="31"/>
  <c r="I32" i="31"/>
  <c r="I128" i="31"/>
  <c r="I90" i="31"/>
  <c r="I28" i="31"/>
  <c r="I119" i="31"/>
  <c r="I43" i="31"/>
  <c r="I92" i="31"/>
  <c r="I96" i="31"/>
  <c r="I103" i="31"/>
  <c r="I141" i="31"/>
  <c r="I125" i="31"/>
  <c r="I59" i="35"/>
  <c r="H59" i="35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F59" i="35"/>
  <c r="G60" i="35" s="1"/>
  <c r="F60" i="35" s="1"/>
  <c r="G61" i="35" s="1"/>
  <c r="F61" i="35" s="1"/>
  <c r="G62" i="35" s="1"/>
  <c r="F62" i="35" s="1"/>
  <c r="G63" i="35" s="1"/>
  <c r="F63" i="35" s="1"/>
  <c r="G64" i="35" s="1"/>
  <c r="F64" i="35" s="1"/>
  <c r="G65" i="35" s="1"/>
  <c r="F65" i="35" s="1"/>
  <c r="G66" i="35" s="1"/>
  <c r="F66" i="35" s="1"/>
  <c r="G67" i="35" s="1"/>
  <c r="F67" i="35" s="1"/>
  <c r="G68" i="35" s="1"/>
  <c r="F68" i="35" s="1"/>
  <c r="G69" i="35" s="1"/>
  <c r="F69" i="35" s="1"/>
  <c r="G70" i="35" s="1"/>
  <c r="F70" i="35" s="1"/>
  <c r="I46" i="35"/>
  <c r="I38" i="35"/>
  <c r="I31" i="35"/>
  <c r="I56" i="35"/>
  <c r="I54" i="35"/>
  <c r="I76" i="31"/>
  <c r="F46" i="31"/>
  <c r="G47" i="31" s="1"/>
  <c r="F47" i="31" s="1"/>
  <c r="G48" i="31" s="1"/>
  <c r="F48" i="31" s="1"/>
  <c r="G49" i="31" s="1"/>
  <c r="F49" i="31" s="1"/>
  <c r="G50" i="31" s="1"/>
  <c r="F50" i="31" s="1"/>
  <c r="G51" i="31" s="1"/>
  <c r="F51" i="31" s="1"/>
  <c r="G52" i="31" s="1"/>
  <c r="F52" i="31" s="1"/>
  <c r="G53" i="31" s="1"/>
  <c r="F53" i="31" s="1"/>
  <c r="G54" i="31" s="1"/>
  <c r="F54" i="31" s="1"/>
  <c r="G55" i="31" s="1"/>
  <c r="F55" i="31" s="1"/>
  <c r="G56" i="31" s="1"/>
  <c r="F56" i="31" s="1"/>
  <c r="G57" i="31" s="1"/>
  <c r="F57" i="31" s="1"/>
  <c r="G58" i="31" s="1"/>
  <c r="F58" i="31" s="1"/>
  <c r="G59" i="31" s="1"/>
  <c r="F59" i="31" s="1"/>
  <c r="G60" i="31" s="1"/>
  <c r="F60" i="31" s="1"/>
  <c r="G61" i="31" s="1"/>
  <c r="F61" i="31" s="1"/>
  <c r="G62" i="31" s="1"/>
  <c r="F62" i="31" s="1"/>
  <c r="G63" i="31" s="1"/>
  <c r="F63" i="31" s="1"/>
  <c r="G64" i="31" s="1"/>
  <c r="F64" i="31" s="1"/>
  <c r="G65" i="31" s="1"/>
  <c r="F65" i="31" s="1"/>
  <c r="G66" i="31" s="1"/>
  <c r="F66" i="31" s="1"/>
  <c r="G67" i="31" s="1"/>
  <c r="F67" i="31" s="1"/>
  <c r="G68" i="31" s="1"/>
  <c r="F68" i="31" s="1"/>
  <c r="G69" i="31" s="1"/>
  <c r="F69" i="31" s="1"/>
  <c r="G70" i="31" s="1"/>
  <c r="F70" i="31" s="1"/>
  <c r="G71" i="31" s="1"/>
  <c r="F71" i="31" s="1"/>
  <c r="G72" i="31" s="1"/>
  <c r="F72" i="31" s="1"/>
  <c r="G73" i="31" s="1"/>
  <c r="F73" i="31" s="1"/>
  <c r="G74" i="31" s="1"/>
  <c r="F74" i="31" s="1"/>
  <c r="G75" i="31" s="1"/>
  <c r="F75" i="31" s="1"/>
  <c r="G76" i="31" s="1"/>
  <c r="F76" i="31" s="1"/>
  <c r="G77" i="31" s="1"/>
  <c r="F77" i="31" s="1"/>
  <c r="G78" i="31" s="1"/>
  <c r="F78" i="31" s="1"/>
  <c r="G79" i="31" s="1"/>
  <c r="F79" i="31" s="1"/>
  <c r="G80" i="31" s="1"/>
  <c r="F80" i="31" s="1"/>
  <c r="G81" i="31" s="1"/>
  <c r="F81" i="31" s="1"/>
  <c r="G82" i="31" s="1"/>
  <c r="F82" i="31" s="1"/>
  <c r="G83" i="31" s="1"/>
  <c r="F83" i="31" s="1"/>
  <c r="G84" i="31" s="1"/>
  <c r="F84" i="31" s="1"/>
  <c r="G85" i="31" s="1"/>
  <c r="F85" i="31" s="1"/>
  <c r="G86" i="31" s="1"/>
  <c r="F86" i="31" s="1"/>
  <c r="G87" i="31" s="1"/>
  <c r="F87" i="31" s="1"/>
  <c r="G88" i="31" s="1"/>
  <c r="F88" i="31" s="1"/>
  <c r="G89" i="31" s="1"/>
  <c r="F89" i="31" s="1"/>
  <c r="G90" i="31" s="1"/>
  <c r="F90" i="31" s="1"/>
  <c r="G91" i="31" s="1"/>
  <c r="F91" i="31" s="1"/>
  <c r="G92" i="31" s="1"/>
  <c r="F92" i="31" s="1"/>
  <c r="G93" i="31" s="1"/>
  <c r="F93" i="31" s="1"/>
  <c r="G94" i="31" s="1"/>
  <c r="F94" i="31" s="1"/>
  <c r="G95" i="31" s="1"/>
  <c r="F95" i="31" s="1"/>
  <c r="G96" i="31" s="1"/>
  <c r="F96" i="31" s="1"/>
  <c r="G97" i="31" s="1"/>
  <c r="F97" i="31" s="1"/>
  <c r="G98" i="31" s="1"/>
  <c r="F98" i="31" s="1"/>
  <c r="G99" i="31" s="1"/>
  <c r="F99" i="31" s="1"/>
  <c r="G100" i="31" s="1"/>
  <c r="F100" i="31" s="1"/>
  <c r="G101" i="31" s="1"/>
  <c r="F101" i="31" s="1"/>
  <c r="G102" i="31" s="1"/>
  <c r="F102" i="31" s="1"/>
  <c r="G103" i="31" s="1"/>
  <c r="F103" i="31" s="1"/>
  <c r="G104" i="31" s="1"/>
  <c r="F104" i="31" s="1"/>
  <c r="G105" i="31" s="1"/>
  <c r="F105" i="31" s="1"/>
  <c r="G106" i="31" s="1"/>
  <c r="F106" i="31" s="1"/>
  <c r="G107" i="31" s="1"/>
  <c r="F107" i="31" s="1"/>
  <c r="G108" i="31" s="1"/>
  <c r="F108" i="31" s="1"/>
  <c r="G109" i="31" s="1"/>
  <c r="F109" i="31" s="1"/>
  <c r="G110" i="31" s="1"/>
  <c r="F110" i="31" s="1"/>
  <c r="G111" i="31" s="1"/>
  <c r="F111" i="31" s="1"/>
  <c r="G112" i="31" s="1"/>
  <c r="F112" i="31" s="1"/>
  <c r="G113" i="31" s="1"/>
  <c r="F113" i="31" s="1"/>
  <c r="G114" i="31" s="1"/>
  <c r="F114" i="31" s="1"/>
  <c r="G115" i="31" s="1"/>
  <c r="F115" i="31" s="1"/>
  <c r="G116" i="31" s="1"/>
  <c r="F116" i="31" s="1"/>
  <c r="G117" i="31" s="1"/>
  <c r="F117" i="31" s="1"/>
  <c r="G118" i="31" s="1"/>
  <c r="F118" i="31" s="1"/>
  <c r="G119" i="31" s="1"/>
  <c r="F119" i="31" s="1"/>
  <c r="G120" i="31" s="1"/>
  <c r="F120" i="31" s="1"/>
  <c r="G121" i="31" s="1"/>
  <c r="F121" i="31" s="1"/>
  <c r="G122" i="31" s="1"/>
  <c r="F122" i="31" s="1"/>
  <c r="G123" i="31" s="1"/>
  <c r="F123" i="31" s="1"/>
  <c r="G124" i="31" s="1"/>
  <c r="F124" i="31" s="1"/>
  <c r="G125" i="31" s="1"/>
  <c r="F125" i="31" s="1"/>
  <c r="G126" i="31" s="1"/>
  <c r="F126" i="31" s="1"/>
  <c r="G127" i="31" s="1"/>
  <c r="F127" i="31" s="1"/>
  <c r="G128" i="31" s="1"/>
  <c r="F128" i="31" s="1"/>
  <c r="G129" i="31" s="1"/>
  <c r="F129" i="31" s="1"/>
  <c r="G130" i="31" s="1"/>
  <c r="F130" i="31" s="1"/>
  <c r="G131" i="31" s="1"/>
  <c r="F131" i="31" s="1"/>
  <c r="G132" i="31" s="1"/>
  <c r="F132" i="31" s="1"/>
  <c r="G133" i="31" s="1"/>
  <c r="F133" i="31" s="1"/>
  <c r="G134" i="31" s="1"/>
  <c r="F134" i="31" s="1"/>
  <c r="G135" i="31" s="1"/>
  <c r="F135" i="31" s="1"/>
  <c r="G136" i="31" s="1"/>
  <c r="F136" i="31" s="1"/>
  <c r="G137" i="31" s="1"/>
  <c r="F137" i="31" s="1"/>
  <c r="G138" i="31" s="1"/>
  <c r="F138" i="31" s="1"/>
  <c r="G139" i="31" s="1"/>
  <c r="F139" i="31" s="1"/>
  <c r="G140" i="31" s="1"/>
  <c r="F140" i="31" s="1"/>
  <c r="G141" i="31" s="1"/>
  <c r="F141" i="31" s="1"/>
  <c r="G142" i="31" s="1"/>
  <c r="F142" i="31" s="1"/>
  <c r="G143" i="31" s="1"/>
  <c r="F143" i="31" s="1"/>
  <c r="G144" i="31" s="1"/>
  <c r="F144" i="31" s="1"/>
  <c r="G145" i="31" s="1"/>
  <c r="F145" i="31" s="1"/>
  <c r="G146" i="31" s="1"/>
  <c r="F146" i="31" s="1"/>
  <c r="G147" i="31" s="1"/>
  <c r="F147" i="31" s="1"/>
  <c r="G148" i="31" s="1"/>
  <c r="F148" i="31" s="1"/>
  <c r="G149" i="31" s="1"/>
  <c r="F149" i="31" s="1"/>
  <c r="G150" i="31" s="1"/>
  <c r="F150" i="31" s="1"/>
  <c r="G151" i="31" s="1"/>
  <c r="F151" i="31" s="1"/>
  <c r="G152" i="31" s="1"/>
  <c r="F152" i="31" s="1"/>
  <c r="G153" i="31" s="1"/>
  <c r="F153" i="31" s="1"/>
  <c r="G154" i="31" s="1"/>
  <c r="F154" i="31" s="1"/>
  <c r="G155" i="31" s="1"/>
  <c r="F155" i="31" s="1"/>
  <c r="G156" i="31" s="1"/>
  <c r="F156" i="31" s="1"/>
  <c r="G157" i="31" s="1"/>
  <c r="F157" i="31" s="1"/>
  <c r="G158" i="31" s="1"/>
  <c r="F158" i="31" s="1"/>
  <c r="G159" i="31" s="1"/>
  <c r="F159" i="31" s="1"/>
  <c r="G160" i="31" s="1"/>
  <c r="F160" i="31" s="1"/>
  <c r="G161" i="31" s="1"/>
  <c r="F161" i="31" s="1"/>
  <c r="G162" i="31" s="1"/>
  <c r="F162" i="31" s="1"/>
  <c r="G163" i="31" s="1"/>
  <c r="F163" i="31" s="1"/>
  <c r="I52" i="35"/>
  <c r="I44" i="35"/>
  <c r="I36" i="35"/>
  <c r="I154" i="31"/>
  <c r="I122" i="31"/>
  <c r="I114" i="31"/>
  <c r="J40" i="34"/>
  <c r="I38" i="34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I84" i="34" s="1"/>
  <c r="I85" i="34" s="1"/>
  <c r="I86" i="34" s="1"/>
  <c r="I87" i="34" s="1"/>
  <c r="I88" i="34" s="1"/>
  <c r="I89" i="34" s="1"/>
  <c r="I90" i="34" s="1"/>
  <c r="I91" i="34" s="1"/>
  <c r="I92" i="34" s="1"/>
  <c r="I93" i="34" s="1"/>
  <c r="I94" i="34" s="1"/>
  <c r="I95" i="34" s="1"/>
  <c r="I96" i="34" s="1"/>
  <c r="I97" i="34" s="1"/>
  <c r="I98" i="34" s="1"/>
  <c r="I99" i="34" s="1"/>
  <c r="I100" i="34" s="1"/>
  <c r="I68" i="35"/>
  <c r="I64" i="35"/>
  <c r="I60" i="35"/>
  <c r="I51" i="35"/>
  <c r="I43" i="35"/>
  <c r="I35" i="35"/>
  <c r="I28" i="35"/>
  <c r="I50" i="35"/>
  <c r="I42" i="35"/>
  <c r="I34" i="35"/>
  <c r="I67" i="35"/>
  <c r="I63" i="35"/>
  <c r="I49" i="35"/>
  <c r="I41" i="35"/>
  <c r="I33" i="35"/>
  <c r="I64" i="31"/>
  <c r="I157" i="31"/>
  <c r="I32" i="34"/>
  <c r="I33" i="34" s="1"/>
  <c r="I34" i="34" s="1"/>
  <c r="I35" i="34" s="1"/>
  <c r="I36" i="34" s="1"/>
  <c r="I37" i="34" s="1"/>
  <c r="I48" i="35"/>
  <c r="I40" i="35"/>
  <c r="I32" i="35"/>
  <c r="I158" i="31"/>
</calcChain>
</file>

<file path=xl/sharedStrings.xml><?xml version="1.0" encoding="utf-8"?>
<sst xmlns="http://schemas.openxmlformats.org/spreadsheetml/2006/main" count="1183" uniqueCount="470">
  <si>
    <t>G</t>
  </si>
  <si>
    <t>OUT</t>
  </si>
  <si>
    <t>Comments</t>
  </si>
  <si>
    <t>Description</t>
  </si>
  <si>
    <t>OD</t>
  </si>
  <si>
    <t>ID</t>
  </si>
  <si>
    <t>Length</t>
  </si>
  <si>
    <t>EMAS 700</t>
  </si>
  <si>
    <t>POR-6A</t>
  </si>
  <si>
    <t>Pan Orient</t>
  </si>
  <si>
    <t/>
  </si>
  <si>
    <t>Date</t>
  </si>
  <si>
    <t>Report Date:</t>
  </si>
  <si>
    <t>Survey / DLS Computation:</t>
  </si>
  <si>
    <t>Minimum Curvature / Lubinski</t>
  </si>
  <si>
    <t>Client:</t>
  </si>
  <si>
    <t>Vertical Section Azimuth:</t>
  </si>
  <si>
    <t>0.661 ° (Grid North)</t>
  </si>
  <si>
    <t>Field:</t>
  </si>
  <si>
    <t>Vertical Section Origin:</t>
  </si>
  <si>
    <t>0.000 m, 0.000 m</t>
  </si>
  <si>
    <t>Structure / Slot:</t>
  </si>
  <si>
    <t>TVD Reference Datum:</t>
  </si>
  <si>
    <t>RKB</t>
  </si>
  <si>
    <t>Well:</t>
  </si>
  <si>
    <t>TVD Reference Elevation:</t>
  </si>
  <si>
    <t>77.280 m above MSL</t>
  </si>
  <si>
    <t>Borehole:</t>
  </si>
  <si>
    <t>Seabed / Ground Elevation:</t>
  </si>
  <si>
    <t>72.200 m above MSL</t>
  </si>
  <si>
    <t>UWI / API#:</t>
  </si>
  <si>
    <t>Unknown / Unknown</t>
  </si>
  <si>
    <t>Magnetic Declination:</t>
  </si>
  <si>
    <t>Survey Name:</t>
  </si>
  <si>
    <t>Total Field Strength:</t>
  </si>
  <si>
    <t>Survey Date:</t>
  </si>
  <si>
    <t>Magnetic Dip Angle:</t>
  </si>
  <si>
    <t>Tort / AHD / DDI / ERD Ratio:</t>
  </si>
  <si>
    <t>Declination Date:</t>
  </si>
  <si>
    <t>Coordinate Reference System:</t>
  </si>
  <si>
    <t>UTM Zone 47N - WGS84, Meters</t>
  </si>
  <si>
    <t>Magnetic Declination Model:</t>
  </si>
  <si>
    <t>BGGM 2010</t>
  </si>
  <si>
    <t>Location Lat / Long:</t>
  </si>
  <si>
    <t>N  15° 38'  2.26518", E 101°  8' 32.43124"</t>
  </si>
  <si>
    <t>North Reference:</t>
  </si>
  <si>
    <t>Grid North</t>
  </si>
  <si>
    <t>Location Grid N/E Y/X:</t>
  </si>
  <si>
    <t>N 1729604.570 m, E 729671.230 m</t>
  </si>
  <si>
    <t>Grid Convergence Used:</t>
  </si>
  <si>
    <t>0.578 °</t>
  </si>
  <si>
    <t>CRS Grid Convergence Angle:</t>
  </si>
  <si>
    <t>0.57759556 °</t>
  </si>
  <si>
    <t>Total Corr Mag North-&gt;Grid North:</t>
  </si>
  <si>
    <t>-1.278 °</t>
  </si>
  <si>
    <t>Grid Scale Factor:</t>
  </si>
  <si>
    <t>Local Coord Referenced To:</t>
  </si>
  <si>
    <t>Structure Reference Point</t>
  </si>
  <si>
    <t>MD
(m)</t>
  </si>
  <si>
    <t>Incl
(°)</t>
  </si>
  <si>
    <t>Azim Grid
(°)</t>
  </si>
  <si>
    <t>TVD
(m)</t>
  </si>
  <si>
    <t>TVDSS
(m)</t>
  </si>
  <si>
    <t>VSEC
(m)</t>
  </si>
  <si>
    <t>DLS
(°/30m)</t>
  </si>
  <si>
    <t>Northing
(m)</t>
  </si>
  <si>
    <t>Easting
(m)</t>
  </si>
  <si>
    <t>Latitude
(N/S ° ' ")</t>
  </si>
  <si>
    <t>Longitude
(E/W ° ' ")</t>
  </si>
  <si>
    <t>Tie-In</t>
  </si>
  <si>
    <t>N/A</t>
  </si>
  <si>
    <t>N   15 38   2.27</t>
  </si>
  <si>
    <t>E 101   8 32.43</t>
  </si>
  <si>
    <t>Marker MudLine</t>
  </si>
  <si>
    <t>N   15 38   2.29</t>
  </si>
  <si>
    <t>N   15 38   2.31</t>
  </si>
  <si>
    <t>E 101   8 32.42</t>
  </si>
  <si>
    <t>N   15 38   2.38</t>
  </si>
  <si>
    <t>N   15 38   2.50</t>
  </si>
  <si>
    <t>E 101   8 32.44</t>
  </si>
  <si>
    <t>N   15 38   2.71</t>
  </si>
  <si>
    <t>E 101   8 32.46</t>
  </si>
  <si>
    <t>N   15 38   3.00</t>
  </si>
  <si>
    <t>E 101   8 32.50</t>
  </si>
  <si>
    <t>N   15 38   3.35</t>
  </si>
  <si>
    <t>E 101   8 32.55</t>
  </si>
  <si>
    <t>N   15 38   3.72</t>
  </si>
  <si>
    <t>E 101   8 32.62</t>
  </si>
  <si>
    <t>N   15 38   4.10</t>
  </si>
  <si>
    <t>E 101   8 32.67</t>
  </si>
  <si>
    <t>N   15 38   4.52</t>
  </si>
  <si>
    <t>E 101   8 32.71</t>
  </si>
  <si>
    <t>N   15 38   4.98</t>
  </si>
  <si>
    <t>E 101   8 32.72</t>
  </si>
  <si>
    <t>Survey Error Model:</t>
  </si>
  <si>
    <t>ISCWSA Rev 0 *** 3-D 95.000% Confidence 2.7955 sigma</t>
  </si>
  <si>
    <t>Survey Program:</t>
  </si>
  <si>
    <t>MD From 
 (m)</t>
  </si>
  <si>
    <t>MD To 
 (m)</t>
  </si>
  <si>
    <t>EOU Freq 
 (m)</t>
  </si>
  <si>
    <t>Survey Tool Type</t>
  </si>
  <si>
    <t>Borehole / Survey</t>
  </si>
  <si>
    <t>Act Stns</t>
  </si>
  <si>
    <t>SLB_MWD-STD</t>
  </si>
  <si>
    <t>POR-6A / Cellar B</t>
  </si>
  <si>
    <t>13 3/8" Casing</t>
  </si>
  <si>
    <t>N   15 38   2.28</t>
  </si>
  <si>
    <t>N   15 38   5.47</t>
  </si>
  <si>
    <t>E 101   8 32.73</t>
  </si>
  <si>
    <t>N   15 38   6.37</t>
  </si>
  <si>
    <t>E 101   8 32.74</t>
  </si>
  <si>
    <t>N   15 38   7.03</t>
  </si>
  <si>
    <t>N   15 38   7.76</t>
  </si>
  <si>
    <t>9 5/8" Casing</t>
  </si>
  <si>
    <t>E 101   8 32.80</t>
  </si>
  <si>
    <t>E 101   8 32.83</t>
  </si>
  <si>
    <t>E 101   8 32.86</t>
  </si>
  <si>
    <t>E 101   8 32.88</t>
  </si>
  <si>
    <t>E 101   8 32.84</t>
  </si>
  <si>
    <t>E 101   8 32.82</t>
  </si>
  <si>
    <t>E 101   8 32.78</t>
  </si>
  <si>
    <t>SLB_MWD-STD-Depth Only</t>
  </si>
  <si>
    <t>1/104.530</t>
  </si>
  <si>
    <t>POR-6A Definitive Survey Report</t>
  </si>
  <si>
    <t>(Def Survey)</t>
  </si>
  <si>
    <t>-0.701 °</t>
  </si>
  <si>
    <t>POR-6A Definitive</t>
  </si>
  <si>
    <t>42931.452 nT</t>
  </si>
  <si>
    <t>June 30, 2011</t>
  </si>
  <si>
    <t>18.660 °</t>
  </si>
  <si>
    <t>NS
(m)</t>
  </si>
  <si>
    <t>EW
(m)</t>
  </si>
  <si>
    <t>First CML Survey</t>
  </si>
  <si>
    <t>N   15 38   7.99</t>
  </si>
  <si>
    <t>N   15 38   8.28</t>
  </si>
  <si>
    <t>E 101   8 32.70</t>
  </si>
  <si>
    <t>N   15 38   8.56</t>
  </si>
  <si>
    <t>N   15 38   8.85</t>
  </si>
  <si>
    <t>Last CML Survey</t>
  </si>
  <si>
    <t>N   15 38   8.99</t>
  </si>
  <si>
    <t>N   15 38 10.06</t>
  </si>
  <si>
    <t>N   15 38 10.13</t>
  </si>
  <si>
    <t>N   15 38 10.50</t>
  </si>
  <si>
    <t>N   15 38 11.30</t>
  </si>
  <si>
    <t>N   15 38 12.36</t>
  </si>
  <si>
    <t>N   15 38 13.10</t>
  </si>
  <si>
    <t>E 101   8 32.75</t>
  </si>
  <si>
    <t>N   15 38 13.83</t>
  </si>
  <si>
    <t>N   15 38 14.58</t>
  </si>
  <si>
    <t>N   15 38 15.28</t>
  </si>
  <si>
    <t>E 101   8 32.85</t>
  </si>
  <si>
    <t>N   15 38 16.03</t>
  </si>
  <si>
    <t>N   15 38 16.73</t>
  </si>
  <si>
    <t>E 101   8 32.90</t>
  </si>
  <si>
    <t>N   15 38 17.41</t>
  </si>
  <si>
    <t>N   15 38 18.09</t>
  </si>
  <si>
    <t>N   15 38 18.92</t>
  </si>
  <si>
    <t>N   15 38 19.54</t>
  </si>
  <si>
    <t>N   15 38 20.11</t>
  </si>
  <si>
    <t>N   15 38 20.67</t>
  </si>
  <si>
    <t>N   15 38 21.18</t>
  </si>
  <si>
    <t>N   15 38 21.68</t>
  </si>
  <si>
    <t>N   15 38 22.15</t>
  </si>
  <si>
    <t>N   15 38 22.79</t>
  </si>
  <si>
    <t>E 101   8 32.79</t>
  </si>
  <si>
    <t>Start CML Survey</t>
  </si>
  <si>
    <t>N   15 38 22.94</t>
  </si>
  <si>
    <t>N   15 38 23.11</t>
  </si>
  <si>
    <t>N   15 38 23.26</t>
  </si>
  <si>
    <t>N   15 38 23.42</t>
  </si>
  <si>
    <t>N   15 38 23.57</t>
  </si>
  <si>
    <t>E 101   8 32.81</t>
  </si>
  <si>
    <t>N   15 38 23.72</t>
  </si>
  <si>
    <t>N   15 38 23.87</t>
  </si>
  <si>
    <t>N   15 38 24.02</t>
  </si>
  <si>
    <t>N   15 38 24.17</t>
  </si>
  <si>
    <t>N   15 38 24.32</t>
  </si>
  <si>
    <t>N   15 38 24.48</t>
  </si>
  <si>
    <t>N   15 38 24.63</t>
  </si>
  <si>
    <t>E 101   8 32.89</t>
  </si>
  <si>
    <t>N   15 38 24.78</t>
  </si>
  <si>
    <t>N   15 38 24.94</t>
  </si>
  <si>
    <t>E 101   8 32.92</t>
  </si>
  <si>
    <t>N   15 38 25.09</t>
  </si>
  <si>
    <t>E 101   8 32.93</t>
  </si>
  <si>
    <t>N   15 38 25.25</t>
  </si>
  <si>
    <t>E 101   8 32.95</t>
  </si>
  <si>
    <t>N   15 38 25.40</t>
  </si>
  <si>
    <t>E 101   8 32.97</t>
  </si>
  <si>
    <t>N   15 38 25.56</t>
  </si>
  <si>
    <t>E 101   8 32.99</t>
  </si>
  <si>
    <t>N   15 38 25.64</t>
  </si>
  <si>
    <t>N   15 38 25.71</t>
  </si>
  <si>
    <t>E 101   8 33.00</t>
  </si>
  <si>
    <t>N   15 38 25.79</t>
  </si>
  <si>
    <t>E 101   8 33.01</t>
  </si>
  <si>
    <t>N   15 38 25.87</t>
  </si>
  <si>
    <t>E 101   8 33.02</t>
  </si>
  <si>
    <t>N   15 38 26.02</t>
  </si>
  <si>
    <t>E 101   8 33.04</t>
  </si>
  <si>
    <t>Last CML survey</t>
  </si>
  <si>
    <t>N   15 38 26.17</t>
  </si>
  <si>
    <t>E 101   8 33.06</t>
  </si>
  <si>
    <t>Projeced to TD</t>
  </si>
  <si>
    <t>Survey Type:</t>
  </si>
  <si>
    <t>Def Survey</t>
  </si>
  <si>
    <t>POR-6A / POR-6A Definitive</t>
  </si>
  <si>
    <t>SLB_GPIT</t>
  </si>
  <si>
    <t>SLB_UNKNOWN</t>
  </si>
  <si>
    <t>J55</t>
  </si>
  <si>
    <t>July 18, 2011 - 11:02 AM</t>
  </si>
  <si>
    <t>POR Bo Rang</t>
  </si>
  <si>
    <t>116.345 ° / 833.801 m / 5.620 / 0.726</t>
  </si>
  <si>
    <t>7" Liner</t>
  </si>
  <si>
    <t>N   15 38 26.12</t>
  </si>
  <si>
    <t>E 101   8 33.05</t>
  </si>
  <si>
    <t>N   15 38 29.33</t>
  </si>
  <si>
    <t>E 101   8 33.44</t>
  </si>
  <si>
    <t>1/30.000</t>
  </si>
  <si>
    <t>Block:</t>
  </si>
  <si>
    <t>L44/43, Onshore Thailand</t>
  </si>
  <si>
    <t>AFE No.:</t>
  </si>
  <si>
    <t>OCS-G:</t>
  </si>
  <si>
    <t>Well Classificaton:</t>
  </si>
  <si>
    <t>Development</t>
  </si>
  <si>
    <t>#:</t>
  </si>
  <si>
    <t>Total Depth:</t>
  </si>
  <si>
    <t>Surface Location:</t>
  </si>
  <si>
    <t>WGS 84</t>
  </si>
  <si>
    <t>PBTD:</t>
  </si>
  <si>
    <t>TDS</t>
  </si>
  <si>
    <t>Latitude:</t>
  </si>
  <si>
    <t>Profie:</t>
  </si>
  <si>
    <t>Deviated</t>
  </si>
  <si>
    <t>Longitude:</t>
  </si>
  <si>
    <t>Contractor:</t>
  </si>
  <si>
    <t>EMAS Drilling Company Ltd.</t>
  </si>
  <si>
    <t>Well Status:</t>
  </si>
  <si>
    <t>Rig:</t>
  </si>
  <si>
    <t>RTE</t>
  </si>
  <si>
    <t>Operator:</t>
  </si>
  <si>
    <t>POE (S)</t>
  </si>
  <si>
    <t>Owenship:</t>
  </si>
  <si>
    <t>BHP:</t>
  </si>
  <si>
    <t>Spud Date:</t>
  </si>
  <si>
    <t>BHT:</t>
  </si>
  <si>
    <t>Other:</t>
  </si>
  <si>
    <t>RKB-CSG FLG Distance</t>
  </si>
  <si>
    <t>CSG Equipment</t>
  </si>
  <si>
    <t>#</t>
  </si>
  <si>
    <t>Depth mbKB</t>
  </si>
  <si>
    <t>OD inch</t>
  </si>
  <si>
    <t>ID inch</t>
  </si>
  <si>
    <t>GRADE</t>
  </si>
  <si>
    <t>LBS/FT</t>
  </si>
  <si>
    <t>20" CONDUCTOR</t>
  </si>
  <si>
    <t>13 3/8" CSG</t>
  </si>
  <si>
    <t>K55</t>
  </si>
  <si>
    <t>#1</t>
  </si>
  <si>
    <t>9 5/8" CSG</t>
  </si>
  <si>
    <t>4-1/2" liner</t>
  </si>
  <si>
    <t>Completions Equipment</t>
  </si>
  <si>
    <t>#2</t>
  </si>
  <si>
    <t>Quantity</t>
  </si>
  <si>
    <t>RT - TBG Hanger</t>
  </si>
  <si>
    <t>TBG Hanger</t>
  </si>
  <si>
    <t>2 7/8" TBG EUE 6.5 ft/lbs.</t>
  </si>
  <si>
    <t>2 7/8" Tubing Drain C/W3000 psi disc</t>
  </si>
  <si>
    <t>2 7/8" Pup joint</t>
  </si>
  <si>
    <t>Discharge Sub</t>
  </si>
  <si>
    <t>Pump Head</t>
  </si>
  <si>
    <t>#3</t>
  </si>
  <si>
    <t>PUMP (UT) , TD 460, S/N:2F0H43968P</t>
  </si>
  <si>
    <t>PUMP (LT) , TD 460, S/N:2F0H43969P</t>
  </si>
  <si>
    <t>GAS SEPARATION TR4 S/N: N/A</t>
  </si>
  <si>
    <t>MOTOR,TR4, S/N: 1F0F44628P</t>
  </si>
  <si>
    <t>End of ESP</t>
  </si>
  <si>
    <t>CENTRALIZER,MOTOR, P/N: 143715</t>
  </si>
  <si>
    <t>Perforation Interval</t>
  </si>
  <si>
    <t>7" Bridge Plug</t>
  </si>
  <si>
    <t>#4</t>
  </si>
  <si>
    <t>Wellhead Detail</t>
  </si>
  <si>
    <t>Perforation Record</t>
  </si>
  <si>
    <t>4 1/2"liner</t>
  </si>
  <si>
    <t>#5</t>
  </si>
  <si>
    <t>TOP Interval</t>
  </si>
  <si>
    <t>BTM Interval</t>
  </si>
  <si>
    <t>Gun Type</t>
  </si>
  <si>
    <t>Type of Fire</t>
  </si>
  <si>
    <t>Sand</t>
  </si>
  <si>
    <t>6-1/8" TD</t>
  </si>
  <si>
    <t>Details</t>
  </si>
  <si>
    <t>Reference</t>
  </si>
  <si>
    <t>Completion Sketch</t>
  </si>
  <si>
    <t>Prepared By:</t>
  </si>
  <si>
    <r>
      <t>GLE :</t>
    </r>
    <r>
      <rPr>
        <b/>
        <sz val="8"/>
        <rFont val="Arial"/>
        <family val="2"/>
      </rPr>
      <t xml:space="preserve"> 72.2</t>
    </r>
    <r>
      <rPr>
        <sz val="8"/>
        <rFont val="Arial"/>
        <family val="2"/>
      </rPr>
      <t xml:space="preserve"> m. above mean sea level.</t>
    </r>
  </si>
  <si>
    <r>
      <t xml:space="preserve">RTE : </t>
    </r>
    <r>
      <rPr>
        <b/>
        <sz val="8"/>
        <rFont val="Arial"/>
        <family val="2"/>
      </rPr>
      <t>77.28</t>
    </r>
    <r>
      <rPr>
        <sz val="8"/>
        <rFont val="Arial"/>
        <family val="2"/>
      </rPr>
      <t xml:space="preserve"> m. above mean sea level.</t>
    </r>
  </si>
  <si>
    <r>
      <t>RT - GL:</t>
    </r>
    <r>
      <rPr>
        <b/>
        <sz val="8"/>
        <rFont val="Arial"/>
        <family val="2"/>
      </rPr>
      <t xml:space="preserve"> 5.08</t>
    </r>
    <r>
      <rPr>
        <sz val="8"/>
        <rFont val="Arial"/>
        <family val="2"/>
      </rPr>
      <t xml:space="preserve"> m. above ground level.</t>
    </r>
  </si>
  <si>
    <t>Thanyarat D.</t>
  </si>
  <si>
    <t>2 7/8" ESP Completion String Run Tally</t>
  </si>
  <si>
    <t>Date:</t>
  </si>
  <si>
    <t>Prepared by:</t>
  </si>
  <si>
    <t>Checked by:</t>
  </si>
  <si>
    <t>Bertie Wharwood</t>
  </si>
  <si>
    <t>L.A.T.:</t>
  </si>
  <si>
    <t>Reference:</t>
  </si>
  <si>
    <t>Issue:</t>
  </si>
  <si>
    <t>Tubing Run Tally</t>
  </si>
  <si>
    <t>Units:</t>
  </si>
  <si>
    <t>metres</t>
  </si>
  <si>
    <t>2 7/8" Tubing:</t>
  </si>
  <si>
    <t>Make up Torque:</t>
  </si>
  <si>
    <t>Tubular OD:</t>
  </si>
  <si>
    <t>Minimum:</t>
  </si>
  <si>
    <t>Tubular ID:</t>
  </si>
  <si>
    <t>Recommended:</t>
  </si>
  <si>
    <t>Steel Displacement:</t>
  </si>
  <si>
    <t>Maximum:</t>
  </si>
  <si>
    <t>Closed-end Displacement:</t>
  </si>
  <si>
    <t>Fill-up Volume:</t>
  </si>
  <si>
    <t>Drift Diameter:</t>
  </si>
  <si>
    <t>Thread Loss on Makeup:</t>
  </si>
  <si>
    <t>Casing Weight:</t>
  </si>
  <si>
    <t>No. of centralisers:</t>
  </si>
  <si>
    <t>Casing Type:</t>
  </si>
  <si>
    <t>Rathole length:</t>
  </si>
  <si>
    <t>Casing type:</t>
  </si>
  <si>
    <t>Disp/stk:</t>
  </si>
  <si>
    <t>Positive Centralizer</t>
  </si>
  <si>
    <t>Using 95% Pump Efficiency</t>
  </si>
  <si>
    <t>Displacement Vol</t>
  </si>
  <si>
    <t>HOP :</t>
  </si>
  <si>
    <t>Stick Up :</t>
  </si>
  <si>
    <t>TUBING SHOE DEPTH:</t>
  </si>
  <si>
    <t>Section TD:</t>
  </si>
  <si>
    <t>Sequence Number</t>
  </si>
  <si>
    <t>Joint # As Run</t>
  </si>
  <si>
    <t>Joint in string? (Y/N)</t>
  </si>
  <si>
    <t>Measurement (m)</t>
  </si>
  <si>
    <t>Joint Depth (m)</t>
  </si>
  <si>
    <t>Cum. Run Length (m)</t>
  </si>
  <si>
    <t>Vol. to fill (bbls)</t>
  </si>
  <si>
    <t>Centraliser
(Y/N)</t>
  </si>
  <si>
    <t>Threads On</t>
  </si>
  <si>
    <t>Threads Off</t>
  </si>
  <si>
    <t>Top</t>
  </si>
  <si>
    <t>Bottom</t>
  </si>
  <si>
    <t xml:space="preserve">CENTRALIZER,MOTOR  5.50 OD, P/N: 143715 </t>
  </si>
  <si>
    <t>Y</t>
  </si>
  <si>
    <t xml:space="preserve">SENSOR SMARTGUARD VI W/TR-4 HEAD STL, P/N:800781, S/N: 9F9G4052P    </t>
  </si>
  <si>
    <t xml:space="preserve">MOTOR,TR4 2155V 24A 80 HP, P/N: 130034G , S/N: 1F0F44628P  </t>
  </si>
  <si>
    <t xml:space="preserve">SEAL, TR4 DBG PFDB AR HL-HT , P/N:160452, S/N: 3F9L26291J    </t>
  </si>
  <si>
    <t>GAS SEPARATION TR4 AR HL-HT P/N:  160452, S/N: N/A</t>
  </si>
  <si>
    <t>PUMP (LT) , TD 460 AR CMP 91/11B#06, P/N:160576, S/N:2F0H43969P</t>
  </si>
  <si>
    <t xml:space="preserve">PUMP (UT) , TD 460 AR CMP 79/09B#05, P/N:160575, S/N:2F0H43968P </t>
  </si>
  <si>
    <t>Pump HEAD</t>
  </si>
  <si>
    <t>DISCHARGE SUB</t>
  </si>
  <si>
    <t>2 7/8" eue pup jt</t>
  </si>
  <si>
    <t>2 7/8" eue, 6.5# tubing jt</t>
  </si>
  <si>
    <t>2 7/8" tubing drain</t>
  </si>
  <si>
    <t>2-7/8" EUE Tubing Pup Joint</t>
  </si>
  <si>
    <t>7-1/16" Tubing Hanger</t>
  </si>
  <si>
    <t>N</t>
  </si>
  <si>
    <t>9 5/8" Casing Run Tally</t>
  </si>
  <si>
    <t>Jane-jira A.</t>
  </si>
  <si>
    <t>POR 6A</t>
  </si>
  <si>
    <t>Casing Run Tally</t>
  </si>
  <si>
    <t>9 5/8" Casing:</t>
  </si>
  <si>
    <t>3,390 ft-lb</t>
  </si>
  <si>
    <t>4,520 ft-lb</t>
  </si>
  <si>
    <t>5,650 ft-lb</t>
  </si>
  <si>
    <t>K-55, BTC</t>
  </si>
  <si>
    <t>CASING SHOE DEPTH:</t>
  </si>
  <si>
    <t>Location on Deck</t>
  </si>
  <si>
    <t>Joint in string?</t>
  </si>
  <si>
    <t>Joint</t>
  </si>
  <si>
    <t>Top (m)</t>
  </si>
  <si>
    <t>Bottom (m)</t>
  </si>
  <si>
    <t>Float Shoe</t>
  </si>
  <si>
    <t>1 Stop Collar + 1 Bow Centralizer</t>
  </si>
  <si>
    <t>Float Collar</t>
  </si>
  <si>
    <t>Stage tool</t>
  </si>
  <si>
    <t>1 Stop Collar + 1 Rigid Centralizer</t>
  </si>
  <si>
    <t>Pup joint</t>
  </si>
  <si>
    <t>Pup joints</t>
  </si>
  <si>
    <t>Pup-A</t>
  </si>
  <si>
    <t>Pup-B</t>
  </si>
  <si>
    <t>7" Casing Run Tally</t>
  </si>
  <si>
    <t>Final</t>
  </si>
  <si>
    <t>7" Casing:</t>
  </si>
  <si>
    <t>Coupling Length</t>
  </si>
  <si>
    <t>Coupling edge to made up pin end</t>
  </si>
  <si>
    <t>0.11 m</t>
  </si>
  <si>
    <t>Swallow per pin</t>
  </si>
  <si>
    <t>K 55 BTC</t>
  </si>
  <si>
    <t xml:space="preserve">Threads Off </t>
  </si>
  <si>
    <t xml:space="preserve"> Float Shoe</t>
  </si>
  <si>
    <t>1</t>
  </si>
  <si>
    <t>Centralizer</t>
  </si>
  <si>
    <t>Landing Collar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</si>
  <si>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</si>
  <si>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</si>
  <si>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</si>
  <si>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</si>
  <si>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</si>
  <si>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</si>
  <si>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</si>
  <si>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</si>
  <si>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</si>
  <si>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</si>
  <si>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Liner Hanger</t>
  </si>
  <si>
    <t>Liner Top Packer</t>
  </si>
  <si>
    <t>PBR</t>
  </si>
  <si>
    <t>Running tool stick up</t>
  </si>
  <si>
    <t>4 1/2" Casing Run Tally</t>
  </si>
  <si>
    <t>Rotary Table</t>
  </si>
  <si>
    <t>4 1/2" Blank Casing:</t>
  </si>
  <si>
    <t>1,160 ft-lb</t>
  </si>
  <si>
    <t>1,540 ft-lb</t>
  </si>
  <si>
    <t>1,930 ft-lb</t>
  </si>
  <si>
    <t>J-55, STC</t>
  </si>
  <si>
    <t>With BFF plate</t>
  </si>
  <si>
    <t>Slotted Joint Centralizer</t>
  </si>
  <si>
    <t>ACP</t>
  </si>
  <si>
    <t>Stage Tool</t>
  </si>
  <si>
    <t>Pup Joint</t>
  </si>
  <si>
    <t>LINER HGR</t>
  </si>
  <si>
    <t>LNR TOP PKR</t>
  </si>
  <si>
    <t>PBR (Top of Liner)</t>
  </si>
  <si>
    <t>Running Tool</t>
  </si>
  <si>
    <t>y</t>
  </si>
  <si>
    <t>1230m</t>
  </si>
  <si>
    <t>MDRKB</t>
  </si>
  <si>
    <t>1187.3-1193.3m</t>
  </si>
  <si>
    <t>1181.3-1187.3m</t>
  </si>
  <si>
    <t>1175.3-1181.3m</t>
  </si>
  <si>
    <t>1169.3-1175.3m</t>
  </si>
  <si>
    <t>1168.0-1169.3m</t>
  </si>
  <si>
    <t>3 3/8" CONNEX CHARGE</t>
  </si>
  <si>
    <t>E-line</t>
  </si>
  <si>
    <t>2 7/8" tubing drain c/w 3000 psi rubture disk</t>
  </si>
  <si>
    <t>1230 PBTD</t>
  </si>
  <si>
    <t>SEAL, TR4, S/N: 3F0J44829P</t>
  </si>
  <si>
    <t>SENSOR TR-4 HEAD, S/N: 9F9F3904P</t>
  </si>
  <si>
    <t>Jet#1</t>
  </si>
  <si>
    <t xml:space="preserve">Item </t>
  </si>
  <si>
    <t>Radial Jetting Record</t>
  </si>
  <si>
    <t>1504.74 MDRKB</t>
  </si>
  <si>
    <t>5.08 MDRKB</t>
  </si>
  <si>
    <t>13-5/8" 3m StreamFlo casing head, 13-5/8" 3m x 11" 3m StreamFlo Intermediate casing head, 
11" 5m x 7-1/16" 5m StreamFlo tubing head.</t>
  </si>
  <si>
    <t>28/07/11</t>
  </si>
  <si>
    <t>17/06/14</t>
  </si>
  <si>
    <t>4 " CONNEX CHARGE</t>
  </si>
  <si>
    <t>SPF</t>
  </si>
  <si>
    <t>TCP</t>
  </si>
  <si>
    <t>1178.0 m &amp; 1178.0 m - 0.5 inch</t>
  </si>
  <si>
    <t>-</t>
  </si>
  <si>
    <t>22/06/14</t>
  </si>
  <si>
    <t>1178.0 m -0.25 inch</t>
  </si>
  <si>
    <t>27/06/14</t>
  </si>
  <si>
    <t>1176.0 m &amp; 1176.0 m - 0.5 inch</t>
  </si>
  <si>
    <t>28/06/14</t>
  </si>
  <si>
    <t>1176.0 m - 0.5 inch</t>
  </si>
  <si>
    <t>1176.5 m MDRKB</t>
  </si>
  <si>
    <t>315 deg azimuth (7.61 m)</t>
  </si>
  <si>
    <t>Nutthawut/ Settawit</t>
  </si>
  <si>
    <t>Settawit T.</t>
  </si>
  <si>
    <t>Nutthawut T.</t>
  </si>
  <si>
    <t>Re-run</t>
  </si>
  <si>
    <t>2-7/8" Pup Joint (3.13, 0.55, 0.65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</si>
</sst>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1" formatCode="_-* #,##0_-;\-* #,##0_-;_-* &quot;-&quot;_-;_-@_-"/>
    <numFmt numFmtId="43" formatCode="_-* #,##0.00_-;\-* #,##0.00_-;_-* &quot;-&quot;??_-;_-@_-"/>
    <numFmt numFmtId="165" formatCode="&quot;$&quot;#,##0_);[Red]\(&quot;$&quot;#,##0\)"/>
    <numFmt numFmtId="167" formatCode="&quot;$&quot;#,##0.00_);[Red]\(&quot;$&quot;#,##0.00\)"/>
    <numFmt numFmtId="171" formatCode="_(* #,##0.00_);_(* \(#,##0.00\);_(* &quot;-&quot;??_);_(@_)"/>
    <numFmt numFmtId="176" formatCode="0.0"/>
    <numFmt numFmtId="177" formatCode="0.000"/>
    <numFmt numFmtId="178" formatCode="[$-409]dd\-mmm\-yy;@"/>
    <numFmt numFmtId="179" formatCode="#,##0.0_);[Red]\(#,##0.0\)"/>
    <numFmt numFmtId="180" formatCode="&quot;$&quot;#,##0.00;[Red]\-&quot;$&quot;#,##0.00"/>
    <numFmt numFmtId="181" formatCode="mmm\ d\,\ yyyy"/>
    <numFmt numFmtId="182" formatCode="0%_);[Red]\(0%\);_(* &quot;-&quot;??_);_(@_)"/>
    <numFmt numFmtId="183" formatCode="_(* #,###,_);[Red]* \(#,###,\);_(* &quot;-&quot;_);_(@_)"/>
    <numFmt numFmtId="184" formatCode="_(* #,##0.00_);[Red]_(* \(#,##0.00\);_(* &quot;-&quot;???_);_(@_)"/>
    <numFmt numFmtId="185" formatCode="_(* #,##0.0_);[Red]_(* \(#,##0.0\);_(* &quot;-&quot;??_);_(@_)"/>
    <numFmt numFmtId="186" formatCode="_(&quot;$&quot;* #,##0.00_);[Red]_(&quot;$&quot;* \(#,##0.00\);_(&quot;$&quot;* &quot;-&quot;???_);_(@_)"/>
    <numFmt numFmtId="187" formatCode="_(&quot;$&quot;* #,##0.0_);[Red]_(&quot;$&quot;* \(#,##0.0\);_(&quot;$&quot;* &quot;-&quot;??_);_(@_)"/>
    <numFmt numFmtId="188" formatCode="0.00%_);[Red]\(0.00%\);_(* &quot;-&quot;????_);_(@_)"/>
    <numFmt numFmtId="189" formatCode="_(* #,###.0,_);[Red]* \(#,###.0,\);_(* &quot;-&quot;??_);_(@_)"/>
    <numFmt numFmtId="190" formatCode="_(* #,###.00,_);[Red]* \(#,###.00,\);_(* &quot;-&quot;???_);_(@_)"/>
    <numFmt numFmtId="191" formatCode="_(&quot;$&quot;* #,###.00,_);[Red]_(&quot;$&quot;* \(#,###.00,\);_(&quot;$&quot;* &quot;-&quot;???_);_(@_)"/>
    <numFmt numFmtId="192" formatCode="_(&quot;$&quot;* #,###.0,_);[Red]_(&quot;$&quot;* \(#,###.0,\);_(&quot;$&quot;* &quot;-&quot;??_);_(@_)"/>
    <numFmt numFmtId="193" formatCode="_(&quot;$&quot;* #,###,_);[Red]_(&quot;$&quot;* \(#,###,\);_(&quot;$&quot;* &quot;-&quot;_);_(@_)"/>
    <numFmt numFmtId="194" formatCode="_(* #,###.00,,_);[Red]* \(#,###.00,,\);_(* &quot;-&quot;???_);_(@_)"/>
    <numFmt numFmtId="195" formatCode="_(* #,###.0,,_);[Red]* \(#,###.0,,\);_(* &quot;-&quot;??_);_(@_)"/>
    <numFmt numFmtId="196" formatCode="_(* #,###,,_);[Red]* \(#,###,,\);_(* &quot;-&quot;_);_(@_)"/>
    <numFmt numFmtId="197" formatCode="_(&quot;$&quot;* #,###,,_);[Red]_(&quot;$&quot;* \(#,###,,\);_(&quot;$&quot;* &quot;-&quot;_);_(@_)"/>
    <numFmt numFmtId="198" formatCode="_(&quot;$&quot;* #,###.0,,_);[Red]_(&quot;$&quot;* \(#,###.0,,\);_(&quot;$&quot;* &quot;-&quot;??_);_(@_)"/>
    <numFmt numFmtId="199" formatCode="_(&quot;$&quot;* #,###.00,,_);[Red]_(&quot;$&quot;* \(#,###.00,,\);_(&quot;$&quot;* &quot;-&quot;???_);_(@_)"/>
    <numFmt numFmtId="200" formatCode="mmm\-dd"/>
    <numFmt numFmtId="201" formatCode="&quot;$&quot;* #,##0.00_);[Red]&quot;$&quot;* \(#,##0.00\)"/>
    <numFmt numFmtId="202" formatCode="&quot;$&quot;* #,##0_);[Red]&quot;$&quot;* \(#,##0\)"/>
    <numFmt numFmtId="203" formatCode="&quot;$&quot;* #,##0.0_);[Red]&quot;$&quot;* \(#,##0.0\)"/>
    <numFmt numFmtId="204" formatCode="&quot;$&quot;#,##0.0_);[Red]\(&quot;$&quot;#,##0.0\)"/>
    <numFmt numFmtId="205" formatCode="0.00_)"/>
    <numFmt numFmtId="206" formatCode="[$-409]d\-mmm\-yy;@"/>
    <numFmt numFmtId="207" formatCode="[$-409]mmmm\ d\,\ yyyy;@"/>
    <numFmt numFmtId="208" formatCode="#,##0.00\ &quot;m N&quot;"/>
    <numFmt numFmtId="209" formatCode="#,##0.00\ &quot;m E&quot;"/>
    <numFmt numFmtId="210" formatCode="0.000&quot;''&quot;"/>
    <numFmt numFmtId="211" formatCode="0.00000\ &quot;bbl/ft&quot;"/>
    <numFmt numFmtId="212" formatCode="0.000\ &quot;ft&quot;"/>
    <numFmt numFmtId="213" formatCode="0.00\f\t"/>
    <numFmt numFmtId="214" formatCode="#.##\ &quot;lb/ft&quot;"/>
    <numFmt numFmtId="215" formatCode="0#.#####\ &quot;bbl/stk&quot;"/>
    <numFmt numFmtId="216" formatCode="#,###\ &quot;lb/ft&quot;"/>
    <numFmt numFmtId="217" formatCode="0.0\ &quot;m&quot;"/>
    <numFmt numFmtId="218" formatCode="0.0000&quot;''&quot;"/>
    <numFmt numFmtId="219" formatCode="0.00\ &quot;m&quot;"/>
    <numFmt numFmtId="220" formatCode="#.###\ &quot;gal/stk&quot;"/>
    <numFmt numFmtId="221" formatCode="0.00\ &quot;bbl&quot;"/>
    <numFmt numFmtId="222" formatCode="0\ &quot;stk&quot;"/>
    <numFmt numFmtId="223" formatCode="0.00000\ &quot;bbl/m&quot;"/>
    <numFmt numFmtId="224" formatCode="#,##0.00\ &quot;m&quot;"/>
    <numFmt numFmtId="225" formatCode="0.00\ &quot;ft&quot;"/>
    <numFmt numFmtId="226" formatCode="0.000\ &quot;m&quot;"/>
  </numFmts>
  <fonts count="95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Geneva"/>
    </font>
    <font>
      <sz val="9"/>
      <name val="Geneva"/>
    </font>
    <font>
      <b/>
      <sz val="8"/>
      <name val="MS Sans Serif"/>
      <family val="2"/>
      <charset val="222"/>
    </font>
    <font>
      <sz val="12"/>
      <name val="Tms Rmn"/>
    </font>
    <font>
      <sz val="7"/>
      <color indexed="9"/>
      <name val="Tms Rmn"/>
    </font>
    <font>
      <sz val="10"/>
      <name val="MS Sans Serif"/>
      <family val="2"/>
      <charset val="222"/>
    </font>
    <font>
      <b/>
      <i/>
      <sz val="16"/>
      <name val="Helv"/>
    </font>
    <font>
      <sz val="10"/>
      <name val="Geneva"/>
    </font>
    <font>
      <b/>
      <sz val="12"/>
      <color indexed="13"/>
      <name val="Arial MT"/>
    </font>
    <font>
      <sz val="7"/>
      <name val="Tms Rmn"/>
    </font>
    <font>
      <sz val="12"/>
      <name val="Helv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49"/>
      <name val="Arial"/>
      <family val="2"/>
    </font>
    <font>
      <i/>
      <sz val="10"/>
      <color indexed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9"/>
      <color indexed="10"/>
      <name val="Arial"/>
      <family val="2"/>
    </font>
    <font>
      <b/>
      <i/>
      <u/>
      <sz val="16"/>
      <name val="Arial"/>
      <family val="2"/>
    </font>
    <font>
      <sz val="12"/>
      <name val="Arial"/>
      <family val="2"/>
    </font>
    <font>
      <b/>
      <u/>
      <sz val="17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u/>
      <sz val="18"/>
      <name val="Arial"/>
      <family val="2"/>
    </font>
    <font>
      <b/>
      <sz val="14"/>
      <color indexed="10"/>
      <name val="Arial"/>
      <family val="2"/>
    </font>
    <font>
      <b/>
      <i/>
      <u/>
      <sz val="16"/>
      <color indexed="10"/>
      <name val="Arial"/>
      <family val="2"/>
    </font>
    <font>
      <b/>
      <u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4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10"/>
        <bgColor indexed="9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00">
    <xf numFmtId="0" fontId="0" fillId="0" borderId="0"/>
    <xf numFmtId="203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202" fontId="30" fillId="0" borderId="0" applyFont="0" applyFill="0" applyBorder="0" applyAlignment="0" applyProtection="0"/>
    <xf numFmtId="0" fontId="31" fillId="0" borderId="1">
      <alignment horizontal="center"/>
      <protection locked="0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32" fillId="0" borderId="0"/>
    <xf numFmtId="0" fontId="10" fillId="16" borderId="2" applyNumberFormat="0" applyAlignment="0" applyProtection="0"/>
    <xf numFmtId="0" fontId="11" fillId="17" borderId="3" applyNumberFormat="0" applyAlignment="0" applyProtection="0"/>
    <xf numFmtId="171" fontId="1" fillId="0" borderId="0" applyFont="0" applyFill="0" applyBorder="0" applyAlignment="0" applyProtection="0"/>
    <xf numFmtId="179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204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7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5" fontId="30" fillId="0" borderId="0" applyFont="0" applyFill="0" applyBorder="0" applyAlignment="0" applyProtection="0"/>
    <xf numFmtId="14" fontId="30" fillId="0" borderId="0" applyFont="0" applyFill="0" applyBorder="0" applyAlignment="0" applyProtection="0"/>
    <xf numFmtId="17" fontId="30" fillId="0" borderId="0" applyFont="0" applyFill="0" applyBorder="0" applyAlignment="0" applyProtection="0"/>
    <xf numFmtId="15" fontId="33" fillId="0" borderId="0" applyFont="0" applyFill="0" applyBorder="0" applyAlignment="0" applyProtection="0"/>
    <xf numFmtId="1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17" fontId="33" fillId="0" borderId="0" applyFont="0" applyFill="0" applyBorder="0" applyAlignment="0" applyProtection="0"/>
    <xf numFmtId="22" fontId="3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0" fontId="34" fillId="0" borderId="7" applyNumberFormat="0" applyBorder="0" applyAlignment="0"/>
    <xf numFmtId="0" fontId="19" fillId="0" borderId="8" applyNumberFormat="0" applyFill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95" fontId="33" fillId="0" borderId="0" applyFont="0" applyFill="0" applyBorder="0" applyAlignment="0" applyProtection="0"/>
    <xf numFmtId="194" fontId="33" fillId="0" borderId="0" applyFont="0" applyFill="0" applyBorder="0" applyAlignment="0" applyProtection="0"/>
    <xf numFmtId="196" fontId="33" fillId="0" borderId="0" applyFont="0" applyFill="0" applyBorder="0" applyAlignment="0" applyProtection="0"/>
    <xf numFmtId="198" fontId="33" fillId="0" borderId="0" applyFont="0" applyFill="0" applyBorder="0" applyAlignment="0" applyProtection="0"/>
    <xf numFmtId="199" fontId="33" fillId="0" borderId="0" applyFont="0" applyFill="0" applyBorder="0" applyAlignment="0" applyProtection="0"/>
    <xf numFmtId="197" fontId="33" fillId="0" borderId="0" applyFont="0" applyFill="0" applyBorder="0" applyAlignment="0" applyProtection="0"/>
    <xf numFmtId="165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20" fillId="7" borderId="0" applyNumberFormat="0" applyBorder="0" applyAlignment="0" applyProtection="0"/>
    <xf numFmtId="205" fontId="36" fillId="0" borderId="0"/>
    <xf numFmtId="0" fontId="4" fillId="0" borderId="0"/>
    <xf numFmtId="0" fontId="4" fillId="0" borderId="0"/>
    <xf numFmtId="0" fontId="7" fillId="0" borderId="0"/>
    <xf numFmtId="0" fontId="12" fillId="4" borderId="9" applyNumberFormat="0" applyFont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21" fillId="16" borderId="10" applyNumberFormat="0" applyAlignment="0" applyProtection="0"/>
    <xf numFmtId="205" fontId="38" fillId="18" borderId="11"/>
    <xf numFmtId="9" fontId="30" fillId="0" borderId="0" applyFont="0" applyFill="0" applyBorder="0" applyAlignment="0" applyProtection="0"/>
    <xf numFmtId="18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9" fillId="19" borderId="12" applyNumberFormat="0" applyFont="0" applyBorder="0" applyAlignment="0" applyProtection="0"/>
    <xf numFmtId="0" fontId="33" fillId="0" borderId="0" applyFont="0" applyFill="0" applyBorder="0" applyAlignment="0" applyProtection="0"/>
    <xf numFmtId="189" fontId="33" fillId="0" borderId="0" applyFont="0" applyFill="0" applyAlignment="0" applyProtection="0"/>
    <xf numFmtId="190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0" fontId="30" fillId="0" borderId="0" applyFont="0" applyFill="0" applyBorder="0" applyAlignment="0" applyProtection="0"/>
    <xf numFmtId="21" fontId="40" fillId="0" borderId="0" applyFont="0" applyFill="0" applyBorder="0" applyAlignment="0" applyProtection="0"/>
    <xf numFmtId="18" fontId="30" fillId="0" borderId="0" applyFont="0" applyFill="0" applyBorder="0" applyAlignment="0" applyProtection="0"/>
    <xf numFmtId="19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39" fillId="0" borderId="7" applyNumberFormat="0" applyBorder="0" applyAlignment="0"/>
    <xf numFmtId="0" fontId="19" fillId="0" borderId="0" applyNumberFormat="0" applyFill="0" applyBorder="0" applyAlignment="0" applyProtection="0"/>
    <xf numFmtId="0" fontId="5" fillId="0" borderId="0">
      <alignment vertical="top"/>
    </xf>
  </cellStyleXfs>
  <cellXfs count="659">
    <xf numFmtId="0" fontId="0" fillId="0" borderId="0" xfId="0"/>
    <xf numFmtId="0" fontId="27" fillId="0" borderId="0" xfId="0" applyFont="1"/>
    <xf numFmtId="0" fontId="45" fillId="0" borderId="0" xfId="0" applyFont="1" applyBorder="1" applyProtection="1">
      <protection locked="0"/>
    </xf>
    <xf numFmtId="0" fontId="46" fillId="0" borderId="0" xfId="0" applyFont="1" applyFill="1" applyBorder="1" applyAlignment="1" applyProtection="1">
      <alignment horizontal="center" vertical="center"/>
      <protection locked="0"/>
    </xf>
    <xf numFmtId="0" fontId="46" fillId="0" borderId="0" xfId="0" applyFont="1" applyFill="1" applyBorder="1" applyAlignment="1" applyProtection="1">
      <alignment horizontal="centerContinuous" vertical="center" wrapText="1"/>
      <protection locked="0"/>
    </xf>
    <xf numFmtId="0" fontId="47" fillId="0" borderId="0" xfId="0" applyFont="1" applyFill="1" applyBorder="1" applyAlignment="1" applyProtection="1">
      <alignment horizontal="centerContinuous" vertical="center" wrapText="1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Continuous" vertical="center" wrapText="1"/>
      <protection locked="0"/>
    </xf>
    <xf numFmtId="0" fontId="49" fillId="0" borderId="0" xfId="0" applyFont="1" applyFill="1" applyBorder="1" applyAlignment="1" applyProtection="1">
      <alignment horizontal="centerContinuous" vertical="center" wrapText="1"/>
      <protection locked="0"/>
    </xf>
    <xf numFmtId="0" fontId="50" fillId="0" borderId="0" xfId="0" applyFont="1" applyBorder="1" applyProtection="1">
      <protection locked="0"/>
    </xf>
    <xf numFmtId="0" fontId="51" fillId="0" borderId="0" xfId="0" applyFont="1"/>
    <xf numFmtId="0" fontId="44" fillId="0" borderId="0" xfId="0" applyFont="1" applyFill="1" applyBorder="1" applyAlignment="1" applyProtection="1">
      <alignment horizontal="left" vertical="center" wrapText="1"/>
      <protection locked="0"/>
    </xf>
    <xf numFmtId="0" fontId="51" fillId="0" borderId="0" xfId="0" applyFont="1" applyBorder="1" applyProtection="1">
      <protection locked="0"/>
    </xf>
    <xf numFmtId="0" fontId="52" fillId="0" borderId="0" xfId="0" applyFont="1" applyBorder="1" applyAlignment="1" applyProtection="1">
      <alignment horizontal="right" vertical="center" shrinkToFit="1"/>
      <protection locked="0"/>
    </xf>
    <xf numFmtId="0" fontId="53" fillId="0" borderId="0" xfId="0" applyFont="1" applyBorder="1" applyAlignment="1" applyProtection="1">
      <alignment vertical="center" shrinkToFit="1"/>
      <protection locked="0"/>
    </xf>
    <xf numFmtId="0" fontId="52" fillId="0" borderId="0" xfId="0" applyFont="1" applyBorder="1" applyAlignment="1" applyProtection="1">
      <alignment horizontal="right" vertical="center"/>
      <protection locked="0"/>
    </xf>
    <xf numFmtId="0" fontId="53" fillId="0" borderId="0" xfId="0" applyFont="1" applyBorder="1" applyAlignment="1" applyProtection="1">
      <alignment vertical="center"/>
      <protection locked="0"/>
    </xf>
    <xf numFmtId="0" fontId="44" fillId="0" borderId="14" xfId="0" applyFont="1" applyFill="1" applyBorder="1" applyAlignment="1">
      <alignment horizontal="left" vertical="center" wrapText="1"/>
    </xf>
    <xf numFmtId="0" fontId="44" fillId="0" borderId="14" xfId="0" applyFont="1" applyFill="1" applyBorder="1" applyAlignment="1">
      <alignment horizontal="right" vertical="center" wrapText="1"/>
    </xf>
    <xf numFmtId="0" fontId="51" fillId="0" borderId="0" xfId="0" applyFont="1" applyBorder="1" applyAlignment="1" applyProtection="1">
      <alignment horizontal="center" vertical="center" wrapText="1"/>
      <protection locked="0"/>
    </xf>
    <xf numFmtId="177" fontId="42" fillId="0" borderId="0" xfId="0" applyNumberFormat="1" applyFont="1" applyFill="1" applyBorder="1" applyAlignment="1">
      <alignment horizontal="left" vertical="center" wrapText="1"/>
    </xf>
    <xf numFmtId="2" fontId="42" fillId="0" borderId="0" xfId="0" applyNumberFormat="1" applyFont="1" applyFill="1" applyBorder="1" applyAlignment="1">
      <alignment horizontal="right" vertical="center"/>
    </xf>
    <xf numFmtId="0" fontId="51" fillId="0" borderId="0" xfId="0" applyFont="1" applyBorder="1" applyAlignment="1" applyProtection="1">
      <alignment horizontal="right" vertical="center" wrapText="1"/>
      <protection locked="0"/>
    </xf>
    <xf numFmtId="177" fontId="53" fillId="0" borderId="0" xfId="0" applyNumberFormat="1" applyFont="1" applyFill="1" applyBorder="1" applyAlignment="1">
      <alignment horizontal="left" vertical="center" wrapText="1"/>
    </xf>
    <xf numFmtId="2" fontId="53" fillId="0" borderId="0" xfId="0" applyNumberFormat="1" applyFont="1" applyFill="1" applyBorder="1" applyAlignment="1">
      <alignment horizontal="right" vertical="center"/>
    </xf>
    <xf numFmtId="177" fontId="42" fillId="0" borderId="0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20" borderId="0" xfId="0" applyFont="1" applyFill="1" applyBorder="1"/>
    <xf numFmtId="0" fontId="6" fillId="20" borderId="0" xfId="0" applyFont="1" applyFill="1" applyBorder="1" applyAlignment="1">
      <alignment horizontal="center"/>
    </xf>
    <xf numFmtId="0" fontId="1" fillId="21" borderId="15" xfId="0" applyFont="1" applyFill="1" applyBorder="1"/>
    <xf numFmtId="0" fontId="6" fillId="21" borderId="15" xfId="0" applyFont="1" applyFill="1" applyBorder="1" applyAlignment="1">
      <alignment horizontal="center"/>
    </xf>
    <xf numFmtId="0" fontId="6" fillId="21" borderId="15" xfId="0" applyFont="1" applyFill="1" applyBorder="1"/>
    <xf numFmtId="0" fontId="1" fillId="21" borderId="16" xfId="0" applyFont="1" applyFill="1" applyBorder="1"/>
    <xf numFmtId="0" fontId="1" fillId="21" borderId="0" xfId="0" applyFont="1" applyFill="1" applyBorder="1"/>
    <xf numFmtId="0" fontId="6" fillId="21" borderId="0" xfId="0" applyFont="1" applyFill="1" applyBorder="1" applyAlignment="1">
      <alignment horizontal="center"/>
    </xf>
    <xf numFmtId="0" fontId="6" fillId="21" borderId="0" xfId="0" applyFont="1" applyFill="1" applyBorder="1"/>
    <xf numFmtId="0" fontId="1" fillId="21" borderId="17" xfId="0" applyFont="1" applyFill="1" applyBorder="1"/>
    <xf numFmtId="0" fontId="1" fillId="21" borderId="18" xfId="0" applyFont="1" applyFill="1" applyBorder="1"/>
    <xf numFmtId="0" fontId="6" fillId="21" borderId="18" xfId="0" applyFont="1" applyFill="1" applyBorder="1" applyAlignment="1">
      <alignment horizontal="center"/>
    </xf>
    <xf numFmtId="0" fontId="6" fillId="21" borderId="18" xfId="0" applyFont="1" applyFill="1" applyBorder="1"/>
    <xf numFmtId="0" fontId="1" fillId="21" borderId="19" xfId="0" applyFont="1" applyFill="1" applyBorder="1"/>
    <xf numFmtId="0" fontId="1" fillId="20" borderId="0" xfId="0" applyFont="1" applyFill="1" applyBorder="1" applyAlignment="1">
      <alignment horizontal="center"/>
    </xf>
    <xf numFmtId="0" fontId="6" fillId="0" borderId="1" xfId="0" applyFont="1" applyBorder="1"/>
    <xf numFmtId="0" fontId="6" fillId="0" borderId="20" xfId="0" quotePrefix="1" applyNumberFormat="1" applyFont="1" applyBorder="1" applyAlignment="1">
      <alignment horizontal="right"/>
    </xf>
    <xf numFmtId="0" fontId="6" fillId="0" borderId="14" xfId="0" applyFont="1" applyBorder="1"/>
    <xf numFmtId="0" fontId="27" fillId="0" borderId="21" xfId="0" applyFont="1" applyBorder="1"/>
    <xf numFmtId="0" fontId="6" fillId="0" borderId="22" xfId="0" applyFont="1" applyBorder="1"/>
    <xf numFmtId="0" fontId="55" fillId="20" borderId="22" xfId="0" applyFont="1" applyFill="1" applyBorder="1"/>
    <xf numFmtId="208" fontId="2" fillId="0" borderId="22" xfId="0" applyNumberFormat="1" applyFont="1" applyBorder="1" applyAlignment="1">
      <alignment horizontal="center"/>
    </xf>
    <xf numFmtId="0" fontId="1" fillId="0" borderId="0" xfId="0" applyFont="1" applyFill="1"/>
    <xf numFmtId="0" fontId="1" fillId="0" borderId="14" xfId="0" applyFont="1" applyFill="1" applyBorder="1"/>
    <xf numFmtId="0" fontId="6" fillId="0" borderId="23" xfId="0" applyFont="1" applyBorder="1"/>
    <xf numFmtId="0" fontId="6" fillId="0" borderId="24" xfId="0" applyFont="1" applyBorder="1"/>
    <xf numFmtId="0" fontId="54" fillId="0" borderId="23" xfId="0" applyFont="1" applyBorder="1"/>
    <xf numFmtId="0" fontId="54" fillId="20" borderId="25" xfId="0" applyFont="1" applyFill="1" applyBorder="1"/>
    <xf numFmtId="0" fontId="1" fillId="0" borderId="0" xfId="0" applyFont="1" applyFill="1" applyBorder="1"/>
    <xf numFmtId="0" fontId="6" fillId="0" borderId="26" xfId="0" applyFont="1" applyFill="1" applyBorder="1" applyAlignment="1"/>
    <xf numFmtId="0" fontId="6" fillId="0" borderId="27" xfId="0" applyFont="1" applyFill="1" applyBorder="1" applyAlignment="1"/>
    <xf numFmtId="0" fontId="2" fillId="0" borderId="27" xfId="0" applyFont="1" applyFill="1" applyBorder="1" applyAlignment="1">
      <alignment horizontal="center"/>
    </xf>
    <xf numFmtId="0" fontId="54" fillId="20" borderId="1" xfId="0" applyFont="1" applyFill="1" applyBorder="1"/>
    <xf numFmtId="0" fontId="6" fillId="0" borderId="0" xfId="0" applyFont="1" applyAlignment="1">
      <alignment horizontal="center"/>
    </xf>
    <xf numFmtId="0" fontId="55" fillId="0" borderId="22" xfId="0" applyFont="1" applyBorder="1" applyAlignment="1">
      <alignment horizontal="center"/>
    </xf>
    <xf numFmtId="0" fontId="54" fillId="0" borderId="28" xfId="0" applyFont="1" applyFill="1" applyBorder="1" applyAlignment="1">
      <alignment horizontal="center"/>
    </xf>
    <xf numFmtId="0" fontId="27" fillId="0" borderId="0" xfId="0" applyFont="1" applyBorder="1"/>
    <xf numFmtId="2" fontId="55" fillId="0" borderId="22" xfId="0" applyNumberFormat="1" applyFont="1" applyBorder="1" applyAlignment="1">
      <alignment horizontal="center" shrinkToFit="1"/>
    </xf>
    <xf numFmtId="177" fontId="6" fillId="0" borderId="22" xfId="0" applyNumberFormat="1" applyFont="1" applyBorder="1" applyAlignment="1">
      <alignment horizontal="center" shrinkToFit="1"/>
    </xf>
    <xf numFmtId="0" fontId="6" fillId="0" borderId="22" xfId="0" applyFont="1" applyBorder="1" applyAlignment="1">
      <alignment horizontal="center" shrinkToFit="1"/>
    </xf>
    <xf numFmtId="0" fontId="54" fillId="0" borderId="0" xfId="0" applyFont="1" applyFill="1" applyBorder="1" applyAlignment="1">
      <alignment horizontal="center"/>
    </xf>
    <xf numFmtId="4" fontId="55" fillId="0" borderId="22" xfId="0" applyNumberFormat="1" applyFont="1" applyBorder="1" applyAlignment="1">
      <alignment horizontal="center" shrinkToFit="1"/>
    </xf>
    <xf numFmtId="0" fontId="54" fillId="0" borderId="28" xfId="0" applyFont="1" applyFill="1" applyBorder="1" applyAlignment="1">
      <alignment shrinkToFit="1"/>
    </xf>
    <xf numFmtId="0" fontId="27" fillId="0" borderId="0" xfId="0" applyFont="1" applyFill="1" applyBorder="1"/>
    <xf numFmtId="2" fontId="54" fillId="0" borderId="22" xfId="0" applyNumberFormat="1" applyFont="1" applyBorder="1" applyAlignment="1">
      <alignment horizontal="center" shrinkToFit="1"/>
    </xf>
    <xf numFmtId="0" fontId="54" fillId="0" borderId="22" xfId="0" applyFont="1" applyBorder="1" applyAlignment="1">
      <alignment horizontal="center" shrinkToFit="1"/>
    </xf>
    <xf numFmtId="2" fontId="54" fillId="0" borderId="22" xfId="0" applyNumberFormat="1" applyFont="1" applyFill="1" applyBorder="1" applyAlignment="1">
      <alignment horizontal="center" shrinkToFit="1"/>
    </xf>
    <xf numFmtId="0" fontId="54" fillId="0" borderId="0" xfId="0" applyFont="1" applyBorder="1" applyAlignment="1">
      <alignment horizontal="center"/>
    </xf>
    <xf numFmtId="0" fontId="27" fillId="0" borderId="0" xfId="0" applyFont="1" applyFill="1"/>
    <xf numFmtId="0" fontId="41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56" fillId="0" borderId="0" xfId="0" applyFont="1" applyFill="1" applyBorder="1" applyAlignment="1">
      <alignment wrapText="1"/>
    </xf>
    <xf numFmtId="0" fontId="27" fillId="0" borderId="0" xfId="0" applyFont="1" applyBorder="1" applyAlignment="1"/>
    <xf numFmtId="0" fontId="54" fillId="0" borderId="0" xfId="0" applyFont="1" applyFill="1" applyBorder="1" applyAlignment="1"/>
    <xf numFmtId="0" fontId="1" fillId="22" borderId="0" xfId="0" applyFont="1" applyFill="1" applyBorder="1"/>
    <xf numFmtId="0" fontId="6" fillId="0" borderId="0" xfId="0" applyFont="1"/>
    <xf numFmtId="0" fontId="41" fillId="0" borderId="0" xfId="0" applyFont="1" applyFill="1" applyBorder="1" applyAlignment="1">
      <alignment horizontal="center"/>
    </xf>
    <xf numFmtId="2" fontId="41" fillId="0" borderId="0" xfId="0" applyNumberFormat="1" applyFont="1" applyBorder="1" applyAlignment="1">
      <alignment horizontal="right"/>
    </xf>
    <xf numFmtId="0" fontId="41" fillId="0" borderId="0" xfId="0" applyFont="1" applyBorder="1" applyAlignment="1">
      <alignment horizontal="left"/>
    </xf>
    <xf numFmtId="0" fontId="27" fillId="0" borderId="0" xfId="0" applyFont="1" applyFill="1" applyAlignment="1"/>
    <xf numFmtId="0" fontId="1" fillId="0" borderId="29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64" fillId="0" borderId="0" xfId="0" applyFont="1" applyBorder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60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5" fillId="0" borderId="0" xfId="0" applyFont="1" applyBorder="1" applyAlignment="1">
      <alignment horizontal="left" vertical="center"/>
    </xf>
    <xf numFmtId="0" fontId="64" fillId="0" borderId="0" xfId="0" applyFont="1" applyFill="1" applyBorder="1" applyAlignment="1">
      <alignment horizontal="left" vertical="center"/>
    </xf>
    <xf numFmtId="217" fontId="60" fillId="0" borderId="0" xfId="0" applyNumberFormat="1" applyFont="1" applyBorder="1" applyAlignment="1">
      <alignment horizontal="left" vertical="center"/>
    </xf>
    <xf numFmtId="0" fontId="60" fillId="0" borderId="0" xfId="0" applyFont="1" applyBorder="1" applyAlignment="1">
      <alignment vertical="center"/>
    </xf>
    <xf numFmtId="0" fontId="60" fillId="0" borderId="0" xfId="0" applyFont="1" applyFill="1" applyBorder="1" applyAlignment="1">
      <alignment horizontal="left" vertical="center"/>
    </xf>
    <xf numFmtId="218" fontId="60" fillId="0" borderId="0" xfId="0" applyNumberFormat="1" applyFont="1" applyFill="1" applyBorder="1" applyAlignment="1">
      <alignment horizontal="left" vertical="center"/>
    </xf>
    <xf numFmtId="216" fontId="60" fillId="0" borderId="0" xfId="0" applyNumberFormat="1" applyFont="1" applyBorder="1" applyAlignment="1">
      <alignment horizontal="left" vertical="center"/>
    </xf>
    <xf numFmtId="210" fontId="1" fillId="0" borderId="0" xfId="0" applyNumberFormat="1" applyFont="1" applyAlignment="1">
      <alignment horizontal="left" vertical="center"/>
    </xf>
    <xf numFmtId="15" fontId="60" fillId="0" borderId="17" xfId="0" applyNumberFormat="1" applyFont="1" applyBorder="1" applyAlignment="1">
      <alignment horizontal="center" vertical="center"/>
    </xf>
    <xf numFmtId="211" fontId="1" fillId="0" borderId="0" xfId="0" applyNumberFormat="1" applyFont="1" applyAlignment="1">
      <alignment horizontal="left" vertical="center"/>
    </xf>
    <xf numFmtId="211" fontId="60" fillId="0" borderId="0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210" fontId="60" fillId="0" borderId="0" xfId="0" applyNumberFormat="1" applyFont="1" applyFill="1" applyBorder="1" applyAlignment="1">
      <alignment horizontal="left" vertical="center"/>
    </xf>
    <xf numFmtId="219" fontId="60" fillId="0" borderId="0" xfId="0" applyNumberFormat="1" applyFont="1" applyBorder="1" applyAlignment="1">
      <alignment horizontal="left" vertical="center"/>
    </xf>
    <xf numFmtId="210" fontId="60" fillId="0" borderId="0" xfId="0" applyNumberFormat="1" applyFont="1" applyBorder="1" applyAlignment="1">
      <alignment horizontal="left" vertical="center"/>
    </xf>
    <xf numFmtId="212" fontId="60" fillId="0" borderId="0" xfId="0" applyNumberFormat="1" applyFont="1" applyBorder="1" applyAlignment="1">
      <alignment horizontal="left" vertical="center"/>
    </xf>
    <xf numFmtId="1" fontId="60" fillId="0" borderId="0" xfId="0" applyNumberFormat="1" applyFont="1" applyBorder="1" applyAlignment="1">
      <alignment horizontal="left" vertical="center"/>
    </xf>
    <xf numFmtId="221" fontId="60" fillId="0" borderId="0" xfId="0" applyNumberFormat="1" applyFont="1" applyBorder="1" applyAlignment="1">
      <alignment horizontal="left" vertical="center"/>
    </xf>
    <xf numFmtId="222" fontId="60" fillId="0" borderId="0" xfId="0" applyNumberFormat="1" applyFont="1" applyBorder="1" applyAlignment="1">
      <alignment horizontal="left" vertical="center"/>
    </xf>
    <xf numFmtId="219" fontId="60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24" fontId="25" fillId="0" borderId="0" xfId="33" applyNumberFormat="1" applyFont="1" applyFill="1" applyBorder="1" applyAlignment="1">
      <alignment horizontal="left" vertical="center"/>
    </xf>
    <xf numFmtId="213" fontId="60" fillId="0" borderId="0" xfId="0" applyNumberFormat="1" applyFont="1" applyBorder="1" applyAlignment="1">
      <alignment horizontal="left" vertical="center"/>
    </xf>
    <xf numFmtId="0" fontId="64" fillId="21" borderId="31" xfId="0" applyFont="1" applyFill="1" applyBorder="1" applyAlignment="1">
      <alignment horizontal="center" vertical="center"/>
    </xf>
    <xf numFmtId="0" fontId="64" fillId="21" borderId="11" xfId="0" applyFont="1" applyFill="1" applyBorder="1" applyAlignment="1">
      <alignment horizontal="center" vertical="center"/>
    </xf>
    <xf numFmtId="0" fontId="64" fillId="21" borderId="31" xfId="0" applyFont="1" applyFill="1" applyBorder="1" applyAlignment="1">
      <alignment horizontal="center" vertical="center" wrapText="1"/>
    </xf>
    <xf numFmtId="0" fontId="67" fillId="0" borderId="32" xfId="0" applyFont="1" applyFill="1" applyBorder="1" applyAlignment="1">
      <alignment horizontal="center" vertical="center"/>
    </xf>
    <xf numFmtId="2" fontId="67" fillId="0" borderId="32" xfId="0" applyNumberFormat="1" applyFont="1" applyFill="1" applyBorder="1" applyAlignment="1">
      <alignment horizontal="center" vertical="center"/>
    </xf>
    <xf numFmtId="4" fontId="67" fillId="0" borderId="3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4" fillId="0" borderId="32" xfId="0" applyFont="1" applyFill="1" applyBorder="1" applyAlignment="1">
      <alignment horizontal="center" vertical="center" wrapText="1"/>
    </xf>
    <xf numFmtId="2" fontId="67" fillId="0" borderId="32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/>
    </xf>
    <xf numFmtId="0" fontId="69" fillId="0" borderId="0" xfId="0" applyFont="1"/>
    <xf numFmtId="0" fontId="27" fillId="0" borderId="0" xfId="0" applyFont="1" applyAlignment="1">
      <alignment horizontal="center"/>
    </xf>
    <xf numFmtId="0" fontId="45" fillId="0" borderId="0" xfId="74" applyFont="1" applyBorder="1" applyProtection="1">
      <protection locked="0"/>
    </xf>
    <xf numFmtId="0" fontId="1" fillId="0" borderId="29" xfId="0" applyFont="1" applyFill="1" applyBorder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62" fillId="0" borderId="0" xfId="0" applyFont="1" applyFill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2" fillId="0" borderId="17" xfId="0" applyFont="1" applyFill="1" applyBorder="1" applyAlignment="1">
      <alignment vertical="center"/>
    </xf>
    <xf numFmtId="0" fontId="1" fillId="0" borderId="30" xfId="0" applyFont="1" applyFill="1" applyBorder="1" applyAlignment="1">
      <alignment horizontal="left" vertical="center"/>
    </xf>
    <xf numFmtId="0" fontId="60" fillId="0" borderId="17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65" fillId="0" borderId="0" xfId="0" applyFont="1" applyFill="1" applyBorder="1" applyAlignment="1">
      <alignment horizontal="left" vertical="center"/>
    </xf>
    <xf numFmtId="217" fontId="60" fillId="0" borderId="0" xfId="0" applyNumberFormat="1" applyFont="1" applyFill="1" applyBorder="1" applyAlignment="1">
      <alignment horizontal="left" vertical="center"/>
    </xf>
    <xf numFmtId="212" fontId="60" fillId="0" borderId="0" xfId="0" applyNumberFormat="1" applyFont="1" applyFill="1" applyBorder="1" applyAlignment="1">
      <alignment horizontal="left" vertical="center"/>
    </xf>
    <xf numFmtId="0" fontId="60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vertical="center"/>
    </xf>
    <xf numFmtId="216" fontId="60" fillId="0" borderId="0" xfId="0" applyNumberFormat="1" applyFont="1" applyFill="1" applyBorder="1" applyAlignment="1">
      <alignment horizontal="left" vertical="center"/>
    </xf>
    <xf numFmtId="211" fontId="60" fillId="0" borderId="0" xfId="0" applyNumberFormat="1" applyFont="1" applyFill="1" applyBorder="1" applyAlignment="1">
      <alignment horizontal="left" vertical="center"/>
    </xf>
    <xf numFmtId="1" fontId="60" fillId="0" borderId="0" xfId="0" applyNumberFormat="1" applyFont="1" applyFill="1" applyBorder="1" applyAlignment="1">
      <alignment horizontal="left" vertical="center"/>
    </xf>
    <xf numFmtId="219" fontId="25" fillId="0" borderId="0" xfId="0" applyNumberFormat="1" applyFont="1" applyFill="1" applyBorder="1" applyAlignment="1">
      <alignment horizontal="left" vertical="center"/>
    </xf>
    <xf numFmtId="217" fontId="64" fillId="0" borderId="0" xfId="0" applyNumberFormat="1" applyFont="1" applyFill="1" applyBorder="1" applyAlignment="1">
      <alignment horizontal="left" vertical="center"/>
    </xf>
    <xf numFmtId="219" fontId="64" fillId="0" borderId="0" xfId="0" applyNumberFormat="1" applyFont="1" applyFill="1" applyBorder="1" applyAlignment="1">
      <alignment horizontal="left" vertical="center"/>
    </xf>
    <xf numFmtId="221" fontId="60" fillId="0" borderId="0" xfId="0" applyNumberFormat="1" applyFont="1" applyFill="1" applyBorder="1" applyAlignment="1">
      <alignment horizontal="left" vertical="center"/>
    </xf>
    <xf numFmtId="222" fontId="60" fillId="0" borderId="0" xfId="0" applyNumberFormat="1" applyFont="1" applyFill="1" applyBorder="1" applyAlignment="1">
      <alignment horizontal="left" vertical="center"/>
    </xf>
    <xf numFmtId="211" fontId="1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225" fontId="64" fillId="0" borderId="0" xfId="0" applyNumberFormat="1" applyFont="1" applyFill="1" applyBorder="1" applyAlignment="1">
      <alignment horizontal="left" vertical="center"/>
    </xf>
    <xf numFmtId="213" fontId="60" fillId="0" borderId="0" xfId="0" applyNumberFormat="1" applyFont="1" applyFill="1" applyBorder="1" applyAlignment="1">
      <alignment horizontal="left" vertical="center"/>
    </xf>
    <xf numFmtId="0" fontId="64" fillId="0" borderId="31" xfId="0" applyFont="1" applyFill="1" applyBorder="1" applyAlignment="1">
      <alignment horizontal="center" vertical="center"/>
    </xf>
    <xf numFmtId="0" fontId="64" fillId="0" borderId="11" xfId="0" applyFont="1" applyFill="1" applyBorder="1" applyAlignment="1">
      <alignment horizontal="center" vertical="center"/>
    </xf>
    <xf numFmtId="0" fontId="64" fillId="0" borderId="31" xfId="0" applyFont="1" applyFill="1" applyBorder="1" applyAlignment="1">
      <alignment horizontal="center" vertical="center" wrapText="1"/>
    </xf>
    <xf numFmtId="0" fontId="25" fillId="20" borderId="33" xfId="0" applyFont="1" applyFill="1" applyBorder="1" applyAlignment="1">
      <alignment horizontal="center" vertical="center"/>
    </xf>
    <xf numFmtId="0" fontId="25" fillId="20" borderId="34" xfId="0" applyFont="1" applyFill="1" applyBorder="1" applyAlignment="1">
      <alignment horizontal="center" vertical="center"/>
    </xf>
    <xf numFmtId="2" fontId="25" fillId="20" borderId="34" xfId="0" applyNumberFormat="1" applyFont="1" applyFill="1" applyBorder="1" applyAlignment="1">
      <alignment horizontal="center" vertical="center"/>
    </xf>
    <xf numFmtId="2" fontId="25" fillId="20" borderId="23" xfId="0" applyNumberFormat="1" applyFont="1" applyFill="1" applyBorder="1" applyAlignment="1">
      <alignment horizontal="center"/>
    </xf>
    <xf numFmtId="4" fontId="25" fillId="20" borderId="23" xfId="0" applyNumberFormat="1" applyFont="1" applyFill="1" applyBorder="1" applyAlignment="1">
      <alignment horizontal="center" vertical="center"/>
    </xf>
    <xf numFmtId="4" fontId="25" fillId="20" borderId="34" xfId="0" applyNumberFormat="1" applyFont="1" applyFill="1" applyBorder="1" applyAlignment="1">
      <alignment horizontal="center" vertical="center"/>
    </xf>
    <xf numFmtId="4" fontId="64" fillId="20" borderId="34" xfId="0" applyNumberFormat="1" applyFont="1" applyFill="1" applyBorder="1" applyAlignment="1">
      <alignment horizontal="center" vertical="center"/>
    </xf>
    <xf numFmtId="49" fontId="60" fillId="20" borderId="34" xfId="0" applyNumberFormat="1" applyFont="1" applyFill="1" applyBorder="1" applyAlignment="1">
      <alignment horizontal="center" vertical="center" wrapText="1"/>
    </xf>
    <xf numFmtId="2" fontId="64" fillId="20" borderId="35" xfId="0" applyNumberFormat="1" applyFont="1" applyFill="1" applyBorder="1" applyAlignment="1">
      <alignment horizontal="center" vertical="center"/>
    </xf>
    <xf numFmtId="0" fontId="64" fillId="20" borderId="32" xfId="0" applyFont="1" applyFill="1" applyBorder="1" applyAlignment="1">
      <alignment horizontal="center" vertical="center" wrapText="1"/>
    </xf>
    <xf numFmtId="0" fontId="25" fillId="20" borderId="32" xfId="0" applyFont="1" applyFill="1" applyBorder="1" applyAlignment="1">
      <alignment horizontal="center" vertical="center"/>
    </xf>
    <xf numFmtId="2" fontId="65" fillId="20" borderId="32" xfId="0" applyNumberFormat="1" applyFont="1" applyFill="1" applyBorder="1" applyAlignment="1">
      <alignment horizontal="center" vertical="center"/>
    </xf>
    <xf numFmtId="2" fontId="65" fillId="20" borderId="32" xfId="0" applyNumberFormat="1" applyFont="1" applyFill="1" applyBorder="1" applyAlignment="1">
      <alignment horizontal="center"/>
    </xf>
    <xf numFmtId="4" fontId="65" fillId="20" borderId="32" xfId="0" applyNumberFormat="1" applyFont="1" applyFill="1" applyBorder="1" applyAlignment="1">
      <alignment horizontal="center" vertical="center"/>
    </xf>
    <xf numFmtId="4" fontId="60" fillId="20" borderId="32" xfId="0" applyNumberFormat="1" applyFont="1" applyFill="1" applyBorder="1" applyAlignment="1">
      <alignment horizontal="center" vertical="center"/>
    </xf>
    <xf numFmtId="49" fontId="65" fillId="20" borderId="36" xfId="0" applyNumberFormat="1" applyFont="1" applyFill="1" applyBorder="1" applyAlignment="1">
      <alignment horizontal="center" vertical="center"/>
    </xf>
    <xf numFmtId="0" fontId="25" fillId="20" borderId="3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2" fontId="65" fillId="0" borderId="32" xfId="0" applyNumberFormat="1" applyFont="1" applyFill="1" applyBorder="1" applyAlignment="1">
      <alignment horizontal="center" vertical="center"/>
    </xf>
    <xf numFmtId="49" fontId="65" fillId="0" borderId="36" xfId="0" applyNumberFormat="1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2" fontId="65" fillId="0" borderId="32" xfId="0" applyNumberFormat="1" applyFont="1" applyFill="1" applyBorder="1" applyAlignment="1">
      <alignment horizontal="center"/>
    </xf>
    <xf numFmtId="4" fontId="65" fillId="0" borderId="32" xfId="0" applyNumberFormat="1" applyFont="1" applyFill="1" applyBorder="1" applyAlignment="1">
      <alignment horizontal="center" vertical="center"/>
    </xf>
    <xf numFmtId="4" fontId="60" fillId="0" borderId="32" xfId="0" applyNumberFormat="1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71" fillId="20" borderId="35" xfId="0" applyFont="1" applyFill="1" applyBorder="1" applyAlignment="1">
      <alignment horizontal="center" vertical="center"/>
    </xf>
    <xf numFmtId="0" fontId="64" fillId="23" borderId="32" xfId="0" applyFont="1" applyFill="1" applyBorder="1" applyAlignment="1">
      <alignment horizontal="center" vertical="center" wrapText="1"/>
    </xf>
    <xf numFmtId="2" fontId="25" fillId="20" borderId="32" xfId="0" applyNumberFormat="1" applyFont="1" applyFill="1" applyBorder="1" applyAlignment="1">
      <alignment horizontal="center" vertical="center"/>
    </xf>
    <xf numFmtId="2" fontId="25" fillId="20" borderId="32" xfId="0" applyNumberFormat="1" applyFont="1" applyFill="1" applyBorder="1" applyAlignment="1">
      <alignment horizontal="center"/>
    </xf>
    <xf numFmtId="4" fontId="25" fillId="20" borderId="32" xfId="0" applyNumberFormat="1" applyFont="1" applyFill="1" applyBorder="1" applyAlignment="1">
      <alignment horizontal="center" vertical="center"/>
    </xf>
    <xf numFmtId="0" fontId="65" fillId="20" borderId="32" xfId="0" applyFont="1" applyFill="1" applyBorder="1" applyAlignment="1">
      <alignment horizontal="center" vertical="center"/>
    </xf>
    <xf numFmtId="2" fontId="25" fillId="20" borderId="32" xfId="0" applyNumberFormat="1" applyFont="1" applyFill="1" applyBorder="1" applyAlignment="1">
      <alignment horizontal="left"/>
    </xf>
    <xf numFmtId="0" fontId="64" fillId="0" borderId="37" xfId="0" applyFont="1" applyFill="1" applyBorder="1" applyAlignment="1">
      <alignment horizontal="center" vertical="center"/>
    </xf>
    <xf numFmtId="0" fontId="64" fillId="0" borderId="38" xfId="0" applyFont="1" applyFill="1" applyBorder="1" applyAlignment="1">
      <alignment horizontal="center" vertical="center" wrapText="1"/>
    </xf>
    <xf numFmtId="0" fontId="60" fillId="0" borderId="38" xfId="0" applyFont="1" applyFill="1" applyBorder="1" applyAlignment="1">
      <alignment horizontal="center" vertical="center"/>
    </xf>
    <xf numFmtId="2" fontId="60" fillId="0" borderId="38" xfId="0" applyNumberFormat="1" applyFont="1" applyFill="1" applyBorder="1" applyAlignment="1">
      <alignment horizontal="center" vertical="center"/>
    </xf>
    <xf numFmtId="2" fontId="64" fillId="0" borderId="38" xfId="0" applyNumberFormat="1" applyFont="1" applyFill="1" applyBorder="1" applyAlignment="1">
      <alignment horizontal="center"/>
    </xf>
    <xf numFmtId="4" fontId="60" fillId="0" borderId="38" xfId="0" applyNumberFormat="1" applyFont="1" applyFill="1" applyBorder="1" applyAlignment="1">
      <alignment horizontal="center" vertical="center"/>
    </xf>
    <xf numFmtId="49" fontId="60" fillId="0" borderId="38" xfId="0" applyNumberFormat="1" applyFont="1" applyFill="1" applyBorder="1" applyAlignment="1">
      <alignment horizontal="center" vertical="center"/>
    </xf>
    <xf numFmtId="0" fontId="64" fillId="0" borderId="39" xfId="0" applyFont="1" applyFill="1" applyBorder="1" applyAlignment="1">
      <alignment vertical="center"/>
    </xf>
    <xf numFmtId="0" fontId="1" fillId="0" borderId="40" xfId="0" applyFont="1" applyFill="1" applyBorder="1" applyAlignment="1">
      <alignment horizontal="center"/>
    </xf>
    <xf numFmtId="0" fontId="1" fillId="0" borderId="18" xfId="0" applyFont="1" applyFill="1" applyBorder="1"/>
    <xf numFmtId="0" fontId="1" fillId="0" borderId="19" xfId="0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41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vertical="center"/>
    </xf>
    <xf numFmtId="0" fontId="73" fillId="0" borderId="0" xfId="0" applyFont="1" applyFill="1" applyAlignment="1">
      <alignment horizontal="center" vertical="center"/>
    </xf>
    <xf numFmtId="0" fontId="62" fillId="0" borderId="43" xfId="0" applyFont="1" applyFill="1" applyBorder="1" applyAlignment="1">
      <alignment vertical="center"/>
    </xf>
    <xf numFmtId="0" fontId="1" fillId="0" borderId="42" xfId="0" applyFont="1" applyFill="1" applyBorder="1" applyAlignment="1">
      <alignment horizontal="left" vertical="center"/>
    </xf>
    <xf numFmtId="0" fontId="60" fillId="0" borderId="43" xfId="0" applyFont="1" applyFill="1" applyBorder="1" applyAlignment="1">
      <alignment vertical="center"/>
    </xf>
    <xf numFmtId="0" fontId="27" fillId="0" borderId="0" xfId="0" applyFont="1" applyFill="1" applyAlignment="1">
      <alignment horizontal="left" vertical="center"/>
    </xf>
    <xf numFmtId="210" fontId="1" fillId="0" borderId="0" xfId="0" applyNumberFormat="1" applyFont="1" applyFill="1" applyAlignment="1">
      <alignment horizontal="left" vertical="center"/>
    </xf>
    <xf numFmtId="15" fontId="60" fillId="0" borderId="43" xfId="0" applyNumberFormat="1" applyFont="1" applyFill="1" applyBorder="1" applyAlignment="1">
      <alignment vertical="center"/>
    </xf>
    <xf numFmtId="211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right" vertical="center"/>
    </xf>
    <xf numFmtId="0" fontId="64" fillId="0" borderId="11" xfId="0" applyFont="1" applyFill="1" applyBorder="1" applyAlignment="1">
      <alignment horizontal="center" vertical="center" wrapText="1"/>
    </xf>
    <xf numFmtId="0" fontId="74" fillId="0" borderId="44" xfId="0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74" fillId="0" borderId="34" xfId="0" applyFont="1" applyFill="1" applyBorder="1" applyAlignment="1">
      <alignment horizontal="center" vertical="center"/>
    </xf>
    <xf numFmtId="2" fontId="25" fillId="0" borderId="34" xfId="0" applyNumberFormat="1" applyFont="1" applyFill="1" applyBorder="1" applyAlignment="1">
      <alignment horizontal="center" vertical="center"/>
    </xf>
    <xf numFmtId="4" fontId="65" fillId="0" borderId="23" xfId="0" applyNumberFormat="1" applyFont="1" applyFill="1" applyBorder="1" applyAlignment="1">
      <alignment horizontal="center" vertical="center"/>
    </xf>
    <xf numFmtId="4" fontId="65" fillId="0" borderId="34" xfId="0" applyNumberFormat="1" applyFont="1" applyFill="1" applyBorder="1" applyAlignment="1">
      <alignment horizontal="center" vertical="center"/>
    </xf>
    <xf numFmtId="49" fontId="74" fillId="0" borderId="34" xfId="0" applyNumberFormat="1" applyFont="1" applyFill="1" applyBorder="1" applyAlignment="1">
      <alignment horizontal="center" vertical="center" wrapText="1"/>
    </xf>
    <xf numFmtId="0" fontId="74" fillId="0" borderId="45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horizontal="center" vertical="center"/>
    </xf>
    <xf numFmtId="0" fontId="74" fillId="0" borderId="32" xfId="0" applyFont="1" applyFill="1" applyBorder="1" applyAlignment="1">
      <alignment horizontal="center" vertical="center"/>
    </xf>
    <xf numFmtId="49" fontId="5" fillId="0" borderId="32" xfId="0" applyNumberFormat="1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vertical="center"/>
    </xf>
    <xf numFmtId="0" fontId="74" fillId="0" borderId="45" xfId="0" applyFont="1" applyFill="1" applyBorder="1" applyAlignment="1">
      <alignment vertical="center"/>
    </xf>
    <xf numFmtId="49" fontId="74" fillId="0" borderId="32" xfId="0" applyNumberFormat="1" applyFont="1" applyFill="1" applyBorder="1" applyAlignment="1">
      <alignment horizontal="center" vertical="center"/>
    </xf>
    <xf numFmtId="0" fontId="5" fillId="20" borderId="46" xfId="0" applyFont="1" applyFill="1" applyBorder="1" applyAlignment="1">
      <alignment horizontal="center" vertical="center"/>
    </xf>
    <xf numFmtId="0" fontId="74" fillId="20" borderId="32" xfId="0" applyFont="1" applyFill="1" applyBorder="1" applyAlignment="1">
      <alignment horizontal="center" vertical="center"/>
    </xf>
    <xf numFmtId="49" fontId="74" fillId="20" borderId="32" xfId="0" applyNumberFormat="1" applyFont="1" applyFill="1" applyBorder="1" applyAlignment="1">
      <alignment horizontal="center" vertical="center"/>
    </xf>
    <xf numFmtId="0" fontId="74" fillId="20" borderId="45" xfId="0" applyFont="1" applyFill="1" applyBorder="1" applyAlignment="1">
      <alignment vertical="center"/>
    </xf>
    <xf numFmtId="49" fontId="5" fillId="20" borderId="32" xfId="0" applyNumberFormat="1" applyFont="1" applyFill="1" applyBorder="1" applyAlignment="1">
      <alignment horizontal="center" vertical="center"/>
    </xf>
    <xf numFmtId="0" fontId="5" fillId="20" borderId="45" xfId="0" applyFont="1" applyFill="1" applyBorder="1" applyAlignment="1">
      <alignment vertical="center"/>
    </xf>
    <xf numFmtId="0" fontId="71" fillId="20" borderId="46" xfId="0" applyFont="1" applyFill="1" applyBorder="1" applyAlignment="1">
      <alignment horizontal="center" vertical="center"/>
    </xf>
    <xf numFmtId="0" fontId="75" fillId="20" borderId="32" xfId="0" applyFont="1" applyFill="1" applyBorder="1" applyAlignment="1">
      <alignment horizontal="center" vertical="center"/>
    </xf>
    <xf numFmtId="4" fontId="76" fillId="20" borderId="32" xfId="0" applyNumberFormat="1" applyFont="1" applyFill="1" applyBorder="1" applyAlignment="1">
      <alignment horizontal="center" vertical="center"/>
    </xf>
    <xf numFmtId="49" fontId="71" fillId="20" borderId="32" xfId="0" applyNumberFormat="1" applyFont="1" applyFill="1" applyBorder="1" applyAlignment="1">
      <alignment horizontal="center" vertical="center"/>
    </xf>
    <xf numFmtId="0" fontId="71" fillId="20" borderId="45" xfId="0" applyFont="1" applyFill="1" applyBorder="1" applyAlignment="1">
      <alignment vertical="center"/>
    </xf>
    <xf numFmtId="0" fontId="28" fillId="20" borderId="0" xfId="0" applyFont="1" applyFill="1" applyAlignment="1">
      <alignment horizontal="center" vertical="center"/>
    </xf>
    <xf numFmtId="0" fontId="75" fillId="0" borderId="32" xfId="0" applyFont="1" applyFill="1" applyBorder="1" applyAlignment="1">
      <alignment horizontal="center" vertical="center"/>
    </xf>
    <xf numFmtId="4" fontId="76" fillId="0" borderId="32" xfId="0" applyNumberFormat="1" applyFont="1" applyFill="1" applyBorder="1" applyAlignment="1">
      <alignment horizontal="center" vertical="center"/>
    </xf>
    <xf numFmtId="0" fontId="77" fillId="0" borderId="32" xfId="0" applyFont="1" applyFill="1" applyBorder="1" applyAlignment="1">
      <alignment horizontal="center" vertical="center"/>
    </xf>
    <xf numFmtId="2" fontId="76" fillId="0" borderId="32" xfId="0" applyNumberFormat="1" applyFont="1" applyFill="1" applyBorder="1" applyAlignment="1">
      <alignment horizontal="center" vertical="center"/>
    </xf>
    <xf numFmtId="0" fontId="77" fillId="20" borderId="32" xfId="0" applyFont="1" applyFill="1" applyBorder="1" applyAlignment="1">
      <alignment horizontal="center" vertical="center"/>
    </xf>
    <xf numFmtId="2" fontId="76" fillId="20" borderId="32" xfId="0" applyNumberFormat="1" applyFont="1" applyFill="1" applyBorder="1" applyAlignment="1">
      <alignment horizontal="center" vertical="center"/>
    </xf>
    <xf numFmtId="49" fontId="77" fillId="20" borderId="32" xfId="0" applyNumberFormat="1" applyFont="1" applyFill="1" applyBorder="1" applyAlignment="1">
      <alignment horizontal="center" vertical="center"/>
    </xf>
    <xf numFmtId="0" fontId="77" fillId="20" borderId="45" xfId="0" applyFont="1" applyFill="1" applyBorder="1" applyAlignment="1">
      <alignment vertical="center"/>
    </xf>
    <xf numFmtId="2" fontId="50" fillId="20" borderId="32" xfId="0" applyNumberFormat="1" applyFont="1" applyFill="1" applyBorder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71" fillId="0" borderId="46" xfId="0" applyFont="1" applyFill="1" applyBorder="1" applyAlignment="1">
      <alignment horizontal="center" vertical="center"/>
    </xf>
    <xf numFmtId="49" fontId="71" fillId="0" borderId="32" xfId="0" applyNumberFormat="1" applyFont="1" applyFill="1" applyBorder="1" applyAlignment="1">
      <alignment horizontal="center" vertical="center"/>
    </xf>
    <xf numFmtId="0" fontId="71" fillId="0" borderId="45" xfId="0" applyFont="1" applyFill="1" applyBorder="1" applyAlignment="1">
      <alignment vertical="center"/>
    </xf>
    <xf numFmtId="49" fontId="77" fillId="0" borderId="32" xfId="0" applyNumberFormat="1" applyFont="1" applyFill="1" applyBorder="1" applyAlignment="1">
      <alignment horizontal="center" vertical="center"/>
    </xf>
    <xf numFmtId="0" fontId="77" fillId="0" borderId="45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20" borderId="45" xfId="0" applyFont="1" applyFill="1" applyBorder="1" applyAlignment="1">
      <alignment horizontal="center" vertical="center"/>
    </xf>
    <xf numFmtId="0" fontId="71" fillId="0" borderId="32" xfId="0" applyFont="1" applyFill="1" applyBorder="1" applyAlignment="1">
      <alignment horizontal="center" vertical="center"/>
    </xf>
    <xf numFmtId="0" fontId="67" fillId="0" borderId="47" xfId="0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0" fontId="67" fillId="0" borderId="38" xfId="0" applyFont="1" applyFill="1" applyBorder="1" applyAlignment="1">
      <alignment horizontal="center" vertical="center"/>
    </xf>
    <xf numFmtId="2" fontId="67" fillId="0" borderId="38" xfId="0" applyNumberFormat="1" applyFont="1" applyFill="1" applyBorder="1" applyAlignment="1">
      <alignment horizontal="center" vertical="center"/>
    </xf>
    <xf numFmtId="4" fontId="67" fillId="0" borderId="38" xfId="0" applyNumberFormat="1" applyFont="1" applyFill="1" applyBorder="1" applyAlignment="1">
      <alignment horizontal="center" vertical="center"/>
    </xf>
    <xf numFmtId="49" fontId="68" fillId="0" borderId="38" xfId="0" applyNumberFormat="1" applyFont="1" applyFill="1" applyBorder="1" applyAlignment="1">
      <alignment horizontal="center" vertical="center"/>
    </xf>
    <xf numFmtId="0" fontId="68" fillId="0" borderId="48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vertical="center"/>
    </xf>
    <xf numFmtId="0" fontId="62" fillId="0" borderId="43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60" fillId="0" borderId="43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6" fillId="0" borderId="0" xfId="0" quotePrefix="1" applyFont="1" applyBorder="1" applyAlignment="1">
      <alignment vertical="center"/>
    </xf>
    <xf numFmtId="226" fontId="60" fillId="0" borderId="0" xfId="0" applyNumberFormat="1" applyFont="1" applyFill="1" applyBorder="1" applyAlignment="1">
      <alignment horizontal="left" vertical="center"/>
    </xf>
    <xf numFmtId="217" fontId="64" fillId="0" borderId="0" xfId="0" applyNumberFormat="1" applyFont="1" applyBorder="1" applyAlignment="1">
      <alignment horizontal="left" vertical="center"/>
    </xf>
    <xf numFmtId="219" fontId="64" fillId="0" borderId="0" xfId="0" applyNumberFormat="1" applyFont="1" applyBorder="1" applyAlignment="1">
      <alignment horizontal="left" vertical="center"/>
    </xf>
    <xf numFmtId="211" fontId="1" fillId="0" borderId="0" xfId="0" applyNumberFormat="1" applyFont="1" applyBorder="1" applyAlignment="1">
      <alignment horizontal="left" vertical="center"/>
    </xf>
    <xf numFmtId="225" fontId="64" fillId="0" borderId="0" xfId="0" applyNumberFormat="1" applyFont="1" applyBorder="1" applyAlignment="1">
      <alignment horizontal="left" vertical="center"/>
    </xf>
    <xf numFmtId="0" fontId="60" fillId="0" borderId="44" xfId="0" applyFont="1" applyFill="1" applyBorder="1" applyAlignment="1">
      <alignment horizontal="center" vertical="center"/>
    </xf>
    <xf numFmtId="0" fontId="64" fillId="0" borderId="34" xfId="0" applyFont="1" applyBorder="1" applyAlignment="1">
      <alignment horizontal="center" vertical="center"/>
    </xf>
    <xf numFmtId="0" fontId="60" fillId="0" borderId="34" xfId="0" applyFont="1" applyFill="1" applyBorder="1" applyAlignment="1">
      <alignment horizontal="center" vertical="center"/>
    </xf>
    <xf numFmtId="2" fontId="60" fillId="0" borderId="34" xfId="0" applyNumberFormat="1" applyFont="1" applyFill="1" applyBorder="1" applyAlignment="1">
      <alignment horizontal="center" vertical="center"/>
    </xf>
    <xf numFmtId="2" fontId="65" fillId="0" borderId="49" xfId="0" applyNumberFormat="1" applyFont="1" applyFill="1" applyBorder="1" applyAlignment="1">
      <alignment horizontal="center"/>
    </xf>
    <xf numFmtId="4" fontId="60" fillId="0" borderId="23" xfId="0" applyNumberFormat="1" applyFont="1" applyFill="1" applyBorder="1" applyAlignment="1">
      <alignment horizontal="center" vertical="center"/>
    </xf>
    <xf numFmtId="4" fontId="60" fillId="0" borderId="34" xfId="0" applyNumberFormat="1" applyFont="1" applyFill="1" applyBorder="1" applyAlignment="1">
      <alignment horizontal="center" vertical="center"/>
    </xf>
    <xf numFmtId="49" fontId="60" fillId="0" borderId="34" xfId="0" applyNumberFormat="1" applyFont="1" applyFill="1" applyBorder="1" applyAlignment="1">
      <alignment horizontal="center" vertical="center" wrapText="1"/>
    </xf>
    <xf numFmtId="0" fontId="64" fillId="0" borderId="50" xfId="0" applyFont="1" applyFill="1" applyBorder="1" applyAlignment="1">
      <alignment vertical="center"/>
    </xf>
    <xf numFmtId="0" fontId="60" fillId="0" borderId="46" xfId="0" applyFont="1" applyFill="1" applyBorder="1" applyAlignment="1">
      <alignment horizontal="center" vertical="center"/>
    </xf>
    <xf numFmtId="0" fontId="64" fillId="0" borderId="32" xfId="0" applyFont="1" applyBorder="1" applyAlignment="1">
      <alignment horizontal="center" vertical="center"/>
    </xf>
    <xf numFmtId="0" fontId="60" fillId="0" borderId="32" xfId="0" applyFont="1" applyFill="1" applyBorder="1" applyAlignment="1">
      <alignment horizontal="center" vertical="center"/>
    </xf>
    <xf numFmtId="49" fontId="60" fillId="0" borderId="32" xfId="0" applyNumberFormat="1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vertical="center"/>
    </xf>
    <xf numFmtId="0" fontId="60" fillId="0" borderId="51" xfId="0" applyFont="1" applyFill="1" applyBorder="1" applyAlignment="1">
      <alignment horizontal="center" vertical="center"/>
    </xf>
    <xf numFmtId="2" fontId="60" fillId="0" borderId="32" xfId="0" applyNumberFormat="1" applyFont="1" applyFill="1" applyBorder="1" applyAlignment="1">
      <alignment horizontal="center" vertical="center"/>
    </xf>
    <xf numFmtId="0" fontId="64" fillId="0" borderId="45" xfId="0" applyFont="1" applyFill="1" applyBorder="1" applyAlignment="1">
      <alignment vertical="center"/>
    </xf>
    <xf numFmtId="0" fontId="60" fillId="20" borderId="46" xfId="0" applyFont="1" applyFill="1" applyBorder="1" applyAlignment="1">
      <alignment horizontal="center" vertical="center"/>
    </xf>
    <xf numFmtId="0" fontId="64" fillId="20" borderId="32" xfId="0" applyFont="1" applyFill="1" applyBorder="1" applyAlignment="1">
      <alignment horizontal="center" vertical="center"/>
    </xf>
    <xf numFmtId="0" fontId="60" fillId="20" borderId="32" xfId="0" applyFont="1" applyFill="1" applyBorder="1" applyAlignment="1">
      <alignment horizontal="center" vertical="center"/>
    </xf>
    <xf numFmtId="2" fontId="60" fillId="20" borderId="32" xfId="0" applyNumberFormat="1" applyFont="1" applyFill="1" applyBorder="1" applyAlignment="1">
      <alignment horizontal="center" vertical="center"/>
    </xf>
    <xf numFmtId="49" fontId="60" fillId="20" borderId="32" xfId="0" applyNumberFormat="1" applyFont="1" applyFill="1" applyBorder="1" applyAlignment="1">
      <alignment horizontal="center" vertical="center"/>
    </xf>
    <xf numFmtId="0" fontId="64" fillId="20" borderId="45" xfId="0" applyFont="1" applyFill="1" applyBorder="1" applyAlignment="1">
      <alignment vertical="center"/>
    </xf>
    <xf numFmtId="0" fontId="1" fillId="20" borderId="0" xfId="0" applyFont="1" applyFill="1" applyAlignment="1">
      <alignment horizontal="center" vertical="center"/>
    </xf>
    <xf numFmtId="0" fontId="25" fillId="0" borderId="46" xfId="0" applyFont="1" applyFill="1" applyBorder="1" applyAlignment="1">
      <alignment horizontal="center" vertical="center"/>
    </xf>
    <xf numFmtId="0" fontId="78" fillId="24" borderId="32" xfId="0" applyFont="1" applyFill="1" applyBorder="1" applyAlignment="1">
      <alignment horizontal="center" vertical="center"/>
    </xf>
    <xf numFmtId="0" fontId="79" fillId="24" borderId="32" xfId="0" applyFont="1" applyFill="1" applyBorder="1" applyAlignment="1">
      <alignment horizontal="center" vertical="center"/>
    </xf>
    <xf numFmtId="2" fontId="79" fillId="24" borderId="32" xfId="0" applyNumberFormat="1" applyFont="1" applyFill="1" applyBorder="1" applyAlignment="1">
      <alignment horizontal="center" vertical="center"/>
    </xf>
    <xf numFmtId="2" fontId="79" fillId="24" borderId="32" xfId="0" applyNumberFormat="1" applyFont="1" applyFill="1" applyBorder="1" applyAlignment="1">
      <alignment horizontal="center"/>
    </xf>
    <xf numFmtId="4" fontId="79" fillId="24" borderId="32" xfId="0" applyNumberFormat="1" applyFont="1" applyFill="1" applyBorder="1" applyAlignment="1">
      <alignment horizontal="center" vertical="center"/>
    </xf>
    <xf numFmtId="49" fontId="80" fillId="0" borderId="32" xfId="0" applyNumberFormat="1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60" fillId="24" borderId="32" xfId="0" applyFont="1" applyFill="1" applyBorder="1" applyAlignment="1">
      <alignment horizontal="center" vertical="center"/>
    </xf>
    <xf numFmtId="2" fontId="60" fillId="24" borderId="32" xfId="0" applyNumberFormat="1" applyFont="1" applyFill="1" applyBorder="1" applyAlignment="1">
      <alignment horizontal="center" vertical="center"/>
    </xf>
    <xf numFmtId="4" fontId="60" fillId="24" borderId="32" xfId="0" applyNumberFormat="1" applyFont="1" applyFill="1" applyBorder="1" applyAlignment="1">
      <alignment horizontal="center" vertical="center"/>
    </xf>
    <xf numFmtId="0" fontId="64" fillId="0" borderId="32" xfId="0" applyFont="1" applyBorder="1" applyAlignment="1">
      <alignment horizontal="center" vertical="center" wrapText="1"/>
    </xf>
    <xf numFmtId="2" fontId="64" fillId="0" borderId="32" xfId="0" applyNumberFormat="1" applyFont="1" applyFill="1" applyBorder="1" applyAlignment="1">
      <alignment horizontal="center"/>
    </xf>
    <xf numFmtId="0" fontId="60" fillId="0" borderId="47" xfId="0" applyFont="1" applyFill="1" applyBorder="1" applyAlignment="1">
      <alignment horizontal="center" vertical="center"/>
    </xf>
    <xf numFmtId="0" fontId="64" fillId="0" borderId="38" xfId="0" applyFont="1" applyBorder="1" applyAlignment="1">
      <alignment horizontal="center" vertical="center" wrapText="1"/>
    </xf>
    <xf numFmtId="0" fontId="64" fillId="0" borderId="48" xfId="0" applyFont="1" applyFill="1" applyBorder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22" borderId="0" xfId="0" applyFont="1" applyFill="1" applyBorder="1"/>
    <xf numFmtId="0" fontId="4" fillId="0" borderId="0" xfId="0" applyFont="1" applyFill="1" applyBorder="1"/>
    <xf numFmtId="0" fontId="81" fillId="0" borderId="30" xfId="0" applyFont="1" applyFill="1" applyBorder="1" applyAlignment="1">
      <alignment horizontal="center" vertical="center"/>
    </xf>
    <xf numFmtId="0" fontId="81" fillId="0" borderId="0" xfId="0" applyFont="1"/>
    <xf numFmtId="0" fontId="83" fillId="22" borderId="0" xfId="0" applyFont="1" applyFill="1" applyBorder="1"/>
    <xf numFmtId="0" fontId="83" fillId="0" borderId="0" xfId="0" applyFont="1" applyFill="1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209" fontId="2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22" borderId="0" xfId="0" quotePrefix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0" fontId="27" fillId="22" borderId="0" xfId="0" applyFont="1" applyFill="1" applyBorder="1"/>
    <xf numFmtId="2" fontId="27" fillId="0" borderId="0" xfId="0" applyNumberFormat="1" applyFont="1" applyBorder="1" applyAlignment="1">
      <alignment horizontal="right"/>
    </xf>
    <xf numFmtId="0" fontId="54" fillId="22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right"/>
    </xf>
    <xf numFmtId="2" fontId="1" fillId="0" borderId="0" xfId="0" applyNumberFormat="1" applyFont="1" applyBorder="1"/>
    <xf numFmtId="2" fontId="27" fillId="0" borderId="0" xfId="0" applyNumberFormat="1" applyFont="1" applyBorder="1"/>
    <xf numFmtId="0" fontId="84" fillId="0" borderId="0" xfId="0" applyFont="1" applyBorder="1"/>
    <xf numFmtId="0" fontId="85" fillId="0" borderId="0" xfId="0" applyFont="1" applyBorder="1" applyAlignment="1">
      <alignment horizontal="center"/>
    </xf>
    <xf numFmtId="0" fontId="86" fillId="0" borderId="0" xfId="0" applyFont="1" applyBorder="1"/>
    <xf numFmtId="0" fontId="84" fillId="0" borderId="0" xfId="0" applyFont="1" applyFill="1" applyBorder="1"/>
    <xf numFmtId="0" fontId="26" fillId="0" borderId="0" xfId="0" applyFont="1" applyBorder="1"/>
    <xf numFmtId="0" fontId="3" fillId="0" borderId="0" xfId="0" applyFont="1" applyFill="1" applyBorder="1"/>
    <xf numFmtId="2" fontId="26" fillId="0" borderId="0" xfId="0" applyNumberFormat="1" applyFont="1" applyBorder="1" applyAlignment="1">
      <alignment horizontal="right"/>
    </xf>
    <xf numFmtId="0" fontId="57" fillId="0" borderId="0" xfId="0" applyFont="1" applyBorder="1" applyAlignment="1">
      <alignment horizontal="center"/>
    </xf>
    <xf numFmtId="0" fontId="43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/>
    <xf numFmtId="0" fontId="3" fillId="0" borderId="0" xfId="0" applyFont="1" applyFill="1" applyBorder="1" applyAlignment="1"/>
    <xf numFmtId="0" fontId="43" fillId="0" borderId="0" xfId="0" applyFont="1" applyFill="1" applyBorder="1" applyAlignment="1">
      <alignment horizontal="right"/>
    </xf>
    <xf numFmtId="0" fontId="43" fillId="0" borderId="0" xfId="0" applyFont="1" applyBorder="1" applyAlignment="1">
      <alignment horizontal="center"/>
    </xf>
    <xf numFmtId="0" fontId="43" fillId="0" borderId="0" xfId="0" applyFont="1" applyBorder="1"/>
    <xf numFmtId="0" fontId="3" fillId="0" borderId="0" xfId="0" applyFont="1" applyBorder="1"/>
    <xf numFmtId="2" fontId="43" fillId="0" borderId="0" xfId="0" applyNumberFormat="1" applyFont="1" applyBorder="1" applyAlignment="1">
      <alignment horizontal="right"/>
    </xf>
    <xf numFmtId="0" fontId="43" fillId="0" borderId="0" xfId="0" applyFont="1" applyFill="1" applyBorder="1"/>
    <xf numFmtId="0" fontId="6" fillId="0" borderId="0" xfId="0" applyFont="1" applyBorder="1"/>
    <xf numFmtId="0" fontId="43" fillId="0" borderId="0" xfId="0" applyFont="1" applyFill="1" applyBorder="1" applyAlignment="1"/>
    <xf numFmtId="0" fontId="54" fillId="0" borderId="0" xfId="0" applyFont="1" applyBorder="1" applyAlignment="1"/>
    <xf numFmtId="2" fontId="1" fillId="0" borderId="0" xfId="0" applyNumberFormat="1" applyFont="1" applyFill="1" applyBorder="1" applyAlignment="1">
      <alignment wrapText="1"/>
    </xf>
    <xf numFmtId="0" fontId="6" fillId="0" borderId="0" xfId="0" applyFont="1" applyFill="1" applyBorder="1"/>
    <xf numFmtId="0" fontId="58" fillId="0" borderId="0" xfId="0" applyFont="1" applyBorder="1" applyAlignment="1">
      <alignment horizontal="center"/>
    </xf>
    <xf numFmtId="0" fontId="56" fillId="0" borderId="0" xfId="0" applyFont="1" applyFill="1" applyBorder="1" applyAlignment="1"/>
    <xf numFmtId="0" fontId="1" fillId="0" borderId="0" xfId="0" applyFont="1" applyBorder="1" applyAlignment="1">
      <alignment horizontal="right"/>
    </xf>
    <xf numFmtId="0" fontId="41" fillId="0" borderId="0" xfId="0" applyFont="1" applyFill="1" applyBorder="1" applyAlignment="1"/>
    <xf numFmtId="2" fontId="27" fillId="0" borderId="0" xfId="0" applyNumberFormat="1" applyFont="1" applyFill="1" applyBorder="1" applyAlignment="1">
      <alignment wrapText="1"/>
    </xf>
    <xf numFmtId="0" fontId="1" fillId="0" borderId="29" xfId="0" applyFont="1" applyBorder="1"/>
    <xf numFmtId="0" fontId="1" fillId="0" borderId="15" xfId="0" quotePrefix="1" applyFont="1" applyBorder="1"/>
    <xf numFmtId="0" fontId="1" fillId="20" borderId="15" xfId="0" applyFont="1" applyFill="1" applyBorder="1"/>
    <xf numFmtId="0" fontId="6" fillId="20" borderId="15" xfId="0" applyFont="1" applyFill="1" applyBorder="1" applyAlignment="1">
      <alignment horizontal="center"/>
    </xf>
    <xf numFmtId="0" fontId="6" fillId="20" borderId="15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21" borderId="29" xfId="0" applyFont="1" applyFill="1" applyBorder="1"/>
    <xf numFmtId="0" fontId="1" fillId="0" borderId="17" xfId="0" applyFont="1" applyBorder="1"/>
    <xf numFmtId="0" fontId="1" fillId="21" borderId="30" xfId="0" applyFont="1" applyFill="1" applyBorder="1"/>
    <xf numFmtId="0" fontId="1" fillId="21" borderId="40" xfId="0" applyFont="1" applyFill="1" applyBorder="1"/>
    <xf numFmtId="0" fontId="1" fillId="0" borderId="30" xfId="0" applyFont="1" applyBorder="1"/>
    <xf numFmtId="0" fontId="27" fillId="0" borderId="17" xfId="0" applyFont="1" applyBorder="1"/>
    <xf numFmtId="0" fontId="27" fillId="0" borderId="30" xfId="0" applyFont="1" applyBorder="1"/>
    <xf numFmtId="0" fontId="27" fillId="0" borderId="30" xfId="0" applyFont="1" applyFill="1" applyBorder="1"/>
    <xf numFmtId="0" fontId="54" fillId="0" borderId="17" xfId="0" applyFont="1" applyFill="1" applyBorder="1" applyAlignment="1"/>
    <xf numFmtId="0" fontId="27" fillId="0" borderId="17" xfId="0" applyFont="1" applyFill="1" applyBorder="1"/>
    <xf numFmtId="0" fontId="27" fillId="0" borderId="30" xfId="0" applyFont="1" applyBorder="1" applyAlignment="1"/>
    <xf numFmtId="0" fontId="27" fillId="0" borderId="30" xfId="0" applyFont="1" applyFill="1" applyBorder="1" applyAlignment="1">
      <alignment horizontal="left"/>
    </xf>
    <xf numFmtId="0" fontId="27" fillId="0" borderId="30" xfId="0" applyFont="1" applyFill="1" applyBorder="1" applyAlignment="1"/>
    <xf numFmtId="0" fontId="54" fillId="0" borderId="30" xfId="0" applyFont="1" applyBorder="1"/>
    <xf numFmtId="0" fontId="58" fillId="0" borderId="30" xfId="0" applyFont="1" applyBorder="1" applyAlignment="1"/>
    <xf numFmtId="0" fontId="1" fillId="0" borderId="40" xfId="0" applyFont="1" applyBorder="1"/>
    <xf numFmtId="0" fontId="29" fillId="0" borderId="18" xfId="0" applyFont="1" applyBorder="1"/>
    <xf numFmtId="0" fontId="6" fillId="0" borderId="18" xfId="0" applyFont="1" applyBorder="1" applyAlignment="1">
      <alignment horizontal="center"/>
    </xf>
    <xf numFmtId="0" fontId="6" fillId="0" borderId="18" xfId="0" applyFont="1" applyBorder="1"/>
    <xf numFmtId="0" fontId="1" fillId="0" borderId="18" xfId="0" applyFont="1" applyBorder="1"/>
    <xf numFmtId="0" fontId="1" fillId="0" borderId="19" xfId="0" applyFont="1" applyBorder="1"/>
    <xf numFmtId="0" fontId="43" fillId="22" borderId="0" xfId="0" applyFont="1" applyFill="1" applyBorder="1" applyAlignment="1">
      <alignment horizontal="center"/>
    </xf>
    <xf numFmtId="0" fontId="4" fillId="0" borderId="17" xfId="0" applyFont="1" applyBorder="1"/>
    <xf numFmtId="2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Border="1"/>
    <xf numFmtId="0" fontId="43" fillId="0" borderId="2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2" fillId="0" borderId="0" xfId="0" applyFont="1" applyBorder="1"/>
    <xf numFmtId="0" fontId="4" fillId="0" borderId="30" xfId="0" applyFont="1" applyBorder="1"/>
    <xf numFmtId="0" fontId="86" fillId="0" borderId="22" xfId="0" applyFont="1" applyBorder="1" applyAlignment="1">
      <alignment horizontal="center"/>
    </xf>
    <xf numFmtId="0" fontId="84" fillId="0" borderId="22" xfId="0" applyFont="1" applyFill="1" applyBorder="1" applyAlignment="1">
      <alignment horizontal="center"/>
    </xf>
    <xf numFmtId="0" fontId="86" fillId="0" borderId="22" xfId="0" applyFont="1" applyFill="1" applyBorder="1" applyAlignment="1">
      <alignment horizontal="center"/>
    </xf>
    <xf numFmtId="0" fontId="6" fillId="0" borderId="27" xfId="0" applyFont="1" applyBorder="1" applyAlignment="1">
      <alignment horizontal="center" shrinkToFit="1"/>
    </xf>
    <xf numFmtId="0" fontId="6" fillId="0" borderId="52" xfId="0" applyFont="1" applyBorder="1" applyAlignment="1">
      <alignment horizontal="center" shrinkToFit="1"/>
    </xf>
    <xf numFmtId="0" fontId="6" fillId="0" borderId="22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176" fontId="6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0" xfId="0" applyFont="1"/>
    <xf numFmtId="0" fontId="25" fillId="0" borderId="0" xfId="0" applyFont="1" applyFill="1" applyBorder="1" applyAlignment="1">
      <alignment horizontal="left" vertical="center"/>
    </xf>
    <xf numFmtId="0" fontId="87" fillId="0" borderId="33" xfId="0" applyFont="1" applyFill="1" applyBorder="1" applyAlignment="1">
      <alignment horizontal="center" vertical="center"/>
    </xf>
    <xf numFmtId="49" fontId="88" fillId="0" borderId="32" xfId="0" applyNumberFormat="1" applyFont="1" applyFill="1" applyBorder="1" applyAlignment="1">
      <alignment horizontal="center" vertical="center"/>
    </xf>
    <xf numFmtId="0" fontId="87" fillId="0" borderId="51" xfId="0" applyFont="1" applyFill="1" applyBorder="1" applyAlignment="1">
      <alignment horizontal="center" vertical="center"/>
    </xf>
    <xf numFmtId="0" fontId="89" fillId="0" borderId="32" xfId="0" applyFont="1" applyFill="1" applyBorder="1" applyAlignment="1">
      <alignment horizontal="center" vertical="center"/>
    </xf>
    <xf numFmtId="0" fontId="88" fillId="0" borderId="45" xfId="0" applyFont="1" applyFill="1" applyBorder="1" applyAlignment="1">
      <alignment horizontal="center" vertical="center"/>
    </xf>
    <xf numFmtId="0" fontId="87" fillId="20" borderId="32" xfId="0" applyFont="1" applyFill="1" applyBorder="1" applyAlignment="1">
      <alignment horizontal="center"/>
    </xf>
    <xf numFmtId="0" fontId="88" fillId="20" borderId="45" xfId="0" applyFont="1" applyFill="1" applyBorder="1" applyAlignment="1">
      <alignment horizontal="center" vertical="center"/>
    </xf>
    <xf numFmtId="0" fontId="87" fillId="0" borderId="32" xfId="0" applyFont="1" applyFill="1" applyBorder="1" applyAlignment="1">
      <alignment horizontal="center"/>
    </xf>
    <xf numFmtId="0" fontId="83" fillId="0" borderId="54" xfId="0" applyFont="1" applyFill="1" applyBorder="1" applyAlignment="1">
      <alignment horizontal="center"/>
    </xf>
    <xf numFmtId="0" fontId="87" fillId="0" borderId="55" xfId="0" applyFont="1" applyFill="1" applyBorder="1" applyAlignment="1">
      <alignment horizontal="center"/>
    </xf>
    <xf numFmtId="0" fontId="87" fillId="0" borderId="56" xfId="0" applyFont="1" applyFill="1" applyBorder="1" applyAlignment="1">
      <alignment horizontal="center"/>
    </xf>
    <xf numFmtId="0" fontId="87" fillId="0" borderId="55" xfId="0" applyFont="1" applyBorder="1" applyAlignment="1">
      <alignment horizontal="center"/>
    </xf>
    <xf numFmtId="0" fontId="87" fillId="0" borderId="56" xfId="0" applyFont="1" applyBorder="1" applyAlignment="1">
      <alignment horizontal="center"/>
    </xf>
    <xf numFmtId="0" fontId="87" fillId="0" borderId="32" xfId="0" applyFont="1" applyBorder="1" applyAlignment="1">
      <alignment horizontal="center"/>
    </xf>
    <xf numFmtId="0" fontId="87" fillId="0" borderId="45" xfId="0" applyFont="1" applyBorder="1" applyAlignment="1">
      <alignment horizontal="center"/>
    </xf>
    <xf numFmtId="0" fontId="87" fillId="0" borderId="57" xfId="0" applyFont="1" applyBorder="1" applyAlignment="1">
      <alignment horizontal="center"/>
    </xf>
    <xf numFmtId="0" fontId="87" fillId="0" borderId="57" xfId="0" applyFont="1" applyFill="1" applyBorder="1" applyAlignment="1">
      <alignment horizontal="center"/>
    </xf>
    <xf numFmtId="0" fontId="83" fillId="0" borderId="58" xfId="0" applyFont="1" applyFill="1" applyBorder="1" applyAlignment="1">
      <alignment horizontal="center"/>
    </xf>
    <xf numFmtId="0" fontId="87" fillId="0" borderId="59" xfId="0" applyFont="1" applyFill="1" applyBorder="1" applyAlignment="1">
      <alignment horizontal="center"/>
    </xf>
    <xf numFmtId="0" fontId="87" fillId="0" borderId="60" xfId="0" applyFont="1" applyFill="1" applyBorder="1" applyAlignment="1">
      <alignment horizontal="center"/>
    </xf>
    <xf numFmtId="15" fontId="6" fillId="0" borderId="22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13" fontId="6" fillId="0" borderId="22" xfId="0" applyNumberFormat="1" applyFont="1" applyBorder="1" applyAlignment="1">
      <alignment horizontal="center"/>
    </xf>
    <xf numFmtId="0" fontId="25" fillId="0" borderId="45" xfId="0" applyFont="1" applyFill="1" applyBorder="1" applyAlignment="1">
      <alignment horizontal="center" vertical="center" wrapText="1"/>
    </xf>
    <xf numFmtId="2" fontId="67" fillId="0" borderId="32" xfId="0" applyNumberFormat="1" applyFont="1" applyBorder="1" applyAlignment="1">
      <alignment horizontal="center"/>
    </xf>
    <xf numFmtId="0" fontId="25" fillId="0" borderId="45" xfId="0" applyFont="1" applyFill="1" applyBorder="1" applyAlignment="1">
      <alignment horizontal="center" vertical="center"/>
    </xf>
    <xf numFmtId="0" fontId="60" fillId="0" borderId="32" xfId="0" applyFont="1" applyFill="1" applyBorder="1" applyAlignment="1">
      <alignment horizontal="center" vertical="center" wrapText="1"/>
    </xf>
    <xf numFmtId="0" fontId="67" fillId="20" borderId="32" xfId="0" applyFont="1" applyFill="1" applyBorder="1" applyAlignment="1">
      <alignment horizontal="center" vertical="center"/>
    </xf>
    <xf numFmtId="2" fontId="67" fillId="20" borderId="32" xfId="0" applyNumberFormat="1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25" fillId="20" borderId="59" xfId="0" applyFont="1" applyFill="1" applyBorder="1" applyAlignment="1">
      <alignment horizontal="center" vertical="center"/>
    </xf>
    <xf numFmtId="0" fontId="67" fillId="0" borderId="59" xfId="0" applyFont="1" applyFill="1" applyBorder="1" applyAlignment="1">
      <alignment horizontal="center" vertical="center"/>
    </xf>
    <xf numFmtId="2" fontId="67" fillId="0" borderId="59" xfId="0" applyNumberFormat="1" applyFont="1" applyFill="1" applyBorder="1" applyAlignment="1">
      <alignment horizontal="center"/>
    </xf>
    <xf numFmtId="2" fontId="67" fillId="0" borderId="59" xfId="0" applyNumberFormat="1" applyFont="1" applyFill="1" applyBorder="1" applyAlignment="1">
      <alignment horizontal="center" vertical="center"/>
    </xf>
    <xf numFmtId="4" fontId="67" fillId="0" borderId="59" xfId="0" applyNumberFormat="1" applyFont="1" applyFill="1" applyBorder="1" applyAlignment="1">
      <alignment horizontal="center" vertical="center"/>
    </xf>
    <xf numFmtId="0" fontId="83" fillId="26" borderId="54" xfId="0" applyFont="1" applyFill="1" applyBorder="1" applyAlignment="1">
      <alignment horizontal="center"/>
    </xf>
    <xf numFmtId="2" fontId="67" fillId="26" borderId="32" xfId="0" applyNumberFormat="1" applyFont="1" applyFill="1" applyBorder="1" applyAlignment="1">
      <alignment horizontal="center"/>
    </xf>
    <xf numFmtId="2" fontId="67" fillId="26" borderId="32" xfId="0" applyNumberFormat="1" applyFont="1" applyFill="1" applyBorder="1" applyAlignment="1">
      <alignment horizontal="center" vertical="center"/>
    </xf>
    <xf numFmtId="4" fontId="67" fillId="26" borderId="32" xfId="0" applyNumberFormat="1" applyFont="1" applyFill="1" applyBorder="1" applyAlignment="1">
      <alignment horizontal="center" vertical="center"/>
    </xf>
    <xf numFmtId="0" fontId="87" fillId="26" borderId="55" xfId="0" applyFont="1" applyFill="1" applyBorder="1" applyAlignment="1">
      <alignment horizontal="center"/>
    </xf>
    <xf numFmtId="0" fontId="87" fillId="26" borderId="57" xfId="0" applyFont="1" applyFill="1" applyBorder="1" applyAlignment="1">
      <alignment horizontal="center"/>
    </xf>
    <xf numFmtId="0" fontId="81" fillId="26" borderId="30" xfId="0" applyFont="1" applyFill="1" applyBorder="1" applyAlignment="1">
      <alignment horizontal="center" vertical="center"/>
    </xf>
    <xf numFmtId="0" fontId="81" fillId="26" borderId="0" xfId="0" applyFont="1" applyFill="1"/>
    <xf numFmtId="0" fontId="90" fillId="0" borderId="0" xfId="0" applyFont="1" applyBorder="1" applyAlignment="1">
      <alignment horizontal="center"/>
    </xf>
    <xf numFmtId="0" fontId="91" fillId="0" borderId="0" xfId="0" applyFont="1" applyFill="1" applyBorder="1"/>
    <xf numFmtId="0" fontId="91" fillId="22" borderId="0" xfId="0" applyFont="1" applyFill="1" applyBorder="1"/>
    <xf numFmtId="0" fontId="91" fillId="0" borderId="0" xfId="0" applyFont="1" applyBorder="1"/>
    <xf numFmtId="2" fontId="90" fillId="0" borderId="0" xfId="0" applyNumberFormat="1" applyFont="1" applyBorder="1"/>
    <xf numFmtId="0" fontId="92" fillId="0" borderId="0" xfId="0" applyFont="1" applyBorder="1" applyAlignment="1">
      <alignment horizontal="center"/>
    </xf>
    <xf numFmtId="0" fontId="93" fillId="0" borderId="22" xfId="0" applyFont="1" applyBorder="1" applyAlignment="1">
      <alignment horizontal="center"/>
    </xf>
    <xf numFmtId="2" fontId="93" fillId="0" borderId="22" xfId="0" applyNumberFormat="1" applyFont="1" applyBorder="1" applyAlignment="1">
      <alignment horizontal="center"/>
    </xf>
    <xf numFmtId="2" fontId="90" fillId="0" borderId="22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0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5" fillId="25" borderId="26" xfId="0" applyFont="1" applyFill="1" applyBorder="1" applyAlignment="1">
      <alignment horizontal="center"/>
    </xf>
    <xf numFmtId="0" fontId="55" fillId="25" borderId="52" xfId="0" applyFont="1" applyFill="1" applyBorder="1" applyAlignment="1">
      <alignment horizontal="center"/>
    </xf>
    <xf numFmtId="0" fontId="55" fillId="25" borderId="27" xfId="0" applyFont="1" applyFill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54" fillId="0" borderId="26" xfId="0" applyFont="1" applyBorder="1" applyAlignment="1">
      <alignment horizontal="center" shrinkToFit="1"/>
    </xf>
    <xf numFmtId="0" fontId="54" fillId="0" borderId="27" xfId="0" applyFont="1" applyBorder="1" applyAlignment="1">
      <alignment horizontal="center" shrinkToFit="1"/>
    </xf>
    <xf numFmtId="0" fontId="6" fillId="0" borderId="26" xfId="0" applyFont="1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1" fillId="20" borderId="15" xfId="0" applyFont="1" applyFill="1" applyBorder="1" applyAlignment="1">
      <alignment horizontal="center"/>
    </xf>
    <xf numFmtId="0" fontId="6" fillId="0" borderId="20" xfId="0" applyFont="1" applyBorder="1" applyAlignment="1">
      <alignment horizontal="center" shrinkToFit="1"/>
    </xf>
    <xf numFmtId="0" fontId="6" fillId="0" borderId="21" xfId="0" applyFont="1" applyBorder="1" applyAlignment="1">
      <alignment horizontal="center" shrinkToFit="1"/>
    </xf>
    <xf numFmtId="0" fontId="6" fillId="0" borderId="26" xfId="0" applyFont="1" applyBorder="1" applyAlignment="1">
      <alignment horizontal="center" shrinkToFit="1"/>
    </xf>
    <xf numFmtId="0" fontId="6" fillId="0" borderId="27" xfId="0" applyFont="1" applyBorder="1" applyAlignment="1">
      <alignment horizontal="center" shrinkToFit="1"/>
    </xf>
    <xf numFmtId="0" fontId="54" fillId="0" borderId="26" xfId="0" applyFont="1" applyFill="1" applyBorder="1" applyAlignment="1">
      <alignment horizontal="center"/>
    </xf>
    <xf numFmtId="0" fontId="27" fillId="0" borderId="27" xfId="0" applyFont="1" applyFill="1" applyBorder="1"/>
    <xf numFmtId="0" fontId="54" fillId="0" borderId="26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26" xfId="0" quotePrefix="1" applyFont="1" applyFill="1" applyBorder="1" applyAlignment="1">
      <alignment horizontal="center"/>
    </xf>
    <xf numFmtId="0" fontId="54" fillId="0" borderId="27" xfId="0" applyFont="1" applyFill="1" applyBorder="1" applyAlignment="1">
      <alignment horizontal="center"/>
    </xf>
    <xf numFmtId="15" fontId="6" fillId="0" borderId="26" xfId="0" applyNumberFormat="1" applyFont="1" applyBorder="1" applyAlignment="1">
      <alignment horizontal="center"/>
    </xf>
    <xf numFmtId="0" fontId="6" fillId="0" borderId="52" xfId="0" applyFont="1" applyBorder="1" applyAlignment="1">
      <alignment horizontal="center" shrinkToFit="1"/>
    </xf>
    <xf numFmtId="0" fontId="55" fillId="0" borderId="26" xfId="0" applyFont="1" applyBorder="1" applyAlignment="1">
      <alignment horizontal="center"/>
    </xf>
    <xf numFmtId="0" fontId="55" fillId="0" borderId="52" xfId="0" applyFont="1" applyBorder="1" applyAlignment="1">
      <alignment horizontal="center"/>
    </xf>
    <xf numFmtId="0" fontId="6" fillId="0" borderId="24" xfId="0" applyFont="1" applyFill="1" applyBorder="1" applyAlignment="1">
      <alignment horizontal="left" vertical="top" wrapText="1"/>
    </xf>
    <xf numFmtId="0" fontId="6" fillId="0" borderId="61" xfId="0" applyFont="1" applyFill="1" applyBorder="1" applyAlignment="1">
      <alignment horizontal="left" vertical="top" wrapText="1"/>
    </xf>
    <xf numFmtId="0" fontId="6" fillId="0" borderId="62" xfId="0" applyFont="1" applyFill="1" applyBorder="1" applyAlignment="1">
      <alignment horizontal="left" vertical="top" wrapText="1"/>
    </xf>
    <xf numFmtId="0" fontId="6" fillId="0" borderId="28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64" xfId="0" applyFont="1" applyFill="1" applyBorder="1" applyAlignment="1">
      <alignment horizontal="left" vertical="top" wrapText="1"/>
    </xf>
    <xf numFmtId="0" fontId="93" fillId="0" borderId="26" xfId="0" applyFont="1" applyBorder="1" applyAlignment="1">
      <alignment horizontal="center"/>
    </xf>
    <xf numFmtId="0" fontId="93" fillId="0" borderId="52" xfId="0" applyFont="1" applyBorder="1" applyAlignment="1">
      <alignment horizontal="center"/>
    </xf>
    <xf numFmtId="0" fontId="93" fillId="0" borderId="27" xfId="0" applyFont="1" applyBorder="1" applyAlignment="1">
      <alignment horizontal="center"/>
    </xf>
    <xf numFmtId="0" fontId="6" fillId="25" borderId="22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6" fillId="25" borderId="26" xfId="0" applyFont="1" applyFill="1" applyBorder="1" applyAlignment="1">
      <alignment horizontal="center"/>
    </xf>
    <xf numFmtId="0" fontId="6" fillId="25" borderId="52" xfId="0" applyFont="1" applyFill="1" applyBorder="1" applyAlignment="1">
      <alignment horizontal="center"/>
    </xf>
    <xf numFmtId="0" fontId="6" fillId="25" borderId="27" xfId="0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43" fillId="25" borderId="26" xfId="0" applyFont="1" applyFill="1" applyBorder="1" applyAlignment="1">
      <alignment horizontal="center"/>
    </xf>
    <xf numFmtId="0" fontId="43" fillId="25" borderId="52" xfId="0" applyFont="1" applyFill="1" applyBorder="1" applyAlignment="1">
      <alignment horizontal="center"/>
    </xf>
    <xf numFmtId="0" fontId="43" fillId="25" borderId="63" xfId="0" applyFont="1" applyFill="1" applyBorder="1" applyAlignment="1">
      <alignment horizontal="center"/>
    </xf>
    <xf numFmtId="206" fontId="6" fillId="0" borderId="22" xfId="0" applyNumberFormat="1" applyFont="1" applyFill="1" applyBorder="1" applyAlignment="1">
      <alignment horizontal="center"/>
    </xf>
    <xf numFmtId="0" fontId="43" fillId="0" borderId="22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43" fillId="0" borderId="52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3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2" fontId="42" fillId="0" borderId="0" xfId="0" applyNumberFormat="1" applyFont="1" applyFill="1" applyBorder="1" applyAlignment="1">
      <alignment horizontal="center" vertical="center" wrapText="1"/>
    </xf>
    <xf numFmtId="0" fontId="51" fillId="0" borderId="0" xfId="0" applyFont="1" applyBorder="1" applyAlignment="1" applyProtection="1">
      <alignment horizontal="right" vertical="center" wrapText="1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51" fillId="0" borderId="0" xfId="0" applyFont="1" applyBorder="1" applyProtection="1">
      <protection locked="0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44" fillId="0" borderId="14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 applyProtection="1">
      <alignment horizontal="left" vertical="center" wrapText="1"/>
      <protection locked="0"/>
    </xf>
    <xf numFmtId="0" fontId="42" fillId="0" borderId="0" xfId="0" applyFont="1" applyFill="1" applyBorder="1" applyAlignment="1" applyProtection="1">
      <alignment horizontal="left" vertical="center" wrapText="1" shrinkToFit="1"/>
      <protection locked="0"/>
    </xf>
    <xf numFmtId="0" fontId="42" fillId="0" borderId="0" xfId="0" applyFont="1" applyFill="1" applyAlignment="1">
      <alignment horizontal="left" vertical="center" wrapText="1" shrinkToFit="1"/>
    </xf>
    <xf numFmtId="0" fontId="42" fillId="0" borderId="0" xfId="0" applyFont="1" applyFill="1" applyAlignment="1">
      <alignment horizontal="left" vertical="center" wrapText="1"/>
    </xf>
    <xf numFmtId="0" fontId="42" fillId="0" borderId="0" xfId="0" applyFont="1" applyFill="1" applyBorder="1" applyAlignment="1" applyProtection="1">
      <alignment horizontal="left" vertical="center" wrapText="1"/>
      <protection locked="0"/>
    </xf>
    <xf numFmtId="0" fontId="42" fillId="0" borderId="0" xfId="0" applyFont="1" applyFill="1" applyAlignment="1">
      <alignment wrapText="1"/>
    </xf>
    <xf numFmtId="207" fontId="42" fillId="0" borderId="0" xfId="0" applyNumberFormat="1" applyFont="1" applyFill="1" applyBorder="1" applyAlignment="1" applyProtection="1">
      <alignment horizontal="left" vertical="center" wrapText="1" shrinkToFit="1"/>
      <protection locked="0"/>
    </xf>
    <xf numFmtId="207" fontId="42" fillId="0" borderId="0" xfId="0" applyNumberFormat="1" applyFont="1" applyFill="1" applyAlignment="1">
      <alignment horizontal="left" vertical="center" wrapText="1" shrinkToFit="1"/>
    </xf>
    <xf numFmtId="207" fontId="42" fillId="0" borderId="0" xfId="0" applyNumberFormat="1" applyFont="1" applyFill="1" applyBorder="1" applyAlignment="1" applyProtection="1">
      <alignment horizontal="left" vertical="center" wrapText="1"/>
      <protection locked="0"/>
    </xf>
    <xf numFmtId="207" fontId="42" fillId="0" borderId="0" xfId="0" applyNumberFormat="1" applyFont="1" applyFill="1" applyAlignment="1">
      <alignment wrapText="1"/>
    </xf>
    <xf numFmtId="0" fontId="6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horizontal="left" vertical="center"/>
    </xf>
    <xf numFmtId="215" fontId="60" fillId="0" borderId="0" xfId="0" applyNumberFormat="1" applyFont="1" applyFill="1" applyBorder="1" applyAlignment="1">
      <alignment horizontal="left" vertical="center"/>
    </xf>
    <xf numFmtId="0" fontId="66" fillId="0" borderId="0" xfId="0" quotePrefix="1" applyFont="1" applyFill="1" applyBorder="1" applyAlignment="1">
      <alignment horizontal="left" vertical="center"/>
    </xf>
    <xf numFmtId="0" fontId="64" fillId="0" borderId="65" xfId="0" applyFont="1" applyFill="1" applyBorder="1" applyAlignment="1">
      <alignment horizontal="center" vertical="center"/>
    </xf>
    <xf numFmtId="0" fontId="64" fillId="0" borderId="66" xfId="0" applyFont="1" applyFill="1" applyBorder="1" applyAlignment="1">
      <alignment horizontal="center" vertical="center"/>
    </xf>
    <xf numFmtId="214" fontId="60" fillId="0" borderId="0" xfId="0" applyNumberFormat="1" applyFont="1" applyFill="1" applyBorder="1" applyAlignment="1">
      <alignment horizontal="left" vertical="center"/>
    </xf>
    <xf numFmtId="0" fontId="60" fillId="0" borderId="0" xfId="0" applyFont="1" applyFill="1" applyBorder="1" applyAlignment="1">
      <alignment horizontal="left" vertical="center"/>
    </xf>
    <xf numFmtId="220" fontId="60" fillId="0" borderId="0" xfId="0" applyNumberFormat="1" applyFont="1" applyFill="1" applyBorder="1" applyAlignment="1">
      <alignment horizontal="left" vertical="center"/>
    </xf>
    <xf numFmtId="0" fontId="59" fillId="0" borderId="15" xfId="0" applyFont="1" applyFill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17" xfId="0" applyFont="1" applyFill="1" applyBorder="1" applyAlignment="1">
      <alignment horizontal="center" vertical="center"/>
    </xf>
    <xf numFmtId="178" fontId="25" fillId="0" borderId="0" xfId="0" applyNumberFormat="1" applyFont="1" applyFill="1" applyBorder="1" applyAlignment="1">
      <alignment horizontal="left" vertical="center"/>
    </xf>
    <xf numFmtId="0" fontId="64" fillId="0" borderId="65" xfId="0" applyFont="1" applyFill="1" applyBorder="1" applyAlignment="1">
      <alignment horizontal="center" vertical="center" wrapText="1"/>
    </xf>
    <xf numFmtId="0" fontId="64" fillId="0" borderId="66" xfId="0" applyFont="1" applyFill="1" applyBorder="1" applyAlignment="1">
      <alignment horizontal="center" vertical="center" wrapText="1"/>
    </xf>
    <xf numFmtId="0" fontId="60" fillId="0" borderId="66" xfId="0" applyFont="1" applyFill="1" applyBorder="1" applyAlignment="1">
      <alignment horizontal="center" vertical="center"/>
    </xf>
    <xf numFmtId="0" fontId="64" fillId="0" borderId="67" xfId="0" applyFont="1" applyFill="1" applyBorder="1" applyAlignment="1">
      <alignment horizontal="center" vertical="center"/>
    </xf>
    <xf numFmtId="0" fontId="64" fillId="0" borderId="31" xfId="0" applyFont="1" applyFill="1" applyBorder="1" applyAlignment="1">
      <alignment horizontal="center" vertical="center"/>
    </xf>
    <xf numFmtId="0" fontId="64" fillId="0" borderId="68" xfId="0" applyFont="1" applyFill="1" applyBorder="1" applyAlignment="1">
      <alignment horizontal="center" vertical="center" wrapText="1"/>
    </xf>
    <xf numFmtId="0" fontId="64" fillId="0" borderId="69" xfId="0" applyFont="1" applyFill="1" applyBorder="1" applyAlignment="1">
      <alignment horizontal="center" vertical="center" wrapText="1"/>
    </xf>
    <xf numFmtId="221" fontId="60" fillId="0" borderId="0" xfId="0" applyNumberFormat="1" applyFont="1" applyFill="1" applyBorder="1" applyAlignment="1">
      <alignment horizontal="left" vertical="center"/>
    </xf>
    <xf numFmtId="0" fontId="64" fillId="0" borderId="11" xfId="0" applyFont="1" applyFill="1" applyBorder="1" applyAlignment="1">
      <alignment horizontal="center" vertical="center"/>
    </xf>
    <xf numFmtId="217" fontId="60" fillId="0" borderId="0" xfId="0" applyNumberFormat="1" applyFont="1" applyFill="1" applyBorder="1" applyAlignment="1">
      <alignment horizontal="left" vertical="center"/>
    </xf>
    <xf numFmtId="219" fontId="60" fillId="0" borderId="0" xfId="0" applyNumberFormat="1" applyFont="1" applyFill="1" applyBorder="1" applyAlignment="1">
      <alignment horizontal="left" vertical="center"/>
    </xf>
    <xf numFmtId="218" fontId="60" fillId="0" borderId="0" xfId="0" applyNumberFormat="1" applyFont="1" applyFill="1" applyBorder="1" applyAlignment="1">
      <alignment horizontal="left" vertical="center"/>
    </xf>
    <xf numFmtId="223" fontId="60" fillId="0" borderId="0" xfId="0" applyNumberFormat="1" applyFont="1" applyFill="1" applyBorder="1" applyAlignment="1">
      <alignment horizontal="left" vertical="center"/>
    </xf>
    <xf numFmtId="0" fontId="59" fillId="0" borderId="74" xfId="0" applyFont="1" applyFill="1" applyBorder="1" applyAlignment="1">
      <alignment horizontal="center" vertical="center"/>
    </xf>
    <xf numFmtId="0" fontId="59" fillId="0" borderId="75" xfId="0" applyFont="1" applyFill="1" applyBorder="1" applyAlignment="1">
      <alignment horizontal="center" vertical="center"/>
    </xf>
    <xf numFmtId="0" fontId="70" fillId="0" borderId="43" xfId="0" applyFont="1" applyFill="1" applyBorder="1" applyAlignment="1">
      <alignment horizontal="center" vertical="center"/>
    </xf>
    <xf numFmtId="178" fontId="60" fillId="0" borderId="0" xfId="0" applyNumberFormat="1" applyFont="1" applyFill="1" applyBorder="1" applyAlignment="1">
      <alignment horizontal="left" vertical="center"/>
    </xf>
    <xf numFmtId="0" fontId="66" fillId="0" borderId="0" xfId="0" applyFont="1" applyFill="1" applyBorder="1" applyAlignment="1">
      <alignment horizontal="left" vertical="center"/>
    </xf>
    <xf numFmtId="0" fontId="64" fillId="0" borderId="70" xfId="0" applyFont="1" applyFill="1" applyBorder="1" applyAlignment="1">
      <alignment horizontal="center" vertical="center" wrapText="1"/>
    </xf>
    <xf numFmtId="0" fontId="64" fillId="0" borderId="71" xfId="0" applyFont="1" applyFill="1" applyBorder="1" applyAlignment="1">
      <alignment horizontal="center" vertical="center" wrapText="1"/>
    </xf>
    <xf numFmtId="0" fontId="64" fillId="0" borderId="72" xfId="0" applyFont="1" applyFill="1" applyBorder="1" applyAlignment="1">
      <alignment horizontal="center" vertical="center"/>
    </xf>
    <xf numFmtId="0" fontId="64" fillId="0" borderId="73" xfId="0" applyFont="1" applyFill="1" applyBorder="1" applyAlignment="1">
      <alignment horizontal="center" vertical="center"/>
    </xf>
    <xf numFmtId="0" fontId="64" fillId="21" borderId="68" xfId="0" applyFont="1" applyFill="1" applyBorder="1" applyAlignment="1">
      <alignment horizontal="center" vertical="center" wrapText="1"/>
    </xf>
    <xf numFmtId="0" fontId="64" fillId="21" borderId="69" xfId="0" applyFont="1" applyFill="1" applyBorder="1" applyAlignment="1">
      <alignment horizontal="center" vertical="center" wrapText="1"/>
    </xf>
    <xf numFmtId="0" fontId="64" fillId="0" borderId="0" xfId="0" applyFont="1" applyBorder="1" applyAlignment="1">
      <alignment horizontal="left" vertical="center"/>
    </xf>
    <xf numFmtId="0" fontId="64" fillId="21" borderId="72" xfId="0" applyFont="1" applyFill="1" applyBorder="1" applyAlignment="1">
      <alignment horizontal="center" vertical="center"/>
    </xf>
    <xf numFmtId="0" fontId="64" fillId="21" borderId="73" xfId="0" applyFont="1" applyFill="1" applyBorder="1" applyAlignment="1">
      <alignment horizontal="center" vertical="center"/>
    </xf>
    <xf numFmtId="0" fontId="64" fillId="21" borderId="31" xfId="0" applyFont="1" applyFill="1" applyBorder="1" applyAlignment="1">
      <alignment horizontal="center" vertical="center"/>
    </xf>
    <xf numFmtId="0" fontId="64" fillId="21" borderId="11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left" vertical="center"/>
    </xf>
    <xf numFmtId="220" fontId="60" fillId="0" borderId="0" xfId="0" applyNumberFormat="1" applyFont="1" applyBorder="1" applyAlignment="1">
      <alignment horizontal="left" vertical="center"/>
    </xf>
    <xf numFmtId="215" fontId="60" fillId="0" borderId="0" xfId="0" applyNumberFormat="1" applyFont="1" applyBorder="1" applyAlignment="1">
      <alignment horizontal="left" vertical="center"/>
    </xf>
    <xf numFmtId="0" fontId="64" fillId="21" borderId="70" xfId="0" applyFont="1" applyFill="1" applyBorder="1" applyAlignment="1">
      <alignment horizontal="center" vertical="center" wrapText="1"/>
    </xf>
    <xf numFmtId="0" fontId="64" fillId="21" borderId="71" xfId="0" applyFont="1" applyFill="1" applyBorder="1" applyAlignment="1">
      <alignment horizontal="center" vertical="center" wrapText="1"/>
    </xf>
    <xf numFmtId="0" fontId="64" fillId="21" borderId="65" xfId="0" applyFont="1" applyFill="1" applyBorder="1" applyAlignment="1">
      <alignment horizontal="center" vertical="center"/>
    </xf>
    <xf numFmtId="0" fontId="60" fillId="21" borderId="66" xfId="0" applyFont="1" applyFill="1" applyBorder="1" applyAlignment="1">
      <alignment horizontal="center" vertical="center"/>
    </xf>
    <xf numFmtId="0" fontId="64" fillId="21" borderId="65" xfId="0" applyFont="1" applyFill="1" applyBorder="1" applyAlignment="1">
      <alignment horizontal="center" vertical="center" wrapText="1"/>
    </xf>
    <xf numFmtId="0" fontId="64" fillId="21" borderId="66" xfId="0" applyFont="1" applyFill="1" applyBorder="1" applyAlignment="1">
      <alignment horizontal="center" vertical="center" wrapText="1"/>
    </xf>
    <xf numFmtId="0" fontId="64" fillId="21" borderId="67" xfId="0" applyFont="1" applyFill="1" applyBorder="1" applyAlignment="1">
      <alignment horizontal="center" vertical="center"/>
    </xf>
    <xf numFmtId="221" fontId="60" fillId="0" borderId="0" xfId="0" applyNumberFormat="1" applyFont="1" applyBorder="1" applyAlignment="1">
      <alignment horizontal="left" vertical="center"/>
    </xf>
    <xf numFmtId="214" fontId="60" fillId="0" borderId="0" xfId="0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59" fillId="0" borderId="74" xfId="0" applyFont="1" applyBorder="1" applyAlignment="1">
      <alignment horizontal="center" vertical="center"/>
    </xf>
    <xf numFmtId="0" fontId="59" fillId="0" borderId="75" xfId="0" applyFont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223" fontId="60" fillId="0" borderId="0" xfId="0" applyNumberFormat="1" applyFont="1" applyBorder="1" applyAlignment="1">
      <alignment horizontal="left" vertical="center"/>
    </xf>
    <xf numFmtId="219" fontId="60" fillId="0" borderId="0" xfId="0" applyNumberFormat="1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0" fontId="66" fillId="0" borderId="0" xfId="0" quotePrefix="1" applyFont="1" applyBorder="1" applyAlignment="1">
      <alignment horizontal="left" vertical="center"/>
    </xf>
    <xf numFmtId="217" fontId="60" fillId="0" borderId="0" xfId="0" applyNumberFormat="1" applyFont="1" applyBorder="1" applyAlignment="1">
      <alignment horizontal="left" vertical="center"/>
    </xf>
    <xf numFmtId="0" fontId="59" fillId="0" borderId="15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1" fillId="0" borderId="17" xfId="0" applyFont="1" applyBorder="1" applyAlignment="1">
      <alignment horizontal="center" vertical="center"/>
    </xf>
    <xf numFmtId="178" fontId="60" fillId="0" borderId="0" xfId="0" applyNumberFormat="1" applyFont="1" applyBorder="1" applyAlignment="1">
      <alignment horizontal="left" vertical="center"/>
    </xf>
    <xf numFmtId="0" fontId="64" fillId="21" borderId="66" xfId="0" applyFont="1" applyFill="1" applyBorder="1" applyAlignment="1">
      <alignment horizontal="center" vertical="center"/>
    </xf>
    <xf numFmtId="224" fontId="94" fillId="0" borderId="0" xfId="33" applyNumberFormat="1" applyFont="1" applyFill="1" applyBorder="1" applyAlignment="1">
      <alignment horizontal="left" vertical="center"/>
    </xf>
  </cellXfs>
  <cellStyles count="100">
    <cellStyle name="$* #,##0.0;[Red]" xfId="1"/>
    <cellStyle name="$* #,##0.00;[Red]" xfId="2"/>
    <cellStyle name="$* #,##0;[Red]" xfId="3"/>
    <cellStyle name="10/16" xfId="4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40% - Accent1" xfId="11" builtinId="31" customBuiltin="1"/>
    <cellStyle name="40% - Accent2" xfId="12" builtinId="35" customBuiltin="1"/>
    <cellStyle name="40% - Accent3" xfId="13" builtinId="39" customBuiltin="1"/>
    <cellStyle name="40% - Accent4" xfId="14" builtinId="43" customBuiltin="1"/>
    <cellStyle name="40% - Accent5" xfId="15" builtinId="47" customBuiltin="1"/>
    <cellStyle name="40% - Accent6" xfId="16" builtinId="51" customBuiltin="1"/>
    <cellStyle name="60% - Accent1" xfId="17" builtinId="32" customBuiltin="1"/>
    <cellStyle name="60% - Accent2" xfId="18" builtinId="36" customBuiltin="1"/>
    <cellStyle name="60% - Accent3" xfId="19" builtinId="40" customBuiltin="1"/>
    <cellStyle name="60% - Accent4" xfId="20" builtinId="44" customBuiltin="1"/>
    <cellStyle name="60% - Accent5" xfId="21" builtinId="48" customBuiltin="1"/>
    <cellStyle name="60% - Accent6" xfId="22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29" builtinId="27" customBuiltin="1"/>
    <cellStyle name="Bold_8" xfId="30"/>
    <cellStyle name="Calculation" xfId="31" builtinId="22" customBuiltin="1"/>
    <cellStyle name="Check Cell" xfId="32" builtinId="23" customBuiltin="1"/>
    <cellStyle name="Comma" xfId="33" builtinId="3"/>
    <cellStyle name="Comma (0.0)" xfId="34"/>
    <cellStyle name="Comma (0.00)" xfId="35"/>
    <cellStyle name="Comma [0.0]" xfId="36"/>
    <cellStyle name="Comma [0.00]" xfId="37"/>
    <cellStyle name="Currency ($0.0)" xfId="38"/>
    <cellStyle name="Currency ($0.00)" xfId="39"/>
    <cellStyle name="Currency [0.0]" xfId="40"/>
    <cellStyle name="Currency [0.00]" xfId="41"/>
    <cellStyle name="Date (4-Aug-93)" xfId="42"/>
    <cellStyle name="Date (8/4/93)" xfId="43"/>
    <cellStyle name="Date (Aug-93)" xfId="44"/>
    <cellStyle name="Date [4-Aug-50]" xfId="45"/>
    <cellStyle name="Date [8/4/50]" xfId="46"/>
    <cellStyle name="Date [Aug 4, 1950]" xfId="47"/>
    <cellStyle name="Date [Aug-04]" xfId="48"/>
    <cellStyle name="Date [Aug-50]" xfId="49"/>
    <cellStyle name="Date/Time (8/4/93 20:50)" xfId="50"/>
    <cellStyle name="Explanatory Text" xfId="51" builtinId="53" customBuiltin="1"/>
    <cellStyle name="Good" xfId="52" builtinId="26" customBuiltin="1"/>
    <cellStyle name="Heading 1" xfId="53" builtinId="16" customBuiltin="1"/>
    <cellStyle name="Heading 2" xfId="54" builtinId="17" customBuiltin="1"/>
    <cellStyle name="Heading 3" xfId="55" builtinId="18" customBuiltin="1"/>
    <cellStyle name="Heading 4" xfId="56" builtinId="19" customBuiltin="1"/>
    <cellStyle name="Input" xfId="57" builtinId="20" customBuiltin="1"/>
    <cellStyle name="Invisible" xfId="58"/>
    <cellStyle name="Linked Cell" xfId="59" builtinId="24" customBuiltin="1"/>
    <cellStyle name="Millares [0]_Well Timing" xfId="60"/>
    <cellStyle name="Millares_Well Timing" xfId="61"/>
    <cellStyle name="Millions [0.0]" xfId="62"/>
    <cellStyle name="Millions [0.00]" xfId="63"/>
    <cellStyle name="Millions [0]" xfId="64"/>
    <cellStyle name="Millions-$ [0.0]" xfId="65"/>
    <cellStyle name="Millions-$ [0.00]" xfId="66"/>
    <cellStyle name="Millions-$ [0]" xfId="67"/>
    <cellStyle name="Moneda [0]_Well Timing" xfId="68"/>
    <cellStyle name="Moneda_Well Timing" xfId="69"/>
    <cellStyle name="Neutral" xfId="70" builtinId="28" customBuiltin="1"/>
    <cellStyle name="Normal" xfId="0" builtinId="0"/>
    <cellStyle name="Normal - Style1" xfId="71"/>
    <cellStyle name="Normal 2" xfId="72"/>
    <cellStyle name="Normal 3" xfId="73"/>
    <cellStyle name="Normal_L53B_Survey Report_27-Feb-11_AM" xfId="74"/>
    <cellStyle name="Note" xfId="75" builtinId="10" customBuiltin="1"/>
    <cellStyle name="Œ…‹æØ‚è [0.00]_BHA Cal" xfId="76"/>
    <cellStyle name="Œ…‹æØ‚è_BHA Cal" xfId="77"/>
    <cellStyle name="Output" xfId="78" builtinId="21" customBuiltin="1"/>
    <cellStyle name="Page_No" xfId="79"/>
    <cellStyle name="Percent (0%)" xfId="80"/>
    <cellStyle name="Percent [0.00]" xfId="81"/>
    <cellStyle name="Percent [0]" xfId="82"/>
    <cellStyle name="Shaded" xfId="83"/>
    <cellStyle name="Social Security #" xfId="84"/>
    <cellStyle name="Thousands [0.0]" xfId="85"/>
    <cellStyle name="Thousands [0.00]" xfId="86"/>
    <cellStyle name="Thousands [0]" xfId="87"/>
    <cellStyle name="Thousands-$ [0.0]" xfId="88"/>
    <cellStyle name="Thousands-$ [0.00]" xfId="89"/>
    <cellStyle name="Thousands-$ [0]" xfId="90"/>
    <cellStyle name="Time (20:50)" xfId="91"/>
    <cellStyle name="Time (20:50:35)" xfId="92"/>
    <cellStyle name="Time (8:50 PM)" xfId="93"/>
    <cellStyle name="Time (8:50:35 PM)" xfId="94"/>
    <cellStyle name="Title" xfId="95" builtinId="15" customBuiltin="1"/>
    <cellStyle name="Total" xfId="96" builtinId="25" customBuiltin="1"/>
    <cellStyle name="Visible" xfId="97"/>
    <cellStyle name="Warning Text" xfId="98" builtinId="11" customBuiltin="1"/>
    <cellStyle name="xx" xfId="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emf"/><Relationship Id="rId7" Type="http://schemas.openxmlformats.org/officeDocument/2006/relationships/hyperlink" Target="file:///\\192.168.1.29\Well%20Service\Well%20Services%20Activities\2011\WBEXT\Finished%20Wells\WBEXT-2A\Local%20Settings\Temporary%20Internet%20Files\POE\POE\Program%20Files\VIPR%20Trial\Reference2\Reference.xls#'Cast Iron Bridge Plug'!A1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mpletionadvisor.com/" TargetMode="External"/><Relationship Id="rId6" Type="http://schemas.openxmlformats.org/officeDocument/2006/relationships/image" Target="../media/image4.emf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emf"/><Relationship Id="rId4" Type="http://schemas.openxmlformats.org/officeDocument/2006/relationships/hyperlink" Target="../AppData/Local/Microsoft/Windows/Temporary%20Internet%20Files/Finished%20Wells/WBEXT-2A/Local%20Settings/Temporary%20Internet%20Files/POE/POE/Program%20Files/VIPR%20Trial/Reference2/Reference.xls#'Cast Iron Bridge Plug'!A1" TargetMode="External"/><Relationship Id="rId9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361950</xdr:colOff>
      <xdr:row>14</xdr:row>
      <xdr:rowOff>123825</xdr:rowOff>
    </xdr:from>
    <xdr:to>
      <xdr:col>33</xdr:col>
      <xdr:colOff>542925</xdr:colOff>
      <xdr:row>28</xdr:row>
      <xdr:rowOff>142875</xdr:rowOff>
    </xdr:to>
    <xdr:pic>
      <xdr:nvPicPr>
        <xdr:cNvPr id="177145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2B950-61FF-4D29-AE48-CAE31B6EEE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2390775"/>
          <a:ext cx="180975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381000</xdr:colOff>
      <xdr:row>2</xdr:row>
      <xdr:rowOff>38100</xdr:rowOff>
    </xdr:from>
    <xdr:to>
      <xdr:col>12</xdr:col>
      <xdr:colOff>381000</xdr:colOff>
      <xdr:row>3</xdr:row>
      <xdr:rowOff>66675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C1002B58-3C28-483A-800A-95CAA1E78DC9}"/>
            </a:ext>
          </a:extLst>
        </xdr:cNvPr>
        <xdr:cNvSpPr>
          <a:spLocks noChangeArrowheads="1"/>
        </xdr:cNvSpPr>
      </xdr:nvSpPr>
      <xdr:spPr bwMode="auto">
        <a:xfrm>
          <a:off x="1657350" y="361950"/>
          <a:ext cx="38100" cy="1905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FF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2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28575</xdr:colOff>
      <xdr:row>1</xdr:row>
      <xdr:rowOff>57150</xdr:rowOff>
    </xdr:from>
    <xdr:to>
      <xdr:col>18</xdr:col>
      <xdr:colOff>381000</xdr:colOff>
      <xdr:row>3</xdr:row>
      <xdr:rowOff>85725</xdr:rowOff>
    </xdr:to>
    <xdr:sp macro="" textlink="">
      <xdr:nvSpPr>
        <xdr:cNvPr id="1056" name="Text Box 32">
          <a:extLst>
            <a:ext uri="{FF2B5EF4-FFF2-40B4-BE49-F238E27FC236}">
              <a16:creationId xmlns:a16="http://schemas.microsoft.com/office/drawing/2014/main" id="{4AFB0A08-8806-40C2-BDE3-E57E624B3E1B}"/>
            </a:ext>
          </a:extLst>
        </xdr:cNvPr>
        <xdr:cNvSpPr txBox="1">
          <a:spLocks noChangeArrowheads="1"/>
        </xdr:cNvSpPr>
      </xdr:nvSpPr>
      <xdr:spPr bwMode="auto">
        <a:xfrm>
          <a:off x="2695575" y="209550"/>
          <a:ext cx="2562225" cy="3524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WELL WBEXT-2</a:t>
          </a:r>
        </a:p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 : WICHIANBURI</a:t>
          </a:r>
        </a:p>
      </xdr:txBody>
    </xdr:sp>
    <xdr:clientData/>
  </xdr:twoCellAnchor>
  <xdr:twoCellAnchor>
    <xdr:from>
      <xdr:col>7</xdr:col>
      <xdr:colOff>142875</xdr:colOff>
      <xdr:row>11</xdr:row>
      <xdr:rowOff>152400</xdr:rowOff>
    </xdr:from>
    <xdr:to>
      <xdr:col>7</xdr:col>
      <xdr:colOff>333375</xdr:colOff>
      <xdr:row>15</xdr:row>
      <xdr:rowOff>0</xdr:rowOff>
    </xdr:to>
    <xdr:sp macro="" textlink="">
      <xdr:nvSpPr>
        <xdr:cNvPr id="177148" name="Rectangle 16">
          <a:extLst>
            <a:ext uri="{FF2B5EF4-FFF2-40B4-BE49-F238E27FC236}">
              <a16:creationId xmlns:a16="http://schemas.microsoft.com/office/drawing/2014/main" id="{6954B421-DBF1-4FE0-A992-502284CE6125}"/>
            </a:ext>
          </a:extLst>
        </xdr:cNvPr>
        <xdr:cNvSpPr>
          <a:spLocks noChangeArrowheads="1"/>
        </xdr:cNvSpPr>
      </xdr:nvSpPr>
      <xdr:spPr bwMode="auto">
        <a:xfrm>
          <a:off x="2667000" y="1933575"/>
          <a:ext cx="190500" cy="495300"/>
        </a:xfrm>
        <a:prstGeom prst="rect">
          <a:avLst/>
        </a:prstGeom>
        <a:solidFill>
          <a:srgbClr val="00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11</xdr:row>
      <xdr:rowOff>123825</xdr:rowOff>
    </xdr:from>
    <xdr:to>
      <xdr:col>7</xdr:col>
      <xdr:colOff>361950</xdr:colOff>
      <xdr:row>11</xdr:row>
      <xdr:rowOff>152400</xdr:rowOff>
    </xdr:to>
    <xdr:grpSp>
      <xdr:nvGrpSpPr>
        <xdr:cNvPr id="177149" name="Group 17">
          <a:extLst>
            <a:ext uri="{FF2B5EF4-FFF2-40B4-BE49-F238E27FC236}">
              <a16:creationId xmlns:a16="http://schemas.microsoft.com/office/drawing/2014/main" id="{4AA7110B-38D9-49D0-BB50-7BF704009193}"/>
            </a:ext>
          </a:extLst>
        </xdr:cNvPr>
        <xdr:cNvGrpSpPr>
          <a:grpSpLocks/>
        </xdr:cNvGrpSpPr>
      </xdr:nvGrpSpPr>
      <xdr:grpSpPr bwMode="auto">
        <a:xfrm>
          <a:off x="2649651" y="1901258"/>
          <a:ext cx="238125" cy="28575"/>
          <a:chOff x="774" y="1581"/>
          <a:chExt cx="155" cy="32"/>
        </a:xfrm>
      </xdr:grpSpPr>
      <xdr:sp macro="" textlink="">
        <xdr:nvSpPr>
          <xdr:cNvPr id="177447" name="Line 18">
            <a:extLst>
              <a:ext uri="{FF2B5EF4-FFF2-40B4-BE49-F238E27FC236}">
                <a16:creationId xmlns:a16="http://schemas.microsoft.com/office/drawing/2014/main" id="{9742E4A9-5B17-4B63-A3EA-8D1186B87A5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74" y="1581"/>
            <a:ext cx="14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8" name="Line 19">
            <a:extLst>
              <a:ext uri="{FF2B5EF4-FFF2-40B4-BE49-F238E27FC236}">
                <a16:creationId xmlns:a16="http://schemas.microsoft.com/office/drawing/2014/main" id="{6E583A3E-B01E-46EF-A7E3-870C9AB17B5D}"/>
              </a:ext>
            </a:extLst>
          </xdr:cNvPr>
          <xdr:cNvSpPr>
            <a:spLocks noChangeShapeType="1"/>
          </xdr:cNvSpPr>
        </xdr:nvSpPr>
        <xdr:spPr bwMode="auto">
          <a:xfrm flipV="1">
            <a:off x="914" y="1581"/>
            <a:ext cx="15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9" name="Line 20">
            <a:extLst>
              <a:ext uri="{FF2B5EF4-FFF2-40B4-BE49-F238E27FC236}">
                <a16:creationId xmlns:a16="http://schemas.microsoft.com/office/drawing/2014/main" id="{14BAC0D5-CCD6-4A52-8E9F-0B5A312AAA34}"/>
              </a:ext>
            </a:extLst>
          </xdr:cNvPr>
          <xdr:cNvSpPr>
            <a:spLocks noChangeShapeType="1"/>
          </xdr:cNvSpPr>
        </xdr:nvSpPr>
        <xdr:spPr bwMode="auto">
          <a:xfrm>
            <a:off x="774" y="1581"/>
            <a:ext cx="1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50" name="Line 21">
            <a:extLst>
              <a:ext uri="{FF2B5EF4-FFF2-40B4-BE49-F238E27FC236}">
                <a16:creationId xmlns:a16="http://schemas.microsoft.com/office/drawing/2014/main" id="{A43DBF20-A9B6-4065-B22C-F6604F75381C}"/>
              </a:ext>
            </a:extLst>
          </xdr:cNvPr>
          <xdr:cNvSpPr>
            <a:spLocks noChangeShapeType="1"/>
          </xdr:cNvSpPr>
        </xdr:nvSpPr>
        <xdr:spPr bwMode="auto">
          <a:xfrm>
            <a:off x="788" y="1613"/>
            <a:ext cx="1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0</xdr:colOff>
      <xdr:row>8</xdr:row>
      <xdr:rowOff>133350</xdr:rowOff>
    </xdr:from>
    <xdr:to>
      <xdr:col>7</xdr:col>
      <xdr:colOff>66675</xdr:colOff>
      <xdr:row>14</xdr:row>
      <xdr:rowOff>152400</xdr:rowOff>
    </xdr:to>
    <xdr:sp macro="" textlink="">
      <xdr:nvSpPr>
        <xdr:cNvPr id="177150" name="Rectangle 24">
          <a:extLst>
            <a:ext uri="{FF2B5EF4-FFF2-40B4-BE49-F238E27FC236}">
              <a16:creationId xmlns:a16="http://schemas.microsoft.com/office/drawing/2014/main" id="{6F232905-570A-4248-8145-21CBFEDD0A65}"/>
            </a:ext>
          </a:extLst>
        </xdr:cNvPr>
        <xdr:cNvSpPr>
          <a:spLocks noChangeArrowheads="1"/>
        </xdr:cNvSpPr>
      </xdr:nvSpPr>
      <xdr:spPr bwMode="auto">
        <a:xfrm>
          <a:off x="2524125" y="1428750"/>
          <a:ext cx="66675" cy="990600"/>
        </a:xfrm>
        <a:prstGeom prst="rect">
          <a:avLst/>
        </a:prstGeom>
        <a:solidFill>
          <a:srgbClr val="00CC99"/>
        </a:solidFill>
        <a:ln w="63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409575</xdr:colOff>
      <xdr:row>8</xdr:row>
      <xdr:rowOff>123825</xdr:rowOff>
    </xdr:from>
    <xdr:to>
      <xdr:col>8</xdr:col>
      <xdr:colOff>0</xdr:colOff>
      <xdr:row>14</xdr:row>
      <xdr:rowOff>152400</xdr:rowOff>
    </xdr:to>
    <xdr:sp macro="" textlink="">
      <xdr:nvSpPr>
        <xdr:cNvPr id="177151" name="Rectangle 25">
          <a:extLst>
            <a:ext uri="{FF2B5EF4-FFF2-40B4-BE49-F238E27FC236}">
              <a16:creationId xmlns:a16="http://schemas.microsoft.com/office/drawing/2014/main" id="{9365E763-4498-48C6-861A-54FDB428CF87}"/>
            </a:ext>
          </a:extLst>
        </xdr:cNvPr>
        <xdr:cNvSpPr>
          <a:spLocks noChangeArrowheads="1"/>
        </xdr:cNvSpPr>
      </xdr:nvSpPr>
      <xdr:spPr bwMode="auto">
        <a:xfrm>
          <a:off x="2933700" y="1419225"/>
          <a:ext cx="66675" cy="1000125"/>
        </a:xfrm>
        <a:prstGeom prst="rect">
          <a:avLst/>
        </a:prstGeom>
        <a:solidFill>
          <a:srgbClr val="00CC99"/>
        </a:solidFill>
        <a:ln w="63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8</xdr:row>
      <xdr:rowOff>123825</xdr:rowOff>
    </xdr:from>
    <xdr:to>
      <xdr:col>10</xdr:col>
      <xdr:colOff>28575</xdr:colOff>
      <xdr:row>8</xdr:row>
      <xdr:rowOff>123825</xdr:rowOff>
    </xdr:to>
    <xdr:sp macro="" textlink="">
      <xdr:nvSpPr>
        <xdr:cNvPr id="177152" name="Line 26">
          <a:extLst>
            <a:ext uri="{FF2B5EF4-FFF2-40B4-BE49-F238E27FC236}">
              <a16:creationId xmlns:a16="http://schemas.microsoft.com/office/drawing/2014/main" id="{2A46BC37-CC46-4F45-8E6B-9B6AA1199D92}"/>
            </a:ext>
          </a:extLst>
        </xdr:cNvPr>
        <xdr:cNvSpPr>
          <a:spLocks noChangeShapeType="1"/>
        </xdr:cNvSpPr>
      </xdr:nvSpPr>
      <xdr:spPr bwMode="auto">
        <a:xfrm>
          <a:off x="2419350" y="1419225"/>
          <a:ext cx="847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5</xdr:row>
      <xdr:rowOff>57150</xdr:rowOff>
    </xdr:from>
    <xdr:to>
      <xdr:col>7</xdr:col>
      <xdr:colOff>381000</xdr:colOff>
      <xdr:row>8</xdr:row>
      <xdr:rowOff>133350</xdr:rowOff>
    </xdr:to>
    <xdr:grpSp>
      <xdr:nvGrpSpPr>
        <xdr:cNvPr id="177153" name="Group 18">
          <a:extLst>
            <a:ext uri="{FF2B5EF4-FFF2-40B4-BE49-F238E27FC236}">
              <a16:creationId xmlns:a16="http://schemas.microsoft.com/office/drawing/2014/main" id="{98D82F25-BCEC-492E-8145-2D6E42B59B38}"/>
            </a:ext>
          </a:extLst>
        </xdr:cNvPr>
        <xdr:cNvGrpSpPr>
          <a:grpSpLocks/>
        </xdr:cNvGrpSpPr>
      </xdr:nvGrpSpPr>
      <xdr:grpSpPr bwMode="auto">
        <a:xfrm>
          <a:off x="2640126" y="865074"/>
          <a:ext cx="266700" cy="560955"/>
          <a:chOff x="200" y="89"/>
          <a:chExt cx="28" cy="59"/>
        </a:xfrm>
      </xdr:grpSpPr>
      <xdr:sp macro="" textlink="">
        <xdr:nvSpPr>
          <xdr:cNvPr id="177439" name="Line 27">
            <a:extLst>
              <a:ext uri="{FF2B5EF4-FFF2-40B4-BE49-F238E27FC236}">
                <a16:creationId xmlns:a16="http://schemas.microsoft.com/office/drawing/2014/main" id="{B3FDE789-1145-4534-9434-729355B8F517}"/>
              </a:ext>
            </a:extLst>
          </xdr:cNvPr>
          <xdr:cNvSpPr>
            <a:spLocks noChangeShapeType="1"/>
          </xdr:cNvSpPr>
        </xdr:nvSpPr>
        <xdr:spPr bwMode="auto">
          <a:xfrm flipV="1">
            <a:off x="200" y="96"/>
            <a:ext cx="9" cy="5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0" name="Line 28">
            <a:extLst>
              <a:ext uri="{FF2B5EF4-FFF2-40B4-BE49-F238E27FC236}">
                <a16:creationId xmlns:a16="http://schemas.microsoft.com/office/drawing/2014/main" id="{AD539CD6-5929-4F4F-8523-989FB385489D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19" y="96"/>
            <a:ext cx="9" cy="5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1" name="Rectangle 29">
            <a:extLst>
              <a:ext uri="{FF2B5EF4-FFF2-40B4-BE49-F238E27FC236}">
                <a16:creationId xmlns:a16="http://schemas.microsoft.com/office/drawing/2014/main" id="{156AE764-FB3E-4B63-BA8B-E1DAF34CA55D}"/>
              </a:ext>
            </a:extLst>
          </xdr:cNvPr>
          <xdr:cNvSpPr>
            <a:spLocks noChangeArrowheads="1"/>
          </xdr:cNvSpPr>
        </xdr:nvSpPr>
        <xdr:spPr bwMode="auto">
          <a:xfrm>
            <a:off x="203" y="89"/>
            <a:ext cx="22" cy="6"/>
          </a:xfrm>
          <a:prstGeom prst="rect">
            <a:avLst/>
          </a:prstGeom>
          <a:solidFill>
            <a:srgbClr val="00CC99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442" name="Line 30">
            <a:extLst>
              <a:ext uri="{FF2B5EF4-FFF2-40B4-BE49-F238E27FC236}">
                <a16:creationId xmlns:a16="http://schemas.microsoft.com/office/drawing/2014/main" id="{509C7977-EADF-44B8-BDD0-33209EB4F898}"/>
              </a:ext>
            </a:extLst>
          </xdr:cNvPr>
          <xdr:cNvSpPr>
            <a:spLocks noChangeShapeType="1"/>
          </xdr:cNvSpPr>
        </xdr:nvSpPr>
        <xdr:spPr bwMode="auto">
          <a:xfrm>
            <a:off x="208" y="102"/>
            <a:ext cx="14" cy="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3" name="Line 31">
            <a:extLst>
              <a:ext uri="{FF2B5EF4-FFF2-40B4-BE49-F238E27FC236}">
                <a16:creationId xmlns:a16="http://schemas.microsoft.com/office/drawing/2014/main" id="{6DF8C3B2-590A-4EAC-8799-2723C6ED371E}"/>
              </a:ext>
            </a:extLst>
          </xdr:cNvPr>
          <xdr:cNvSpPr>
            <a:spLocks noChangeShapeType="1"/>
          </xdr:cNvSpPr>
        </xdr:nvSpPr>
        <xdr:spPr bwMode="auto">
          <a:xfrm flipH="1">
            <a:off x="206" y="110"/>
            <a:ext cx="16" cy="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4" name="Line 32">
            <a:extLst>
              <a:ext uri="{FF2B5EF4-FFF2-40B4-BE49-F238E27FC236}">
                <a16:creationId xmlns:a16="http://schemas.microsoft.com/office/drawing/2014/main" id="{3EFCD229-FEE2-4AE9-9ED6-AD478A330B82}"/>
              </a:ext>
            </a:extLst>
          </xdr:cNvPr>
          <xdr:cNvSpPr>
            <a:spLocks noChangeShapeType="1"/>
          </xdr:cNvSpPr>
        </xdr:nvSpPr>
        <xdr:spPr bwMode="auto">
          <a:xfrm>
            <a:off x="205" y="118"/>
            <a:ext cx="20" cy="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5" name="Line 33">
            <a:extLst>
              <a:ext uri="{FF2B5EF4-FFF2-40B4-BE49-F238E27FC236}">
                <a16:creationId xmlns:a16="http://schemas.microsoft.com/office/drawing/2014/main" id="{971EA19D-BEE4-4565-B590-FE77C197A5A4}"/>
              </a:ext>
            </a:extLst>
          </xdr:cNvPr>
          <xdr:cNvSpPr>
            <a:spLocks noChangeShapeType="1"/>
          </xdr:cNvSpPr>
        </xdr:nvSpPr>
        <xdr:spPr bwMode="auto">
          <a:xfrm flipH="1">
            <a:off x="202" y="127"/>
            <a:ext cx="23" cy="7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46" name="Line 34">
            <a:extLst>
              <a:ext uri="{FF2B5EF4-FFF2-40B4-BE49-F238E27FC236}">
                <a16:creationId xmlns:a16="http://schemas.microsoft.com/office/drawing/2014/main" id="{AF693676-6B8D-483F-9A3D-AE5E09974C09}"/>
              </a:ext>
            </a:extLst>
          </xdr:cNvPr>
          <xdr:cNvSpPr>
            <a:spLocks noChangeShapeType="1"/>
          </xdr:cNvSpPr>
        </xdr:nvSpPr>
        <xdr:spPr bwMode="auto">
          <a:xfrm>
            <a:off x="202" y="134"/>
            <a:ext cx="26" cy="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85725</xdr:colOff>
      <xdr:row>8</xdr:row>
      <xdr:rowOff>133350</xdr:rowOff>
    </xdr:from>
    <xdr:to>
      <xdr:col>12</xdr:col>
      <xdr:colOff>190500</xdr:colOff>
      <xdr:row>8</xdr:row>
      <xdr:rowOff>133350</xdr:rowOff>
    </xdr:to>
    <xdr:sp macro="" textlink="">
      <xdr:nvSpPr>
        <xdr:cNvPr id="177154" name="Line 35">
          <a:extLst>
            <a:ext uri="{FF2B5EF4-FFF2-40B4-BE49-F238E27FC236}">
              <a16:creationId xmlns:a16="http://schemas.microsoft.com/office/drawing/2014/main" id="{0F09C962-2836-4532-B167-B1EC9026A280}"/>
            </a:ext>
          </a:extLst>
        </xdr:cNvPr>
        <xdr:cNvSpPr>
          <a:spLocks noChangeShapeType="1"/>
        </xdr:cNvSpPr>
      </xdr:nvSpPr>
      <xdr:spPr bwMode="auto">
        <a:xfrm>
          <a:off x="3590925" y="1428750"/>
          <a:ext cx="104775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8</xdr:row>
      <xdr:rowOff>133350</xdr:rowOff>
    </xdr:from>
    <xdr:to>
      <xdr:col>12</xdr:col>
      <xdr:colOff>304800</xdr:colOff>
      <xdr:row>8</xdr:row>
      <xdr:rowOff>133350</xdr:rowOff>
    </xdr:to>
    <xdr:sp macro="" textlink="">
      <xdr:nvSpPr>
        <xdr:cNvPr id="177155" name="Line 38">
          <a:extLst>
            <a:ext uri="{FF2B5EF4-FFF2-40B4-BE49-F238E27FC236}">
              <a16:creationId xmlns:a16="http://schemas.microsoft.com/office/drawing/2014/main" id="{2609BAD8-A4F3-41F6-8DD2-754FB55321AD}"/>
            </a:ext>
          </a:extLst>
        </xdr:cNvPr>
        <xdr:cNvSpPr>
          <a:spLocks noChangeShapeType="1"/>
        </xdr:cNvSpPr>
      </xdr:nvSpPr>
      <xdr:spPr bwMode="auto">
        <a:xfrm>
          <a:off x="3352800" y="1428750"/>
          <a:ext cx="45720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123825</xdr:colOff>
      <xdr:row>8</xdr:row>
      <xdr:rowOff>133350</xdr:rowOff>
    </xdr:from>
    <xdr:to>
      <xdr:col>12</xdr:col>
      <xdr:colOff>123825</xdr:colOff>
      <xdr:row>11</xdr:row>
      <xdr:rowOff>133350</xdr:rowOff>
    </xdr:to>
    <xdr:sp macro="" textlink="">
      <xdr:nvSpPr>
        <xdr:cNvPr id="177156" name="Line 41">
          <a:extLst>
            <a:ext uri="{FF2B5EF4-FFF2-40B4-BE49-F238E27FC236}">
              <a16:creationId xmlns:a16="http://schemas.microsoft.com/office/drawing/2014/main" id="{7940AC9F-2C64-4582-855B-3787D2F438B8}"/>
            </a:ext>
          </a:extLst>
        </xdr:cNvPr>
        <xdr:cNvSpPr>
          <a:spLocks noChangeShapeType="1"/>
        </xdr:cNvSpPr>
      </xdr:nvSpPr>
      <xdr:spPr bwMode="auto">
        <a:xfrm>
          <a:off x="3629025" y="1428750"/>
          <a:ext cx="0" cy="48577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123825</xdr:colOff>
      <xdr:row>11</xdr:row>
      <xdr:rowOff>133350</xdr:rowOff>
    </xdr:from>
    <xdr:to>
      <xdr:col>12</xdr:col>
      <xdr:colOff>123825</xdr:colOff>
      <xdr:row>14</xdr:row>
      <xdr:rowOff>152400</xdr:rowOff>
    </xdr:to>
    <xdr:sp macro="" textlink="">
      <xdr:nvSpPr>
        <xdr:cNvPr id="177157" name="Line 42">
          <a:extLst>
            <a:ext uri="{FF2B5EF4-FFF2-40B4-BE49-F238E27FC236}">
              <a16:creationId xmlns:a16="http://schemas.microsoft.com/office/drawing/2014/main" id="{7E3925B3-2AEB-4836-BFE8-894C50FFCEC9}"/>
            </a:ext>
          </a:extLst>
        </xdr:cNvPr>
        <xdr:cNvSpPr>
          <a:spLocks noChangeShapeType="1"/>
        </xdr:cNvSpPr>
      </xdr:nvSpPr>
      <xdr:spPr bwMode="auto">
        <a:xfrm>
          <a:off x="3629025" y="1914525"/>
          <a:ext cx="0" cy="504825"/>
        </a:xfrm>
        <a:prstGeom prst="line">
          <a:avLst/>
        </a:prstGeom>
        <a:noFill/>
        <a:ln w="9525">
          <a:solidFill>
            <a:srgbClr val="3333CC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12</xdr:row>
      <xdr:rowOff>9525</xdr:rowOff>
    </xdr:from>
    <xdr:to>
      <xdr:col>13</xdr:col>
      <xdr:colOff>19050</xdr:colOff>
      <xdr:row>15</xdr:row>
      <xdr:rowOff>0</xdr:rowOff>
    </xdr:to>
    <xdr:sp macro="" textlink="">
      <xdr:nvSpPr>
        <xdr:cNvPr id="177158" name="Rectangle 195">
          <a:extLst>
            <a:ext uri="{FF2B5EF4-FFF2-40B4-BE49-F238E27FC236}">
              <a16:creationId xmlns:a16="http://schemas.microsoft.com/office/drawing/2014/main" id="{0121C9F9-DD4D-4D19-9F37-9589B3715545}"/>
            </a:ext>
          </a:extLst>
        </xdr:cNvPr>
        <xdr:cNvSpPr>
          <a:spLocks noChangeArrowheads="1"/>
        </xdr:cNvSpPr>
      </xdr:nvSpPr>
      <xdr:spPr bwMode="auto">
        <a:xfrm>
          <a:off x="1704975" y="1952625"/>
          <a:ext cx="2390775" cy="476250"/>
        </a:xfrm>
        <a:prstGeom prst="rect">
          <a:avLst/>
        </a:prstGeom>
        <a:noFill/>
        <a:ln w="254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200025</xdr:colOff>
      <xdr:row>12</xdr:row>
      <xdr:rowOff>152400</xdr:rowOff>
    </xdr:from>
    <xdr:to>
      <xdr:col>12</xdr:col>
      <xdr:colOff>200025</xdr:colOff>
      <xdr:row>13</xdr:row>
      <xdr:rowOff>133350</xdr:rowOff>
    </xdr:to>
    <xdr:sp macro="" textlink="">
      <xdr:nvSpPr>
        <xdr:cNvPr id="342" name="Text Box 196">
          <a:extLst>
            <a:ext uri="{FF2B5EF4-FFF2-40B4-BE49-F238E27FC236}">
              <a16:creationId xmlns:a16="http://schemas.microsoft.com/office/drawing/2014/main" id="{DC555784-C9A4-48C7-B5ED-AE7E9920AA15}"/>
            </a:ext>
          </a:extLst>
        </xdr:cNvPr>
        <xdr:cNvSpPr txBox="1">
          <a:spLocks noChangeArrowheads="1"/>
        </xdr:cNvSpPr>
      </xdr:nvSpPr>
      <xdr:spPr bwMode="auto">
        <a:xfrm>
          <a:off x="1476375" y="2095500"/>
          <a:ext cx="276225" cy="14287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6.42</a:t>
          </a:r>
        </a:p>
      </xdr:txBody>
    </xdr:sp>
    <xdr:clientData/>
  </xdr:twoCellAnchor>
  <xdr:twoCellAnchor>
    <xdr:from>
      <xdr:col>7</xdr:col>
      <xdr:colOff>142875</xdr:colOff>
      <xdr:row>11</xdr:row>
      <xdr:rowOff>152400</xdr:rowOff>
    </xdr:from>
    <xdr:to>
      <xdr:col>7</xdr:col>
      <xdr:colOff>333375</xdr:colOff>
      <xdr:row>15</xdr:row>
      <xdr:rowOff>0</xdr:rowOff>
    </xdr:to>
    <xdr:sp macro="" textlink="">
      <xdr:nvSpPr>
        <xdr:cNvPr id="177160" name="Rectangle 16">
          <a:extLst>
            <a:ext uri="{FF2B5EF4-FFF2-40B4-BE49-F238E27FC236}">
              <a16:creationId xmlns:a16="http://schemas.microsoft.com/office/drawing/2014/main" id="{93FBFCC0-8F16-4504-A620-047244F2A187}"/>
            </a:ext>
          </a:extLst>
        </xdr:cNvPr>
        <xdr:cNvSpPr>
          <a:spLocks noChangeArrowheads="1"/>
        </xdr:cNvSpPr>
      </xdr:nvSpPr>
      <xdr:spPr bwMode="auto">
        <a:xfrm>
          <a:off x="2667000" y="1933575"/>
          <a:ext cx="190500" cy="495300"/>
        </a:xfrm>
        <a:prstGeom prst="rect">
          <a:avLst/>
        </a:prstGeom>
        <a:solidFill>
          <a:srgbClr val="00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11</xdr:row>
      <xdr:rowOff>123825</xdr:rowOff>
    </xdr:from>
    <xdr:to>
      <xdr:col>7</xdr:col>
      <xdr:colOff>361950</xdr:colOff>
      <xdr:row>11</xdr:row>
      <xdr:rowOff>152400</xdr:rowOff>
    </xdr:to>
    <xdr:grpSp>
      <xdr:nvGrpSpPr>
        <xdr:cNvPr id="177161" name="Group 17">
          <a:extLst>
            <a:ext uri="{FF2B5EF4-FFF2-40B4-BE49-F238E27FC236}">
              <a16:creationId xmlns:a16="http://schemas.microsoft.com/office/drawing/2014/main" id="{4D0D3297-BE5A-4C4F-9ED9-B7A8F5647AC6}"/>
            </a:ext>
          </a:extLst>
        </xdr:cNvPr>
        <xdr:cNvGrpSpPr>
          <a:grpSpLocks/>
        </xdr:cNvGrpSpPr>
      </xdr:nvGrpSpPr>
      <xdr:grpSpPr bwMode="auto">
        <a:xfrm>
          <a:off x="2649651" y="1901258"/>
          <a:ext cx="238125" cy="28575"/>
          <a:chOff x="774" y="1581"/>
          <a:chExt cx="155" cy="32"/>
        </a:xfrm>
      </xdr:grpSpPr>
      <xdr:sp macro="" textlink="">
        <xdr:nvSpPr>
          <xdr:cNvPr id="177435" name="Line 18">
            <a:extLst>
              <a:ext uri="{FF2B5EF4-FFF2-40B4-BE49-F238E27FC236}">
                <a16:creationId xmlns:a16="http://schemas.microsoft.com/office/drawing/2014/main" id="{50E5B7BA-9510-4E47-A86A-B42EA5DAB3F5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74" y="1581"/>
            <a:ext cx="14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6" name="Line 19">
            <a:extLst>
              <a:ext uri="{FF2B5EF4-FFF2-40B4-BE49-F238E27FC236}">
                <a16:creationId xmlns:a16="http://schemas.microsoft.com/office/drawing/2014/main" id="{7C6D2A92-2318-4501-BF20-4920239240B0}"/>
              </a:ext>
            </a:extLst>
          </xdr:cNvPr>
          <xdr:cNvSpPr>
            <a:spLocks noChangeShapeType="1"/>
          </xdr:cNvSpPr>
        </xdr:nvSpPr>
        <xdr:spPr bwMode="auto">
          <a:xfrm flipV="1">
            <a:off x="914" y="1581"/>
            <a:ext cx="15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7" name="Line 20">
            <a:extLst>
              <a:ext uri="{FF2B5EF4-FFF2-40B4-BE49-F238E27FC236}">
                <a16:creationId xmlns:a16="http://schemas.microsoft.com/office/drawing/2014/main" id="{0E8056D7-1808-488A-91C4-CE1453C391C9}"/>
              </a:ext>
            </a:extLst>
          </xdr:cNvPr>
          <xdr:cNvSpPr>
            <a:spLocks noChangeShapeType="1"/>
          </xdr:cNvSpPr>
        </xdr:nvSpPr>
        <xdr:spPr bwMode="auto">
          <a:xfrm>
            <a:off x="774" y="1581"/>
            <a:ext cx="1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8" name="Line 21">
            <a:extLst>
              <a:ext uri="{FF2B5EF4-FFF2-40B4-BE49-F238E27FC236}">
                <a16:creationId xmlns:a16="http://schemas.microsoft.com/office/drawing/2014/main" id="{9408AAA3-9FFF-49D9-BF00-C611A040FED3}"/>
              </a:ext>
            </a:extLst>
          </xdr:cNvPr>
          <xdr:cNvSpPr>
            <a:spLocks noChangeShapeType="1"/>
          </xdr:cNvSpPr>
        </xdr:nvSpPr>
        <xdr:spPr bwMode="auto">
          <a:xfrm>
            <a:off x="788" y="1613"/>
            <a:ext cx="1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123825</xdr:colOff>
      <xdr:row>11</xdr:row>
      <xdr:rowOff>133350</xdr:rowOff>
    </xdr:from>
    <xdr:to>
      <xdr:col>12</xdr:col>
      <xdr:colOff>123825</xdr:colOff>
      <xdr:row>14</xdr:row>
      <xdr:rowOff>152400</xdr:rowOff>
    </xdr:to>
    <xdr:sp macro="" textlink="">
      <xdr:nvSpPr>
        <xdr:cNvPr id="177162" name="Line 42">
          <a:extLst>
            <a:ext uri="{FF2B5EF4-FFF2-40B4-BE49-F238E27FC236}">
              <a16:creationId xmlns:a16="http://schemas.microsoft.com/office/drawing/2014/main" id="{6091701B-272C-4349-A90D-AD9C3EB27944}"/>
            </a:ext>
          </a:extLst>
        </xdr:cNvPr>
        <xdr:cNvSpPr>
          <a:spLocks noChangeShapeType="1"/>
        </xdr:cNvSpPr>
      </xdr:nvSpPr>
      <xdr:spPr bwMode="auto">
        <a:xfrm>
          <a:off x="3629025" y="1914525"/>
          <a:ext cx="0" cy="504825"/>
        </a:xfrm>
        <a:prstGeom prst="line">
          <a:avLst/>
        </a:prstGeom>
        <a:noFill/>
        <a:ln w="9525">
          <a:solidFill>
            <a:srgbClr val="3333CC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95250</xdr:colOff>
      <xdr:row>27</xdr:row>
      <xdr:rowOff>9525</xdr:rowOff>
    </xdr:to>
    <xdr:grpSp>
      <xdr:nvGrpSpPr>
        <xdr:cNvPr id="177163" name="Group 65">
          <a:extLst>
            <a:ext uri="{FF2B5EF4-FFF2-40B4-BE49-F238E27FC236}">
              <a16:creationId xmlns:a16="http://schemas.microsoft.com/office/drawing/2014/main" id="{F3281008-7BB6-4462-96B5-B781154D74FA}"/>
            </a:ext>
          </a:extLst>
        </xdr:cNvPr>
        <xdr:cNvGrpSpPr>
          <a:grpSpLocks/>
        </xdr:cNvGrpSpPr>
      </xdr:nvGrpSpPr>
      <xdr:grpSpPr bwMode="auto">
        <a:xfrm>
          <a:off x="3376272" y="2433297"/>
          <a:ext cx="95250" cy="1939018"/>
          <a:chOff x="180" y="202"/>
          <a:chExt cx="8" cy="75"/>
        </a:xfrm>
      </xdr:grpSpPr>
      <xdr:sp macro="" textlink="">
        <xdr:nvSpPr>
          <xdr:cNvPr id="177433" name="Line 59">
            <a:extLst>
              <a:ext uri="{FF2B5EF4-FFF2-40B4-BE49-F238E27FC236}">
                <a16:creationId xmlns:a16="http://schemas.microsoft.com/office/drawing/2014/main" id="{F4C1D231-4384-4BA8-BB50-75F1404C7CAD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4" name="AutoShape 62">
            <a:extLst>
              <a:ext uri="{FF2B5EF4-FFF2-40B4-BE49-F238E27FC236}">
                <a16:creationId xmlns:a16="http://schemas.microsoft.com/office/drawing/2014/main" id="{8E7F375B-7731-437D-95D4-48D3CFAADD63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352425</xdr:colOff>
      <xdr:row>12</xdr:row>
      <xdr:rowOff>9525</xdr:rowOff>
    </xdr:from>
    <xdr:to>
      <xdr:col>13</xdr:col>
      <xdr:colOff>19050</xdr:colOff>
      <xdr:row>15</xdr:row>
      <xdr:rowOff>0</xdr:rowOff>
    </xdr:to>
    <xdr:sp macro="" textlink="">
      <xdr:nvSpPr>
        <xdr:cNvPr id="177164" name="Rectangle 195">
          <a:extLst>
            <a:ext uri="{FF2B5EF4-FFF2-40B4-BE49-F238E27FC236}">
              <a16:creationId xmlns:a16="http://schemas.microsoft.com/office/drawing/2014/main" id="{79B75EB7-DA24-425E-A47B-E6E55F1ADF8F}"/>
            </a:ext>
          </a:extLst>
        </xdr:cNvPr>
        <xdr:cNvSpPr>
          <a:spLocks noChangeArrowheads="1"/>
        </xdr:cNvSpPr>
      </xdr:nvSpPr>
      <xdr:spPr bwMode="auto">
        <a:xfrm>
          <a:off x="1704975" y="1952625"/>
          <a:ext cx="2390775" cy="476250"/>
        </a:xfrm>
        <a:prstGeom prst="rect">
          <a:avLst/>
        </a:prstGeom>
        <a:noFill/>
        <a:ln w="254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200025</xdr:colOff>
      <xdr:row>12</xdr:row>
      <xdr:rowOff>152400</xdr:rowOff>
    </xdr:from>
    <xdr:to>
      <xdr:col>12</xdr:col>
      <xdr:colOff>200025</xdr:colOff>
      <xdr:row>13</xdr:row>
      <xdr:rowOff>133350</xdr:rowOff>
    </xdr:to>
    <xdr:sp macro="" textlink="">
      <xdr:nvSpPr>
        <xdr:cNvPr id="2" name="Text Box 196">
          <a:extLst>
            <a:ext uri="{FF2B5EF4-FFF2-40B4-BE49-F238E27FC236}">
              <a16:creationId xmlns:a16="http://schemas.microsoft.com/office/drawing/2014/main" id="{783C7660-7428-4574-92DA-993A716DF3D0}"/>
            </a:ext>
          </a:extLst>
        </xdr:cNvPr>
        <xdr:cNvSpPr txBox="1">
          <a:spLocks noChangeArrowheads="1"/>
        </xdr:cNvSpPr>
      </xdr:nvSpPr>
      <xdr:spPr bwMode="auto">
        <a:xfrm>
          <a:off x="1476375" y="2095500"/>
          <a:ext cx="276225" cy="14287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800" b="0" i="0" u="none" strike="noStrike" baseline="0">
              <a:solidFill>
                <a:srgbClr val="0000FF"/>
              </a:solidFill>
              <a:latin typeface="Arial"/>
            </a:rPr>
            <a:t>6.00</a:t>
          </a:r>
        </a:p>
      </xdr:txBody>
    </xdr:sp>
    <xdr:clientData/>
  </xdr:twoCellAnchor>
  <xdr:twoCellAnchor>
    <xdr:from>
      <xdr:col>3</xdr:col>
      <xdr:colOff>28575</xdr:colOff>
      <xdr:row>14</xdr:row>
      <xdr:rowOff>152400</xdr:rowOff>
    </xdr:from>
    <xdr:to>
      <xdr:col>3</xdr:col>
      <xdr:colOff>123825</xdr:colOff>
      <xdr:row>27</xdr:row>
      <xdr:rowOff>47625</xdr:rowOff>
    </xdr:to>
    <xdr:grpSp>
      <xdr:nvGrpSpPr>
        <xdr:cNvPr id="177166" name="Group 72">
          <a:extLst>
            <a:ext uri="{FF2B5EF4-FFF2-40B4-BE49-F238E27FC236}">
              <a16:creationId xmlns:a16="http://schemas.microsoft.com/office/drawing/2014/main" id="{DF5EC390-E50B-4FB7-A426-D92156C7DB2F}"/>
            </a:ext>
          </a:extLst>
        </xdr:cNvPr>
        <xdr:cNvGrpSpPr>
          <a:grpSpLocks/>
        </xdr:cNvGrpSpPr>
      </xdr:nvGrpSpPr>
      <xdr:grpSpPr bwMode="auto">
        <a:xfrm flipH="1">
          <a:off x="2044133" y="2414588"/>
          <a:ext cx="95250" cy="1995827"/>
          <a:chOff x="180" y="202"/>
          <a:chExt cx="8" cy="75"/>
        </a:xfrm>
      </xdr:grpSpPr>
      <xdr:sp macro="" textlink="">
        <xdr:nvSpPr>
          <xdr:cNvPr id="177431" name="Line 73">
            <a:extLst>
              <a:ext uri="{FF2B5EF4-FFF2-40B4-BE49-F238E27FC236}">
                <a16:creationId xmlns:a16="http://schemas.microsoft.com/office/drawing/2014/main" id="{9AD53D2F-B143-476F-9A36-BB13E30BD1FB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2" name="AutoShape 74">
            <a:extLst>
              <a:ext uri="{FF2B5EF4-FFF2-40B4-BE49-F238E27FC236}">
                <a16:creationId xmlns:a16="http://schemas.microsoft.com/office/drawing/2014/main" id="{E1C78321-7238-494E-A22E-FEA991881F10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571500</xdr:colOff>
      <xdr:row>14</xdr:row>
      <xdr:rowOff>152400</xdr:rowOff>
    </xdr:from>
    <xdr:to>
      <xdr:col>2</xdr:col>
      <xdr:colOff>657225</xdr:colOff>
      <xdr:row>20</xdr:row>
      <xdr:rowOff>152400</xdr:rowOff>
    </xdr:to>
    <xdr:grpSp>
      <xdr:nvGrpSpPr>
        <xdr:cNvPr id="177167" name="Group 72">
          <a:extLst>
            <a:ext uri="{FF2B5EF4-FFF2-40B4-BE49-F238E27FC236}">
              <a16:creationId xmlns:a16="http://schemas.microsoft.com/office/drawing/2014/main" id="{5A56DDC7-7C2A-420F-BEE0-9E1CDD0CEE0F}"/>
            </a:ext>
          </a:extLst>
        </xdr:cNvPr>
        <xdr:cNvGrpSpPr>
          <a:grpSpLocks/>
        </xdr:cNvGrpSpPr>
      </xdr:nvGrpSpPr>
      <xdr:grpSpPr bwMode="auto">
        <a:xfrm flipH="1">
          <a:off x="1923710" y="2414588"/>
          <a:ext cx="85725" cy="969508"/>
          <a:chOff x="180" y="202"/>
          <a:chExt cx="8" cy="75"/>
        </a:xfrm>
      </xdr:grpSpPr>
      <xdr:sp macro="" textlink="">
        <xdr:nvSpPr>
          <xdr:cNvPr id="177429" name="Line 73">
            <a:extLst>
              <a:ext uri="{FF2B5EF4-FFF2-40B4-BE49-F238E27FC236}">
                <a16:creationId xmlns:a16="http://schemas.microsoft.com/office/drawing/2014/main" id="{28A5355F-F012-4663-BCFE-E5E76EC7428A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30" name="AutoShape 74">
            <a:extLst>
              <a:ext uri="{FF2B5EF4-FFF2-40B4-BE49-F238E27FC236}">
                <a16:creationId xmlns:a16="http://schemas.microsoft.com/office/drawing/2014/main" id="{42765147-EB22-4372-AA26-5BCA7D4B47A1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12</xdr:col>
      <xdr:colOff>28575</xdr:colOff>
      <xdr:row>15</xdr:row>
      <xdr:rowOff>9525</xdr:rowOff>
    </xdr:from>
    <xdr:to>
      <xdr:col>12</xdr:col>
      <xdr:colOff>95250</xdr:colOff>
      <xdr:row>21</xdr:row>
      <xdr:rowOff>19050</xdr:rowOff>
    </xdr:to>
    <xdr:grpSp>
      <xdr:nvGrpSpPr>
        <xdr:cNvPr id="177168" name="Group 65">
          <a:extLst>
            <a:ext uri="{FF2B5EF4-FFF2-40B4-BE49-F238E27FC236}">
              <a16:creationId xmlns:a16="http://schemas.microsoft.com/office/drawing/2014/main" id="{F9249680-9E58-4FF3-BAED-5DB60D81940F}"/>
            </a:ext>
          </a:extLst>
        </xdr:cNvPr>
        <xdr:cNvGrpSpPr>
          <a:grpSpLocks/>
        </xdr:cNvGrpSpPr>
      </xdr:nvGrpSpPr>
      <xdr:grpSpPr bwMode="auto">
        <a:xfrm>
          <a:off x="3540919" y="2433297"/>
          <a:ext cx="66675" cy="979034"/>
          <a:chOff x="180" y="202"/>
          <a:chExt cx="8" cy="75"/>
        </a:xfrm>
      </xdr:grpSpPr>
      <xdr:sp macro="" textlink="">
        <xdr:nvSpPr>
          <xdr:cNvPr id="177427" name="Line 59">
            <a:extLst>
              <a:ext uri="{FF2B5EF4-FFF2-40B4-BE49-F238E27FC236}">
                <a16:creationId xmlns:a16="http://schemas.microsoft.com/office/drawing/2014/main" id="{A780166C-BE2E-4777-A699-0ED82AC7753F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28" name="AutoShape 62">
            <a:extLst>
              <a:ext uri="{FF2B5EF4-FFF2-40B4-BE49-F238E27FC236}">
                <a16:creationId xmlns:a16="http://schemas.microsoft.com/office/drawing/2014/main" id="{5EA49F95-9349-4B6F-A3D1-516878EF387B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34</xdr:col>
      <xdr:colOff>419100</xdr:colOff>
      <xdr:row>31</xdr:row>
      <xdr:rowOff>85725</xdr:rowOff>
    </xdr:from>
    <xdr:to>
      <xdr:col>34</xdr:col>
      <xdr:colOff>600075</xdr:colOff>
      <xdr:row>32</xdr:row>
      <xdr:rowOff>123825</xdr:rowOff>
    </xdr:to>
    <xdr:grpSp>
      <xdr:nvGrpSpPr>
        <xdr:cNvPr id="177169" name="Group 59">
          <a:extLst>
            <a:ext uri="{FF2B5EF4-FFF2-40B4-BE49-F238E27FC236}">
              <a16:creationId xmlns:a16="http://schemas.microsoft.com/office/drawing/2014/main" id="{F1028490-C55E-4254-A3D1-4C4BD3C1DC17}"/>
            </a:ext>
          </a:extLst>
        </xdr:cNvPr>
        <xdr:cNvGrpSpPr>
          <a:grpSpLocks/>
        </xdr:cNvGrpSpPr>
      </xdr:nvGrpSpPr>
      <xdr:grpSpPr bwMode="auto">
        <a:xfrm>
          <a:off x="16160863" y="5094854"/>
          <a:ext cx="180975" cy="199685"/>
          <a:chOff x="2064" y="4297"/>
          <a:chExt cx="130" cy="203"/>
        </a:xfrm>
      </xdr:grpSpPr>
      <xdr:sp macro="" textlink="">
        <xdr:nvSpPr>
          <xdr:cNvPr id="177424" name="Rectangle 60">
            <a:extLst>
              <a:ext uri="{FF2B5EF4-FFF2-40B4-BE49-F238E27FC236}">
                <a16:creationId xmlns:a16="http://schemas.microsoft.com/office/drawing/2014/main" id="{D86E4C91-61EC-4FBB-BCB8-9F9949B4602D}"/>
              </a:ext>
            </a:extLst>
          </xdr:cNvPr>
          <xdr:cNvSpPr>
            <a:spLocks noChangeArrowheads="1"/>
          </xdr:cNvSpPr>
        </xdr:nvSpPr>
        <xdr:spPr bwMode="auto">
          <a:xfrm>
            <a:off x="2078" y="4297"/>
            <a:ext cx="102" cy="47"/>
          </a:xfrm>
          <a:prstGeom prst="rect">
            <a:avLst/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425" name="AutoShape 61">
            <a:extLst>
              <a:ext uri="{FF2B5EF4-FFF2-40B4-BE49-F238E27FC236}">
                <a16:creationId xmlns:a16="http://schemas.microsoft.com/office/drawing/2014/main" id="{5CB4BA60-6AF6-45CE-BC42-BC8F214AEAB1}"/>
              </a:ext>
            </a:extLst>
          </xdr:cNvPr>
          <xdr:cNvSpPr>
            <a:spLocks noChangeArrowheads="1"/>
          </xdr:cNvSpPr>
        </xdr:nvSpPr>
        <xdr:spPr bwMode="auto">
          <a:xfrm>
            <a:off x="2064" y="4342"/>
            <a:ext cx="130" cy="83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426" name="Freeform 62">
            <a:extLst>
              <a:ext uri="{FF2B5EF4-FFF2-40B4-BE49-F238E27FC236}">
                <a16:creationId xmlns:a16="http://schemas.microsoft.com/office/drawing/2014/main" id="{E0949AB4-5E48-4495-98EF-A2D03E1D745A}"/>
              </a:ext>
            </a:extLst>
          </xdr:cNvPr>
          <xdr:cNvSpPr>
            <a:spLocks/>
          </xdr:cNvSpPr>
        </xdr:nvSpPr>
        <xdr:spPr bwMode="auto">
          <a:xfrm>
            <a:off x="2078" y="4425"/>
            <a:ext cx="102" cy="75"/>
          </a:xfrm>
          <a:custGeom>
            <a:avLst/>
            <a:gdLst>
              <a:gd name="T0" fmla="*/ 0 w 112"/>
              <a:gd name="T1" fmla="*/ 0 h 82"/>
              <a:gd name="T2" fmla="*/ 0 w 112"/>
              <a:gd name="T3" fmla="*/ 10 h 82"/>
              <a:gd name="T4" fmla="*/ 6 w 112"/>
              <a:gd name="T5" fmla="*/ 10 h 82"/>
              <a:gd name="T6" fmla="*/ 12 w 112"/>
              <a:gd name="T7" fmla="*/ 5 h 82"/>
              <a:gd name="T8" fmla="*/ 12 w 112"/>
              <a:gd name="T9" fmla="*/ 0 h 82"/>
              <a:gd name="T10" fmla="*/ 0 w 112"/>
              <a:gd name="T11" fmla="*/ 0 h 82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12"/>
              <a:gd name="T19" fmla="*/ 0 h 82"/>
              <a:gd name="T20" fmla="*/ 112 w 112"/>
              <a:gd name="T21" fmla="*/ 82 h 82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12" h="82">
                <a:moveTo>
                  <a:pt x="0" y="0"/>
                </a:moveTo>
                <a:lnTo>
                  <a:pt x="0" y="82"/>
                </a:lnTo>
                <a:lnTo>
                  <a:pt x="60" y="82"/>
                </a:lnTo>
                <a:lnTo>
                  <a:pt x="112" y="30"/>
                </a:lnTo>
                <a:lnTo>
                  <a:pt x="112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35</xdr:col>
      <xdr:colOff>438150</xdr:colOff>
      <xdr:row>32</xdr:row>
      <xdr:rowOff>114300</xdr:rowOff>
    </xdr:from>
    <xdr:to>
      <xdr:col>36</xdr:col>
      <xdr:colOff>0</xdr:colOff>
      <xdr:row>33</xdr:row>
      <xdr:rowOff>76200</xdr:rowOff>
    </xdr:to>
    <xdr:sp macro="" textlink="">
      <xdr:nvSpPr>
        <xdr:cNvPr id="177170" name="AutoShape 58">
          <a:extLst>
            <a:ext uri="{FF2B5EF4-FFF2-40B4-BE49-F238E27FC236}">
              <a16:creationId xmlns:a16="http://schemas.microsoft.com/office/drawing/2014/main" id="{559AD572-2B1A-4D14-9CCB-DFED046DE898}"/>
            </a:ext>
          </a:extLst>
        </xdr:cNvPr>
        <xdr:cNvSpPr>
          <a:spLocks noChangeArrowheads="1"/>
        </xdr:cNvSpPr>
      </xdr:nvSpPr>
      <xdr:spPr bwMode="auto">
        <a:xfrm>
          <a:off x="16764000" y="5295900"/>
          <a:ext cx="171450" cy="1238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409575</xdr:colOff>
      <xdr:row>17</xdr:row>
      <xdr:rowOff>95250</xdr:rowOff>
    </xdr:from>
    <xdr:to>
      <xdr:col>35</xdr:col>
      <xdr:colOff>9525</xdr:colOff>
      <xdr:row>28</xdr:row>
      <xdr:rowOff>0</xdr:rowOff>
    </xdr:to>
    <xdr:pic>
      <xdr:nvPicPr>
        <xdr:cNvPr id="177171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6E375-9BB3-411B-810C-95B2D688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5825" y="2847975"/>
          <a:ext cx="209550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304800</xdr:colOff>
      <xdr:row>33</xdr:row>
      <xdr:rowOff>133350</xdr:rowOff>
    </xdr:from>
    <xdr:to>
      <xdr:col>35</xdr:col>
      <xdr:colOff>104775</xdr:colOff>
      <xdr:row>36</xdr:row>
      <xdr:rowOff>9525</xdr:rowOff>
    </xdr:to>
    <xdr:grpSp>
      <xdr:nvGrpSpPr>
        <xdr:cNvPr id="177172" name="Group 60">
          <a:extLst>
            <a:ext uri="{FF2B5EF4-FFF2-40B4-BE49-F238E27FC236}">
              <a16:creationId xmlns:a16="http://schemas.microsoft.com/office/drawing/2014/main" id="{228989E6-06D2-4A77-B78F-F29AEB23163C}"/>
            </a:ext>
          </a:extLst>
        </xdr:cNvPr>
        <xdr:cNvGrpSpPr>
          <a:grpSpLocks/>
        </xdr:cNvGrpSpPr>
      </xdr:nvGrpSpPr>
      <xdr:grpSpPr bwMode="auto">
        <a:xfrm>
          <a:off x="16046563" y="5465649"/>
          <a:ext cx="412297" cy="369434"/>
          <a:chOff x="165" y="676"/>
          <a:chExt cx="43" cy="38"/>
        </a:xfrm>
      </xdr:grpSpPr>
      <xdr:grpSp>
        <xdr:nvGrpSpPr>
          <xdr:cNvPr id="177420" name="Group 61">
            <a:extLst>
              <a:ext uri="{FF2B5EF4-FFF2-40B4-BE49-F238E27FC236}">
                <a16:creationId xmlns:a16="http://schemas.microsoft.com/office/drawing/2014/main" id="{95F88BB2-3AD2-4032-85F4-1E58ADDA3E3E}"/>
              </a:ext>
            </a:extLst>
          </xdr:cNvPr>
          <xdr:cNvGrpSpPr>
            <a:grpSpLocks/>
          </xdr:cNvGrpSpPr>
        </xdr:nvGrpSpPr>
        <xdr:grpSpPr bwMode="auto">
          <a:xfrm>
            <a:off x="165" y="676"/>
            <a:ext cx="43" cy="38"/>
            <a:chOff x="269" y="582"/>
            <a:chExt cx="38" cy="49"/>
          </a:xfrm>
        </xdr:grpSpPr>
        <xdr:sp macro="" textlink="">
          <xdr:nvSpPr>
            <xdr:cNvPr id="177422" name="AutoShape 58">
              <a:extLst>
                <a:ext uri="{FF2B5EF4-FFF2-40B4-BE49-F238E27FC236}">
                  <a16:creationId xmlns:a16="http://schemas.microsoft.com/office/drawing/2014/main" id="{42F49FC9-2E47-49E2-89C8-FFC3AB69122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9" y="582"/>
              <a:ext cx="38" cy="13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7423" name="AutoShape 58">
              <a:extLst>
                <a:ext uri="{FF2B5EF4-FFF2-40B4-BE49-F238E27FC236}">
                  <a16:creationId xmlns:a16="http://schemas.microsoft.com/office/drawing/2014/main" id="{538DED27-34AC-4C76-8961-A038F40D9EB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595"/>
              <a:ext cx="13" cy="36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77421" name="AutoShape 64">
            <a:extLst>
              <a:ext uri="{FF2B5EF4-FFF2-40B4-BE49-F238E27FC236}">
                <a16:creationId xmlns:a16="http://schemas.microsoft.com/office/drawing/2014/main" id="{90187B30-6A44-47BE-A39B-03602E236C7D}"/>
              </a:ext>
            </a:extLst>
          </xdr:cNvPr>
          <xdr:cNvSpPr>
            <a:spLocks noChangeArrowheads="1"/>
          </xdr:cNvSpPr>
        </xdr:nvSpPr>
        <xdr:spPr bwMode="auto">
          <a:xfrm>
            <a:off x="179" y="700"/>
            <a:ext cx="13" cy="8"/>
          </a:xfrm>
          <a:prstGeom prst="flowChartMerg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133350</xdr:colOff>
      <xdr:row>29</xdr:row>
      <xdr:rowOff>57150</xdr:rowOff>
    </xdr:from>
    <xdr:to>
      <xdr:col>35</xdr:col>
      <xdr:colOff>323850</xdr:colOff>
      <xdr:row>31</xdr:row>
      <xdr:rowOff>66675</xdr:rowOff>
    </xdr:to>
    <xdr:pic>
      <xdr:nvPicPr>
        <xdr:cNvPr id="177173" name="Picture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EC8E7B-72A7-4207-9776-448D3F22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752975"/>
          <a:ext cx="190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276225</xdr:colOff>
      <xdr:row>38</xdr:row>
      <xdr:rowOff>85725</xdr:rowOff>
    </xdr:from>
    <xdr:to>
      <xdr:col>35</xdr:col>
      <xdr:colOff>123825</xdr:colOff>
      <xdr:row>40</xdr:row>
      <xdr:rowOff>9525</xdr:rowOff>
    </xdr:to>
    <xdr:grpSp>
      <xdr:nvGrpSpPr>
        <xdr:cNvPr id="177174" name="Group 66">
          <a:extLst>
            <a:ext uri="{FF2B5EF4-FFF2-40B4-BE49-F238E27FC236}">
              <a16:creationId xmlns:a16="http://schemas.microsoft.com/office/drawing/2014/main" id="{81BDE824-B8E6-4EF3-A064-E1DA177699DD}"/>
            </a:ext>
          </a:extLst>
        </xdr:cNvPr>
        <xdr:cNvGrpSpPr>
          <a:grpSpLocks/>
        </xdr:cNvGrpSpPr>
      </xdr:nvGrpSpPr>
      <xdr:grpSpPr bwMode="auto">
        <a:xfrm>
          <a:off x="16017988" y="6234453"/>
          <a:ext cx="459922" cy="246969"/>
          <a:chOff x="290" y="555"/>
          <a:chExt cx="62" cy="49"/>
        </a:xfrm>
      </xdr:grpSpPr>
      <xdr:sp macro="" textlink="">
        <xdr:nvSpPr>
          <xdr:cNvPr id="177418" name="AutoShape 58">
            <a:extLst>
              <a:ext uri="{FF2B5EF4-FFF2-40B4-BE49-F238E27FC236}">
                <a16:creationId xmlns:a16="http://schemas.microsoft.com/office/drawing/2014/main" id="{979CF47F-1BAD-4712-8562-3F5E0A82B1F4}"/>
              </a:ext>
            </a:extLst>
          </xdr:cNvPr>
          <xdr:cNvSpPr>
            <a:spLocks noChangeArrowheads="1"/>
          </xdr:cNvSpPr>
        </xdr:nvSpPr>
        <xdr:spPr bwMode="auto">
          <a:xfrm>
            <a:off x="290" y="573"/>
            <a:ext cx="62" cy="12"/>
          </a:xfrm>
          <a:prstGeom prst="roundRect">
            <a:avLst>
              <a:gd name="adj" fmla="val 16667"/>
            </a:avLst>
          </a:prstGeom>
          <a:gradFill rotWithShape="1">
            <a:gsLst>
              <a:gs pos="0">
                <a:srgbClr val="993300"/>
              </a:gs>
              <a:gs pos="50000">
                <a:srgbClr val="FFFFFF"/>
              </a:gs>
              <a:gs pos="100000">
                <a:srgbClr val="993300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419" name="AutoShape 58">
            <a:extLst>
              <a:ext uri="{FF2B5EF4-FFF2-40B4-BE49-F238E27FC236}">
                <a16:creationId xmlns:a16="http://schemas.microsoft.com/office/drawing/2014/main" id="{10BDFC2E-A8D4-4503-ABDE-C8CFD6C8C8DD}"/>
              </a:ext>
            </a:extLst>
          </xdr:cNvPr>
          <xdr:cNvSpPr>
            <a:spLocks noChangeArrowheads="1"/>
          </xdr:cNvSpPr>
        </xdr:nvSpPr>
        <xdr:spPr bwMode="auto">
          <a:xfrm>
            <a:off x="298" y="555"/>
            <a:ext cx="46" cy="49"/>
          </a:xfrm>
          <a:prstGeom prst="roundRect">
            <a:avLst>
              <a:gd name="adj" fmla="val 16667"/>
            </a:avLst>
          </a:prstGeom>
          <a:gradFill rotWithShape="1">
            <a:gsLst>
              <a:gs pos="0">
                <a:srgbClr val="993300"/>
              </a:gs>
              <a:gs pos="50000">
                <a:srgbClr val="FFFFFF"/>
              </a:gs>
              <a:gs pos="100000">
                <a:srgbClr val="993300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28</xdr:col>
      <xdr:colOff>361950</xdr:colOff>
      <xdr:row>5</xdr:row>
      <xdr:rowOff>9525</xdr:rowOff>
    </xdr:from>
    <xdr:to>
      <xdr:col>29</xdr:col>
      <xdr:colOff>466725</xdr:colOff>
      <xdr:row>10</xdr:row>
      <xdr:rowOff>57150</xdr:rowOff>
    </xdr:to>
    <xdr:pic>
      <xdr:nvPicPr>
        <xdr:cNvPr id="177175" name="Picture 73">
          <a:extLst>
            <a:ext uri="{FF2B5EF4-FFF2-40B4-BE49-F238E27FC236}">
              <a16:creationId xmlns:a16="http://schemas.microsoft.com/office/drawing/2014/main" id="{30FC2DA0-C920-4D13-BC53-916DDBCE3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819150"/>
          <a:ext cx="7143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371475</xdr:colOff>
      <xdr:row>36</xdr:row>
      <xdr:rowOff>38100</xdr:rowOff>
    </xdr:from>
    <xdr:to>
      <xdr:col>36</xdr:col>
      <xdr:colOff>238125</xdr:colOff>
      <xdr:row>55</xdr:row>
      <xdr:rowOff>133350</xdr:rowOff>
    </xdr:to>
    <xdr:grpSp>
      <xdr:nvGrpSpPr>
        <xdr:cNvPr id="177176" name="Group 76">
          <a:extLst>
            <a:ext uri="{FF2B5EF4-FFF2-40B4-BE49-F238E27FC236}">
              <a16:creationId xmlns:a16="http://schemas.microsoft.com/office/drawing/2014/main" id="{606476CE-0C57-4B0A-B7A2-AD3A2C67439E}"/>
            </a:ext>
          </a:extLst>
        </xdr:cNvPr>
        <xdr:cNvGrpSpPr>
          <a:grpSpLocks/>
        </xdr:cNvGrpSpPr>
      </xdr:nvGrpSpPr>
      <xdr:grpSpPr bwMode="auto">
        <a:xfrm>
          <a:off x="16725560" y="5863658"/>
          <a:ext cx="478971" cy="3165362"/>
          <a:chOff x="302" y="793"/>
          <a:chExt cx="72" cy="246"/>
        </a:xfrm>
      </xdr:grpSpPr>
      <xdr:grpSp>
        <xdr:nvGrpSpPr>
          <xdr:cNvPr id="177398" name="Group 77">
            <a:extLst>
              <a:ext uri="{FF2B5EF4-FFF2-40B4-BE49-F238E27FC236}">
                <a16:creationId xmlns:a16="http://schemas.microsoft.com/office/drawing/2014/main" id="{D2E09FD7-AEEC-4A95-BAF2-7F678F91CA0E}"/>
              </a:ext>
            </a:extLst>
          </xdr:cNvPr>
          <xdr:cNvGrpSpPr>
            <a:grpSpLocks/>
          </xdr:cNvGrpSpPr>
        </xdr:nvGrpSpPr>
        <xdr:grpSpPr bwMode="auto">
          <a:xfrm>
            <a:off x="302" y="793"/>
            <a:ext cx="12" cy="246"/>
            <a:chOff x="293" y="704"/>
            <a:chExt cx="12" cy="201"/>
          </a:xfrm>
        </xdr:grpSpPr>
        <xdr:grpSp>
          <xdr:nvGrpSpPr>
            <xdr:cNvPr id="177414" name="Group 78">
              <a:extLst>
                <a:ext uri="{FF2B5EF4-FFF2-40B4-BE49-F238E27FC236}">
                  <a16:creationId xmlns:a16="http://schemas.microsoft.com/office/drawing/2014/main" id="{23CC4D7D-430E-4842-8B6D-F91F6EEBB62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94" y="704"/>
              <a:ext cx="11" cy="201"/>
              <a:chOff x="294" y="704"/>
              <a:chExt cx="11" cy="201"/>
            </a:xfrm>
          </xdr:grpSpPr>
          <xdr:sp macro="" textlink="">
            <xdr:nvSpPr>
              <xdr:cNvPr id="177416" name="AutoShape 58">
                <a:extLst>
                  <a:ext uri="{FF2B5EF4-FFF2-40B4-BE49-F238E27FC236}">
                    <a16:creationId xmlns:a16="http://schemas.microsoft.com/office/drawing/2014/main" id="{B6D767D7-943A-475D-BDAD-E37EC3B89F1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294" y="704"/>
                <a:ext cx="11" cy="9"/>
              </a:xfrm>
              <a:prstGeom prst="roundRect">
                <a:avLst>
                  <a:gd name="adj" fmla="val 16667"/>
                </a:avLst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7417" name="Line 80">
                <a:extLst>
                  <a:ext uri="{FF2B5EF4-FFF2-40B4-BE49-F238E27FC236}">
                    <a16:creationId xmlns:a16="http://schemas.microsoft.com/office/drawing/2014/main" id="{16B6C200-7B0B-46CF-8E6D-2321479EDDA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03" y="712"/>
                <a:ext cx="0" cy="193"/>
              </a:xfrm>
              <a:prstGeom prst="line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415" name="AutoShape 81">
              <a:extLst>
                <a:ext uri="{FF2B5EF4-FFF2-40B4-BE49-F238E27FC236}">
                  <a16:creationId xmlns:a16="http://schemas.microsoft.com/office/drawing/2014/main" id="{DDC9A988-41C0-4835-8801-4E6E5348A644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293" y="894"/>
              <a:ext cx="10" cy="10"/>
            </a:xfrm>
            <a:prstGeom prst="rtTriangl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77399" name="AutoShape 58">
            <a:extLst>
              <a:ext uri="{FF2B5EF4-FFF2-40B4-BE49-F238E27FC236}">
                <a16:creationId xmlns:a16="http://schemas.microsoft.com/office/drawing/2014/main" id="{C73F48AA-C7B7-4363-A6DE-E1A41A841DFE}"/>
              </a:ext>
            </a:extLst>
          </xdr:cNvPr>
          <xdr:cNvSpPr>
            <a:spLocks noChangeArrowheads="1"/>
          </xdr:cNvSpPr>
        </xdr:nvSpPr>
        <xdr:spPr bwMode="auto">
          <a:xfrm flipV="1">
            <a:off x="362" y="795"/>
            <a:ext cx="11" cy="1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400" name="Line 83">
            <a:extLst>
              <a:ext uri="{FF2B5EF4-FFF2-40B4-BE49-F238E27FC236}">
                <a16:creationId xmlns:a16="http://schemas.microsoft.com/office/drawing/2014/main" id="{081A6E38-7577-4B82-B2A7-7FF908B8AD58}"/>
              </a:ext>
            </a:extLst>
          </xdr:cNvPr>
          <xdr:cNvSpPr>
            <a:spLocks noChangeShapeType="1"/>
          </xdr:cNvSpPr>
        </xdr:nvSpPr>
        <xdr:spPr bwMode="auto">
          <a:xfrm>
            <a:off x="363" y="795"/>
            <a:ext cx="1" cy="225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401" name="AutoShape 84">
            <a:extLst>
              <a:ext uri="{FF2B5EF4-FFF2-40B4-BE49-F238E27FC236}">
                <a16:creationId xmlns:a16="http://schemas.microsoft.com/office/drawing/2014/main" id="{5F478B4B-6237-49BC-82C9-F96D8DF88757}"/>
              </a:ext>
            </a:extLst>
          </xdr:cNvPr>
          <xdr:cNvSpPr>
            <a:spLocks noChangeArrowheads="1"/>
          </xdr:cNvSpPr>
        </xdr:nvSpPr>
        <xdr:spPr bwMode="auto">
          <a:xfrm>
            <a:off x="363" y="1019"/>
            <a:ext cx="11" cy="20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402" name="AutoShape 85">
            <a:extLst>
              <a:ext uri="{FF2B5EF4-FFF2-40B4-BE49-F238E27FC236}">
                <a16:creationId xmlns:a16="http://schemas.microsoft.com/office/drawing/2014/main" id="{ADC1CD20-7C61-4633-8C9E-FB78743AEAD9}"/>
              </a:ext>
            </a:extLst>
          </xdr:cNvPr>
          <xdr:cNvSpPr>
            <a:spLocks noChangeArrowheads="1"/>
          </xdr:cNvSpPr>
        </xdr:nvSpPr>
        <xdr:spPr bwMode="auto">
          <a:xfrm>
            <a:off x="338" y="84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3" name="AutoShape 86">
            <a:extLst>
              <a:ext uri="{FF2B5EF4-FFF2-40B4-BE49-F238E27FC236}">
                <a16:creationId xmlns:a16="http://schemas.microsoft.com/office/drawing/2014/main" id="{8C63350D-EC8A-4493-937B-52149D3B7BAE}"/>
              </a:ext>
            </a:extLst>
          </xdr:cNvPr>
          <xdr:cNvSpPr>
            <a:spLocks noChangeArrowheads="1"/>
          </xdr:cNvSpPr>
        </xdr:nvSpPr>
        <xdr:spPr bwMode="auto">
          <a:xfrm>
            <a:off x="351" y="83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4" name="AutoShape 87">
            <a:extLst>
              <a:ext uri="{FF2B5EF4-FFF2-40B4-BE49-F238E27FC236}">
                <a16:creationId xmlns:a16="http://schemas.microsoft.com/office/drawing/2014/main" id="{7C019CBF-B12E-45BE-A5BA-3258E29ADAC8}"/>
              </a:ext>
            </a:extLst>
          </xdr:cNvPr>
          <xdr:cNvSpPr>
            <a:spLocks noChangeArrowheads="1"/>
          </xdr:cNvSpPr>
        </xdr:nvSpPr>
        <xdr:spPr bwMode="auto">
          <a:xfrm>
            <a:off x="321" y="865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5" name="AutoShape 88">
            <a:extLst>
              <a:ext uri="{FF2B5EF4-FFF2-40B4-BE49-F238E27FC236}">
                <a16:creationId xmlns:a16="http://schemas.microsoft.com/office/drawing/2014/main" id="{382288A9-411D-4E8F-8A8F-034ACBACC1E5}"/>
              </a:ext>
            </a:extLst>
          </xdr:cNvPr>
          <xdr:cNvSpPr>
            <a:spLocks noChangeArrowheads="1"/>
          </xdr:cNvSpPr>
        </xdr:nvSpPr>
        <xdr:spPr bwMode="auto">
          <a:xfrm>
            <a:off x="334" y="89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6" name="AutoShape 89">
            <a:extLst>
              <a:ext uri="{FF2B5EF4-FFF2-40B4-BE49-F238E27FC236}">
                <a16:creationId xmlns:a16="http://schemas.microsoft.com/office/drawing/2014/main" id="{8C1648F3-1F5E-4A1A-B788-9253C09EE22B}"/>
              </a:ext>
            </a:extLst>
          </xdr:cNvPr>
          <xdr:cNvSpPr>
            <a:spLocks noChangeArrowheads="1"/>
          </xdr:cNvSpPr>
        </xdr:nvSpPr>
        <xdr:spPr bwMode="auto">
          <a:xfrm>
            <a:off x="349" y="88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7" name="AutoShape 90">
            <a:extLst>
              <a:ext uri="{FF2B5EF4-FFF2-40B4-BE49-F238E27FC236}">
                <a16:creationId xmlns:a16="http://schemas.microsoft.com/office/drawing/2014/main" id="{B28CF696-B647-4455-95F2-7CDF5692F12A}"/>
              </a:ext>
            </a:extLst>
          </xdr:cNvPr>
          <xdr:cNvSpPr>
            <a:spLocks noChangeArrowheads="1"/>
          </xdr:cNvSpPr>
        </xdr:nvSpPr>
        <xdr:spPr bwMode="auto">
          <a:xfrm>
            <a:off x="321" y="91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8" name="AutoShape 91">
            <a:extLst>
              <a:ext uri="{FF2B5EF4-FFF2-40B4-BE49-F238E27FC236}">
                <a16:creationId xmlns:a16="http://schemas.microsoft.com/office/drawing/2014/main" id="{BC82E3F7-C7A0-4163-8F05-029C47AD9A97}"/>
              </a:ext>
            </a:extLst>
          </xdr:cNvPr>
          <xdr:cNvSpPr>
            <a:spLocks noChangeArrowheads="1"/>
          </xdr:cNvSpPr>
        </xdr:nvSpPr>
        <xdr:spPr bwMode="auto">
          <a:xfrm>
            <a:off x="337" y="941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09" name="AutoShape 92">
            <a:extLst>
              <a:ext uri="{FF2B5EF4-FFF2-40B4-BE49-F238E27FC236}">
                <a16:creationId xmlns:a16="http://schemas.microsoft.com/office/drawing/2014/main" id="{7D7D5CAA-67EF-42BF-A5E0-88A59C79E277}"/>
              </a:ext>
            </a:extLst>
          </xdr:cNvPr>
          <xdr:cNvSpPr>
            <a:spLocks noChangeArrowheads="1"/>
          </xdr:cNvSpPr>
        </xdr:nvSpPr>
        <xdr:spPr bwMode="auto">
          <a:xfrm>
            <a:off x="350" y="929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10" name="AutoShape 93">
            <a:extLst>
              <a:ext uri="{FF2B5EF4-FFF2-40B4-BE49-F238E27FC236}">
                <a16:creationId xmlns:a16="http://schemas.microsoft.com/office/drawing/2014/main" id="{DC153CF9-CCFD-4068-AB63-C7B1714C98DF}"/>
              </a:ext>
            </a:extLst>
          </xdr:cNvPr>
          <xdr:cNvSpPr>
            <a:spLocks noChangeArrowheads="1"/>
          </xdr:cNvSpPr>
        </xdr:nvSpPr>
        <xdr:spPr bwMode="auto">
          <a:xfrm>
            <a:off x="320" y="95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11" name="AutoShape 94">
            <a:extLst>
              <a:ext uri="{FF2B5EF4-FFF2-40B4-BE49-F238E27FC236}">
                <a16:creationId xmlns:a16="http://schemas.microsoft.com/office/drawing/2014/main" id="{E1E29E8B-8C23-4931-880F-52E965AC0433}"/>
              </a:ext>
            </a:extLst>
          </xdr:cNvPr>
          <xdr:cNvSpPr>
            <a:spLocks noChangeArrowheads="1"/>
          </xdr:cNvSpPr>
        </xdr:nvSpPr>
        <xdr:spPr bwMode="auto">
          <a:xfrm>
            <a:off x="337" y="990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12" name="AutoShape 95">
            <a:extLst>
              <a:ext uri="{FF2B5EF4-FFF2-40B4-BE49-F238E27FC236}">
                <a16:creationId xmlns:a16="http://schemas.microsoft.com/office/drawing/2014/main" id="{7EC96A0B-F9FC-4DED-AA7B-14C0FB8377C7}"/>
              </a:ext>
            </a:extLst>
          </xdr:cNvPr>
          <xdr:cNvSpPr>
            <a:spLocks noChangeArrowheads="1"/>
          </xdr:cNvSpPr>
        </xdr:nvSpPr>
        <xdr:spPr bwMode="auto">
          <a:xfrm>
            <a:off x="350" y="97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413" name="AutoShape 96">
            <a:extLst>
              <a:ext uri="{FF2B5EF4-FFF2-40B4-BE49-F238E27FC236}">
                <a16:creationId xmlns:a16="http://schemas.microsoft.com/office/drawing/2014/main" id="{E8B01666-8A18-4305-868B-AB79E30FA64B}"/>
              </a:ext>
            </a:extLst>
          </xdr:cNvPr>
          <xdr:cNvSpPr>
            <a:spLocks noChangeArrowheads="1"/>
          </xdr:cNvSpPr>
        </xdr:nvSpPr>
        <xdr:spPr bwMode="auto">
          <a:xfrm>
            <a:off x="320" y="100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34</xdr:col>
      <xdr:colOff>285750</xdr:colOff>
      <xdr:row>41</xdr:row>
      <xdr:rowOff>133350</xdr:rowOff>
    </xdr:from>
    <xdr:to>
      <xdr:col>35</xdr:col>
      <xdr:colOff>161925</xdr:colOff>
      <xdr:row>53</xdr:row>
      <xdr:rowOff>133350</xdr:rowOff>
    </xdr:to>
    <xdr:pic>
      <xdr:nvPicPr>
        <xdr:cNvPr id="177177" name="Picture 20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D6EFC5-97B9-4E32-9361-E0FFAE46C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781800"/>
          <a:ext cx="48577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361950</xdr:colOff>
      <xdr:row>55</xdr:row>
      <xdr:rowOff>38100</xdr:rowOff>
    </xdr:from>
    <xdr:to>
      <xdr:col>35</xdr:col>
      <xdr:colOff>66675</xdr:colOff>
      <xdr:row>63</xdr:row>
      <xdr:rowOff>142875</xdr:rowOff>
    </xdr:to>
    <xdr:pic>
      <xdr:nvPicPr>
        <xdr:cNvPr id="177178" name="Picture 98">
          <a:extLst>
            <a:ext uri="{FF2B5EF4-FFF2-40B4-BE49-F238E27FC236}">
              <a16:creationId xmlns:a16="http://schemas.microsoft.com/office/drawing/2014/main" id="{2E4E2E1E-CEE0-4B98-9C22-D910E6D8F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0" y="8953500"/>
          <a:ext cx="3143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381000</xdr:colOff>
      <xdr:row>2</xdr:row>
      <xdr:rowOff>38100</xdr:rowOff>
    </xdr:from>
    <xdr:to>
      <xdr:col>12</xdr:col>
      <xdr:colOff>381000</xdr:colOff>
      <xdr:row>3</xdr:row>
      <xdr:rowOff>66675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CC556C8E-1B78-4CDF-8311-33658EFECCAC}"/>
            </a:ext>
          </a:extLst>
        </xdr:cNvPr>
        <xdr:cNvSpPr>
          <a:spLocks noChangeArrowheads="1"/>
        </xdr:cNvSpPr>
      </xdr:nvSpPr>
      <xdr:spPr bwMode="auto">
        <a:xfrm>
          <a:off x="1657350" y="361950"/>
          <a:ext cx="38100" cy="19050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FF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2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28575</xdr:colOff>
      <xdr:row>1</xdr:row>
      <xdr:rowOff>57150</xdr:rowOff>
    </xdr:from>
    <xdr:to>
      <xdr:col>18</xdr:col>
      <xdr:colOff>381000</xdr:colOff>
      <xdr:row>3</xdr:row>
      <xdr:rowOff>85725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DEB589C0-148B-4EAA-B73E-6B2CC19C4557}"/>
            </a:ext>
          </a:extLst>
        </xdr:cNvPr>
        <xdr:cNvSpPr txBox="1">
          <a:spLocks noChangeArrowheads="1"/>
        </xdr:cNvSpPr>
      </xdr:nvSpPr>
      <xdr:spPr bwMode="auto">
        <a:xfrm>
          <a:off x="2695575" y="209550"/>
          <a:ext cx="2562225" cy="3524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WELL: POR-6A</a:t>
          </a:r>
        </a:p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 :  Wichianburi</a:t>
          </a:r>
        </a:p>
      </xdr:txBody>
    </xdr:sp>
    <xdr:clientData/>
  </xdr:twoCellAnchor>
  <xdr:twoCellAnchor>
    <xdr:from>
      <xdr:col>7</xdr:col>
      <xdr:colOff>142875</xdr:colOff>
      <xdr:row>11</xdr:row>
      <xdr:rowOff>152400</xdr:rowOff>
    </xdr:from>
    <xdr:to>
      <xdr:col>7</xdr:col>
      <xdr:colOff>333375</xdr:colOff>
      <xdr:row>15</xdr:row>
      <xdr:rowOff>0</xdr:rowOff>
    </xdr:to>
    <xdr:sp macro="" textlink="">
      <xdr:nvSpPr>
        <xdr:cNvPr id="177181" name="Rectangle 16">
          <a:extLst>
            <a:ext uri="{FF2B5EF4-FFF2-40B4-BE49-F238E27FC236}">
              <a16:creationId xmlns:a16="http://schemas.microsoft.com/office/drawing/2014/main" id="{DC9FEE21-E087-418B-8A4F-68D7A7200FAC}"/>
            </a:ext>
          </a:extLst>
        </xdr:cNvPr>
        <xdr:cNvSpPr>
          <a:spLocks noChangeArrowheads="1"/>
        </xdr:cNvSpPr>
      </xdr:nvSpPr>
      <xdr:spPr bwMode="auto">
        <a:xfrm>
          <a:off x="2667000" y="1933575"/>
          <a:ext cx="190500" cy="495300"/>
        </a:xfrm>
        <a:prstGeom prst="rect">
          <a:avLst/>
        </a:prstGeom>
        <a:solidFill>
          <a:srgbClr val="00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11</xdr:row>
      <xdr:rowOff>123825</xdr:rowOff>
    </xdr:from>
    <xdr:to>
      <xdr:col>7</xdr:col>
      <xdr:colOff>361950</xdr:colOff>
      <xdr:row>11</xdr:row>
      <xdr:rowOff>152400</xdr:rowOff>
    </xdr:to>
    <xdr:grpSp>
      <xdr:nvGrpSpPr>
        <xdr:cNvPr id="177182" name="Group 17">
          <a:extLst>
            <a:ext uri="{FF2B5EF4-FFF2-40B4-BE49-F238E27FC236}">
              <a16:creationId xmlns:a16="http://schemas.microsoft.com/office/drawing/2014/main" id="{6D215D8C-CC2A-45C8-814D-55733B987552}"/>
            </a:ext>
          </a:extLst>
        </xdr:cNvPr>
        <xdr:cNvGrpSpPr>
          <a:grpSpLocks/>
        </xdr:cNvGrpSpPr>
      </xdr:nvGrpSpPr>
      <xdr:grpSpPr bwMode="auto">
        <a:xfrm>
          <a:off x="2649651" y="1901258"/>
          <a:ext cx="238125" cy="28575"/>
          <a:chOff x="774" y="1581"/>
          <a:chExt cx="155" cy="32"/>
        </a:xfrm>
      </xdr:grpSpPr>
      <xdr:sp macro="" textlink="">
        <xdr:nvSpPr>
          <xdr:cNvPr id="177394" name="Line 18">
            <a:extLst>
              <a:ext uri="{FF2B5EF4-FFF2-40B4-BE49-F238E27FC236}">
                <a16:creationId xmlns:a16="http://schemas.microsoft.com/office/drawing/2014/main" id="{CD8ABB6E-E2EE-45D3-91B1-ADDD9965A15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74" y="1581"/>
            <a:ext cx="14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5" name="Line 19">
            <a:extLst>
              <a:ext uri="{FF2B5EF4-FFF2-40B4-BE49-F238E27FC236}">
                <a16:creationId xmlns:a16="http://schemas.microsoft.com/office/drawing/2014/main" id="{84F014AA-1114-4110-9953-867A19DC67C8}"/>
              </a:ext>
            </a:extLst>
          </xdr:cNvPr>
          <xdr:cNvSpPr>
            <a:spLocks noChangeShapeType="1"/>
          </xdr:cNvSpPr>
        </xdr:nvSpPr>
        <xdr:spPr bwMode="auto">
          <a:xfrm flipV="1">
            <a:off x="914" y="1581"/>
            <a:ext cx="15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6" name="Line 20">
            <a:extLst>
              <a:ext uri="{FF2B5EF4-FFF2-40B4-BE49-F238E27FC236}">
                <a16:creationId xmlns:a16="http://schemas.microsoft.com/office/drawing/2014/main" id="{7651D983-340D-462B-B34A-EBBD97DF776A}"/>
              </a:ext>
            </a:extLst>
          </xdr:cNvPr>
          <xdr:cNvSpPr>
            <a:spLocks noChangeShapeType="1"/>
          </xdr:cNvSpPr>
        </xdr:nvSpPr>
        <xdr:spPr bwMode="auto">
          <a:xfrm>
            <a:off x="774" y="1581"/>
            <a:ext cx="1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7" name="Line 21">
            <a:extLst>
              <a:ext uri="{FF2B5EF4-FFF2-40B4-BE49-F238E27FC236}">
                <a16:creationId xmlns:a16="http://schemas.microsoft.com/office/drawing/2014/main" id="{329CACDD-EB42-4DF9-A40A-BDA6A783CBEC}"/>
              </a:ext>
            </a:extLst>
          </xdr:cNvPr>
          <xdr:cNvSpPr>
            <a:spLocks noChangeShapeType="1"/>
          </xdr:cNvSpPr>
        </xdr:nvSpPr>
        <xdr:spPr bwMode="auto">
          <a:xfrm>
            <a:off x="788" y="1613"/>
            <a:ext cx="1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oneCellAnchor>
    <xdr:from>
      <xdr:col>9</xdr:col>
      <xdr:colOff>57220</xdr:colOff>
      <xdr:row>7</xdr:row>
      <xdr:rowOff>73284</xdr:rowOff>
    </xdr:from>
    <xdr:ext cx="940829" cy="430691"/>
    <xdr:sp macro="" textlink="">
      <xdr:nvSpPr>
        <xdr:cNvPr id="300" name="Text Box 22">
          <a:extLst>
            <a:ext uri="{FF2B5EF4-FFF2-40B4-BE49-F238E27FC236}">
              <a16:creationId xmlns:a16="http://schemas.microsoft.com/office/drawing/2014/main" id="{BFB05AD9-C3FB-42E8-9662-2E78E052ADEE}"/>
            </a:ext>
          </a:extLst>
        </xdr:cNvPr>
        <xdr:cNvSpPr txBox="1">
          <a:spLocks noChangeArrowheads="1"/>
        </xdr:cNvSpPr>
      </xdr:nvSpPr>
      <xdr:spPr bwMode="auto">
        <a:xfrm rot="-889720">
          <a:off x="3161349" y="1204378"/>
          <a:ext cx="940829" cy="4306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76197" tIns="38098" rIns="76197" bIns="38098" anchor="t" upright="1">
          <a:spAutoFit/>
        </a:bodyPr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Rig VAUSE  460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ELEVATIONS</a:t>
          </a:r>
        </a:p>
        <a:p>
          <a:pPr algn="l" rtl="0">
            <a:defRPr sz="1000"/>
          </a:pPr>
          <a:endParaRPr lang="en-GB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7</xdr:col>
      <xdr:colOff>0</xdr:colOff>
      <xdr:row>8</xdr:row>
      <xdr:rowOff>133350</xdr:rowOff>
    </xdr:from>
    <xdr:to>
      <xdr:col>7</xdr:col>
      <xdr:colOff>66675</xdr:colOff>
      <xdr:row>14</xdr:row>
      <xdr:rowOff>152400</xdr:rowOff>
    </xdr:to>
    <xdr:sp macro="" textlink="">
      <xdr:nvSpPr>
        <xdr:cNvPr id="177184" name="Rectangle 24">
          <a:extLst>
            <a:ext uri="{FF2B5EF4-FFF2-40B4-BE49-F238E27FC236}">
              <a16:creationId xmlns:a16="http://schemas.microsoft.com/office/drawing/2014/main" id="{B074C800-75A4-49D4-A50F-DC10B5939D6A}"/>
            </a:ext>
          </a:extLst>
        </xdr:cNvPr>
        <xdr:cNvSpPr>
          <a:spLocks noChangeArrowheads="1"/>
        </xdr:cNvSpPr>
      </xdr:nvSpPr>
      <xdr:spPr bwMode="auto">
        <a:xfrm>
          <a:off x="2524125" y="1428750"/>
          <a:ext cx="66675" cy="990600"/>
        </a:xfrm>
        <a:prstGeom prst="rect">
          <a:avLst/>
        </a:prstGeom>
        <a:solidFill>
          <a:srgbClr val="00CC99"/>
        </a:solidFill>
        <a:ln w="63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409575</xdr:colOff>
      <xdr:row>8</xdr:row>
      <xdr:rowOff>123825</xdr:rowOff>
    </xdr:from>
    <xdr:to>
      <xdr:col>8</xdr:col>
      <xdr:colOff>0</xdr:colOff>
      <xdr:row>14</xdr:row>
      <xdr:rowOff>152400</xdr:rowOff>
    </xdr:to>
    <xdr:sp macro="" textlink="">
      <xdr:nvSpPr>
        <xdr:cNvPr id="177185" name="Rectangle 25">
          <a:extLst>
            <a:ext uri="{FF2B5EF4-FFF2-40B4-BE49-F238E27FC236}">
              <a16:creationId xmlns:a16="http://schemas.microsoft.com/office/drawing/2014/main" id="{C36505F0-E958-4384-B710-C4976EB3AC54}"/>
            </a:ext>
          </a:extLst>
        </xdr:cNvPr>
        <xdr:cNvSpPr>
          <a:spLocks noChangeArrowheads="1"/>
        </xdr:cNvSpPr>
      </xdr:nvSpPr>
      <xdr:spPr bwMode="auto">
        <a:xfrm>
          <a:off x="2933700" y="1419225"/>
          <a:ext cx="66675" cy="1000125"/>
        </a:xfrm>
        <a:prstGeom prst="rect">
          <a:avLst/>
        </a:prstGeom>
        <a:solidFill>
          <a:srgbClr val="00CC99"/>
        </a:solidFill>
        <a:ln w="63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219075</xdr:colOff>
      <xdr:row>8</xdr:row>
      <xdr:rowOff>123825</xdr:rowOff>
    </xdr:from>
    <xdr:to>
      <xdr:col>10</xdr:col>
      <xdr:colOff>28575</xdr:colOff>
      <xdr:row>8</xdr:row>
      <xdr:rowOff>123825</xdr:rowOff>
    </xdr:to>
    <xdr:sp macro="" textlink="">
      <xdr:nvSpPr>
        <xdr:cNvPr id="177186" name="Line 26">
          <a:extLst>
            <a:ext uri="{FF2B5EF4-FFF2-40B4-BE49-F238E27FC236}">
              <a16:creationId xmlns:a16="http://schemas.microsoft.com/office/drawing/2014/main" id="{8B30A9EA-505C-4083-8999-7655B75FB7F9}"/>
            </a:ext>
          </a:extLst>
        </xdr:cNvPr>
        <xdr:cNvSpPr>
          <a:spLocks noChangeShapeType="1"/>
        </xdr:cNvSpPr>
      </xdr:nvSpPr>
      <xdr:spPr bwMode="auto">
        <a:xfrm>
          <a:off x="2419350" y="1419225"/>
          <a:ext cx="847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5</xdr:row>
      <xdr:rowOff>57150</xdr:rowOff>
    </xdr:from>
    <xdr:to>
      <xdr:col>7</xdr:col>
      <xdr:colOff>381000</xdr:colOff>
      <xdr:row>8</xdr:row>
      <xdr:rowOff>133350</xdr:rowOff>
    </xdr:to>
    <xdr:grpSp>
      <xdr:nvGrpSpPr>
        <xdr:cNvPr id="177187" name="Group 113">
          <a:extLst>
            <a:ext uri="{FF2B5EF4-FFF2-40B4-BE49-F238E27FC236}">
              <a16:creationId xmlns:a16="http://schemas.microsoft.com/office/drawing/2014/main" id="{F3D30EFA-62A7-47EF-9A16-0ABACF9EE5AB}"/>
            </a:ext>
          </a:extLst>
        </xdr:cNvPr>
        <xdr:cNvGrpSpPr>
          <a:grpSpLocks/>
        </xdr:cNvGrpSpPr>
      </xdr:nvGrpSpPr>
      <xdr:grpSpPr bwMode="auto">
        <a:xfrm>
          <a:off x="2640126" y="865074"/>
          <a:ext cx="266700" cy="560955"/>
          <a:chOff x="200" y="89"/>
          <a:chExt cx="28" cy="59"/>
        </a:xfrm>
      </xdr:grpSpPr>
      <xdr:sp macro="" textlink="">
        <xdr:nvSpPr>
          <xdr:cNvPr id="177386" name="Line 27">
            <a:extLst>
              <a:ext uri="{FF2B5EF4-FFF2-40B4-BE49-F238E27FC236}">
                <a16:creationId xmlns:a16="http://schemas.microsoft.com/office/drawing/2014/main" id="{365F83C6-18F4-49BF-9440-61609B9AE49E}"/>
              </a:ext>
            </a:extLst>
          </xdr:cNvPr>
          <xdr:cNvSpPr>
            <a:spLocks noChangeShapeType="1"/>
          </xdr:cNvSpPr>
        </xdr:nvSpPr>
        <xdr:spPr bwMode="auto">
          <a:xfrm flipV="1">
            <a:off x="200" y="96"/>
            <a:ext cx="9" cy="5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7" name="Line 28">
            <a:extLst>
              <a:ext uri="{FF2B5EF4-FFF2-40B4-BE49-F238E27FC236}">
                <a16:creationId xmlns:a16="http://schemas.microsoft.com/office/drawing/2014/main" id="{6C71E8B5-6817-4500-ABDF-CE44F018C0E9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19" y="96"/>
            <a:ext cx="9" cy="52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8" name="Rectangle 29">
            <a:extLst>
              <a:ext uri="{FF2B5EF4-FFF2-40B4-BE49-F238E27FC236}">
                <a16:creationId xmlns:a16="http://schemas.microsoft.com/office/drawing/2014/main" id="{19409458-88F7-49C9-986C-24C76F078FE5}"/>
              </a:ext>
            </a:extLst>
          </xdr:cNvPr>
          <xdr:cNvSpPr>
            <a:spLocks noChangeArrowheads="1"/>
          </xdr:cNvSpPr>
        </xdr:nvSpPr>
        <xdr:spPr bwMode="auto">
          <a:xfrm>
            <a:off x="203" y="89"/>
            <a:ext cx="22" cy="6"/>
          </a:xfrm>
          <a:prstGeom prst="rect">
            <a:avLst/>
          </a:prstGeom>
          <a:solidFill>
            <a:srgbClr val="00CC99"/>
          </a:solidFill>
          <a:ln w="1270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389" name="Line 30">
            <a:extLst>
              <a:ext uri="{FF2B5EF4-FFF2-40B4-BE49-F238E27FC236}">
                <a16:creationId xmlns:a16="http://schemas.microsoft.com/office/drawing/2014/main" id="{03BD1C90-D99C-403B-B46B-9E9B8F94AE63}"/>
              </a:ext>
            </a:extLst>
          </xdr:cNvPr>
          <xdr:cNvSpPr>
            <a:spLocks noChangeShapeType="1"/>
          </xdr:cNvSpPr>
        </xdr:nvSpPr>
        <xdr:spPr bwMode="auto">
          <a:xfrm>
            <a:off x="208" y="102"/>
            <a:ext cx="14" cy="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0" name="Line 31">
            <a:extLst>
              <a:ext uri="{FF2B5EF4-FFF2-40B4-BE49-F238E27FC236}">
                <a16:creationId xmlns:a16="http://schemas.microsoft.com/office/drawing/2014/main" id="{36A90C54-667F-49E2-AC2B-FECC758E5DA9}"/>
              </a:ext>
            </a:extLst>
          </xdr:cNvPr>
          <xdr:cNvSpPr>
            <a:spLocks noChangeShapeType="1"/>
          </xdr:cNvSpPr>
        </xdr:nvSpPr>
        <xdr:spPr bwMode="auto">
          <a:xfrm flipH="1">
            <a:off x="206" y="110"/>
            <a:ext cx="16" cy="8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1" name="Line 32">
            <a:extLst>
              <a:ext uri="{FF2B5EF4-FFF2-40B4-BE49-F238E27FC236}">
                <a16:creationId xmlns:a16="http://schemas.microsoft.com/office/drawing/2014/main" id="{ACDA0FBD-42FC-40C8-8FE5-7C72CFEA4D4B}"/>
              </a:ext>
            </a:extLst>
          </xdr:cNvPr>
          <xdr:cNvSpPr>
            <a:spLocks noChangeShapeType="1"/>
          </xdr:cNvSpPr>
        </xdr:nvSpPr>
        <xdr:spPr bwMode="auto">
          <a:xfrm>
            <a:off x="205" y="118"/>
            <a:ext cx="20" cy="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2" name="Line 33">
            <a:extLst>
              <a:ext uri="{FF2B5EF4-FFF2-40B4-BE49-F238E27FC236}">
                <a16:creationId xmlns:a16="http://schemas.microsoft.com/office/drawing/2014/main" id="{5AE30D8C-25EC-4C62-B4A9-7F84C44CD9D2}"/>
              </a:ext>
            </a:extLst>
          </xdr:cNvPr>
          <xdr:cNvSpPr>
            <a:spLocks noChangeShapeType="1"/>
          </xdr:cNvSpPr>
        </xdr:nvSpPr>
        <xdr:spPr bwMode="auto">
          <a:xfrm flipH="1">
            <a:off x="202" y="127"/>
            <a:ext cx="23" cy="7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93" name="Line 34">
            <a:extLst>
              <a:ext uri="{FF2B5EF4-FFF2-40B4-BE49-F238E27FC236}">
                <a16:creationId xmlns:a16="http://schemas.microsoft.com/office/drawing/2014/main" id="{CC74CA0E-D349-4D28-96AB-F1115D6F27B7}"/>
              </a:ext>
            </a:extLst>
          </xdr:cNvPr>
          <xdr:cNvSpPr>
            <a:spLocks noChangeShapeType="1"/>
          </xdr:cNvSpPr>
        </xdr:nvSpPr>
        <xdr:spPr bwMode="auto">
          <a:xfrm>
            <a:off x="202" y="134"/>
            <a:ext cx="26" cy="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85725</xdr:colOff>
      <xdr:row>8</xdr:row>
      <xdr:rowOff>133350</xdr:rowOff>
    </xdr:from>
    <xdr:to>
      <xdr:col>12</xdr:col>
      <xdr:colOff>190500</xdr:colOff>
      <xdr:row>8</xdr:row>
      <xdr:rowOff>133350</xdr:rowOff>
    </xdr:to>
    <xdr:sp macro="" textlink="">
      <xdr:nvSpPr>
        <xdr:cNvPr id="177188" name="Line 35">
          <a:extLst>
            <a:ext uri="{FF2B5EF4-FFF2-40B4-BE49-F238E27FC236}">
              <a16:creationId xmlns:a16="http://schemas.microsoft.com/office/drawing/2014/main" id="{F333EE54-8991-4060-899F-EEAE243C76C1}"/>
            </a:ext>
          </a:extLst>
        </xdr:cNvPr>
        <xdr:cNvSpPr>
          <a:spLocks noChangeShapeType="1"/>
        </xdr:cNvSpPr>
      </xdr:nvSpPr>
      <xdr:spPr bwMode="auto">
        <a:xfrm>
          <a:off x="3590925" y="1428750"/>
          <a:ext cx="104775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8</xdr:row>
      <xdr:rowOff>133350</xdr:rowOff>
    </xdr:from>
    <xdr:to>
      <xdr:col>12</xdr:col>
      <xdr:colOff>304800</xdr:colOff>
      <xdr:row>8</xdr:row>
      <xdr:rowOff>133350</xdr:rowOff>
    </xdr:to>
    <xdr:sp macro="" textlink="">
      <xdr:nvSpPr>
        <xdr:cNvPr id="177189" name="Line 38">
          <a:extLst>
            <a:ext uri="{FF2B5EF4-FFF2-40B4-BE49-F238E27FC236}">
              <a16:creationId xmlns:a16="http://schemas.microsoft.com/office/drawing/2014/main" id="{90913AEE-64E8-45C3-B4A5-AD10EF65110F}"/>
            </a:ext>
          </a:extLst>
        </xdr:cNvPr>
        <xdr:cNvSpPr>
          <a:spLocks noChangeShapeType="1"/>
        </xdr:cNvSpPr>
      </xdr:nvSpPr>
      <xdr:spPr bwMode="auto">
        <a:xfrm>
          <a:off x="3352800" y="1428750"/>
          <a:ext cx="45720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123825</xdr:colOff>
      <xdr:row>8</xdr:row>
      <xdr:rowOff>133350</xdr:rowOff>
    </xdr:from>
    <xdr:to>
      <xdr:col>12</xdr:col>
      <xdr:colOff>123825</xdr:colOff>
      <xdr:row>11</xdr:row>
      <xdr:rowOff>133350</xdr:rowOff>
    </xdr:to>
    <xdr:sp macro="" textlink="">
      <xdr:nvSpPr>
        <xdr:cNvPr id="177190" name="Line 41">
          <a:extLst>
            <a:ext uri="{FF2B5EF4-FFF2-40B4-BE49-F238E27FC236}">
              <a16:creationId xmlns:a16="http://schemas.microsoft.com/office/drawing/2014/main" id="{67DE8F9D-9905-46C5-92A0-B8D9CBF3EFB8}"/>
            </a:ext>
          </a:extLst>
        </xdr:cNvPr>
        <xdr:cNvSpPr>
          <a:spLocks noChangeShapeType="1"/>
        </xdr:cNvSpPr>
      </xdr:nvSpPr>
      <xdr:spPr bwMode="auto">
        <a:xfrm>
          <a:off x="3629025" y="1428750"/>
          <a:ext cx="0" cy="485775"/>
        </a:xfrm>
        <a:prstGeom prst="line">
          <a:avLst/>
        </a:prstGeom>
        <a:noFill/>
        <a:ln w="9525">
          <a:solidFill>
            <a:srgbClr val="FF0000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123825</xdr:colOff>
      <xdr:row>11</xdr:row>
      <xdr:rowOff>133350</xdr:rowOff>
    </xdr:from>
    <xdr:to>
      <xdr:col>12</xdr:col>
      <xdr:colOff>123825</xdr:colOff>
      <xdr:row>14</xdr:row>
      <xdr:rowOff>152400</xdr:rowOff>
    </xdr:to>
    <xdr:sp macro="" textlink="">
      <xdr:nvSpPr>
        <xdr:cNvPr id="177191" name="Line 42">
          <a:extLst>
            <a:ext uri="{FF2B5EF4-FFF2-40B4-BE49-F238E27FC236}">
              <a16:creationId xmlns:a16="http://schemas.microsoft.com/office/drawing/2014/main" id="{EEA157DA-AA92-4051-97B7-C3E4D5E9EBB0}"/>
            </a:ext>
          </a:extLst>
        </xdr:cNvPr>
        <xdr:cNvSpPr>
          <a:spLocks noChangeShapeType="1"/>
        </xdr:cNvSpPr>
      </xdr:nvSpPr>
      <xdr:spPr bwMode="auto">
        <a:xfrm>
          <a:off x="3629025" y="1914525"/>
          <a:ext cx="0" cy="504825"/>
        </a:xfrm>
        <a:prstGeom prst="line">
          <a:avLst/>
        </a:prstGeom>
        <a:noFill/>
        <a:ln w="9525">
          <a:solidFill>
            <a:srgbClr val="3333CC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12</xdr:row>
      <xdr:rowOff>9525</xdr:rowOff>
    </xdr:from>
    <xdr:to>
      <xdr:col>13</xdr:col>
      <xdr:colOff>19050</xdr:colOff>
      <xdr:row>15</xdr:row>
      <xdr:rowOff>0</xdr:rowOff>
    </xdr:to>
    <xdr:sp macro="" textlink="">
      <xdr:nvSpPr>
        <xdr:cNvPr id="177192" name="Rectangle 195">
          <a:extLst>
            <a:ext uri="{FF2B5EF4-FFF2-40B4-BE49-F238E27FC236}">
              <a16:creationId xmlns:a16="http://schemas.microsoft.com/office/drawing/2014/main" id="{A8DB09C1-B7CD-4926-871B-9155956597E1}"/>
            </a:ext>
          </a:extLst>
        </xdr:cNvPr>
        <xdr:cNvSpPr>
          <a:spLocks noChangeArrowheads="1"/>
        </xdr:cNvSpPr>
      </xdr:nvSpPr>
      <xdr:spPr bwMode="auto">
        <a:xfrm>
          <a:off x="1704975" y="1952625"/>
          <a:ext cx="2390775" cy="476250"/>
        </a:xfrm>
        <a:prstGeom prst="rect">
          <a:avLst/>
        </a:prstGeom>
        <a:noFill/>
        <a:ln w="254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200025</xdr:colOff>
      <xdr:row>12</xdr:row>
      <xdr:rowOff>152400</xdr:rowOff>
    </xdr:from>
    <xdr:to>
      <xdr:col>12</xdr:col>
      <xdr:colOff>200025</xdr:colOff>
      <xdr:row>13</xdr:row>
      <xdr:rowOff>133350</xdr:rowOff>
    </xdr:to>
    <xdr:sp macro="" textlink="">
      <xdr:nvSpPr>
        <xdr:cNvPr id="5" name="Text Box 196">
          <a:extLst>
            <a:ext uri="{FF2B5EF4-FFF2-40B4-BE49-F238E27FC236}">
              <a16:creationId xmlns:a16="http://schemas.microsoft.com/office/drawing/2014/main" id="{18E15839-5CA4-4F8F-BC9F-6304DF8181D0}"/>
            </a:ext>
          </a:extLst>
        </xdr:cNvPr>
        <xdr:cNvSpPr txBox="1">
          <a:spLocks noChangeArrowheads="1"/>
        </xdr:cNvSpPr>
      </xdr:nvSpPr>
      <xdr:spPr bwMode="auto">
        <a:xfrm>
          <a:off x="1476375" y="2095500"/>
          <a:ext cx="276225" cy="14287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6.42</a:t>
          </a:r>
        </a:p>
      </xdr:txBody>
    </xdr:sp>
    <xdr:clientData/>
  </xdr:twoCellAnchor>
  <xdr:twoCellAnchor>
    <xdr:from>
      <xdr:col>7</xdr:col>
      <xdr:colOff>142875</xdr:colOff>
      <xdr:row>12</xdr:row>
      <xdr:rowOff>0</xdr:rowOff>
    </xdr:from>
    <xdr:to>
      <xdr:col>7</xdr:col>
      <xdr:colOff>333375</xdr:colOff>
      <xdr:row>15</xdr:row>
      <xdr:rowOff>9525</xdr:rowOff>
    </xdr:to>
    <xdr:sp macro="" textlink="">
      <xdr:nvSpPr>
        <xdr:cNvPr id="177194" name="Rectangle 16">
          <a:extLst>
            <a:ext uri="{FF2B5EF4-FFF2-40B4-BE49-F238E27FC236}">
              <a16:creationId xmlns:a16="http://schemas.microsoft.com/office/drawing/2014/main" id="{DFFA1BAA-0E16-470D-B71F-C489FDAA7BB5}"/>
            </a:ext>
          </a:extLst>
        </xdr:cNvPr>
        <xdr:cNvSpPr>
          <a:spLocks noChangeArrowheads="1"/>
        </xdr:cNvSpPr>
      </xdr:nvSpPr>
      <xdr:spPr bwMode="auto">
        <a:xfrm>
          <a:off x="2667000" y="1943100"/>
          <a:ext cx="190500" cy="495300"/>
        </a:xfrm>
        <a:prstGeom prst="rect">
          <a:avLst/>
        </a:prstGeom>
        <a:solidFill>
          <a:srgbClr val="00FFFF"/>
        </a:solidFill>
        <a:ln w="127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11</xdr:row>
      <xdr:rowOff>123825</xdr:rowOff>
    </xdr:from>
    <xdr:to>
      <xdr:col>7</xdr:col>
      <xdr:colOff>361950</xdr:colOff>
      <xdr:row>11</xdr:row>
      <xdr:rowOff>152400</xdr:rowOff>
    </xdr:to>
    <xdr:grpSp>
      <xdr:nvGrpSpPr>
        <xdr:cNvPr id="177195" name="Group 17">
          <a:extLst>
            <a:ext uri="{FF2B5EF4-FFF2-40B4-BE49-F238E27FC236}">
              <a16:creationId xmlns:a16="http://schemas.microsoft.com/office/drawing/2014/main" id="{DA145AF0-CEC1-45EA-A544-412DF3B38C22}"/>
            </a:ext>
          </a:extLst>
        </xdr:cNvPr>
        <xdr:cNvGrpSpPr>
          <a:grpSpLocks/>
        </xdr:cNvGrpSpPr>
      </xdr:nvGrpSpPr>
      <xdr:grpSpPr bwMode="auto">
        <a:xfrm>
          <a:off x="2649651" y="1901258"/>
          <a:ext cx="238125" cy="28575"/>
          <a:chOff x="774" y="1581"/>
          <a:chExt cx="155" cy="32"/>
        </a:xfrm>
      </xdr:grpSpPr>
      <xdr:sp macro="" textlink="">
        <xdr:nvSpPr>
          <xdr:cNvPr id="177382" name="Line 18">
            <a:extLst>
              <a:ext uri="{FF2B5EF4-FFF2-40B4-BE49-F238E27FC236}">
                <a16:creationId xmlns:a16="http://schemas.microsoft.com/office/drawing/2014/main" id="{34F9FC21-4939-49AB-98F8-0BF30BB237E6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74" y="1581"/>
            <a:ext cx="14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3" name="Line 19">
            <a:extLst>
              <a:ext uri="{FF2B5EF4-FFF2-40B4-BE49-F238E27FC236}">
                <a16:creationId xmlns:a16="http://schemas.microsoft.com/office/drawing/2014/main" id="{867B03BE-770B-4D84-8D8A-54BE543040F7}"/>
              </a:ext>
            </a:extLst>
          </xdr:cNvPr>
          <xdr:cNvSpPr>
            <a:spLocks noChangeShapeType="1"/>
          </xdr:cNvSpPr>
        </xdr:nvSpPr>
        <xdr:spPr bwMode="auto">
          <a:xfrm flipV="1">
            <a:off x="914" y="1581"/>
            <a:ext cx="15" cy="3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4" name="Line 20">
            <a:extLst>
              <a:ext uri="{FF2B5EF4-FFF2-40B4-BE49-F238E27FC236}">
                <a16:creationId xmlns:a16="http://schemas.microsoft.com/office/drawing/2014/main" id="{FA6D6530-0686-4432-B84D-45E3D18BBEF8}"/>
              </a:ext>
            </a:extLst>
          </xdr:cNvPr>
          <xdr:cNvSpPr>
            <a:spLocks noChangeShapeType="1"/>
          </xdr:cNvSpPr>
        </xdr:nvSpPr>
        <xdr:spPr bwMode="auto">
          <a:xfrm>
            <a:off x="774" y="1581"/>
            <a:ext cx="1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5" name="Line 21">
            <a:extLst>
              <a:ext uri="{FF2B5EF4-FFF2-40B4-BE49-F238E27FC236}">
                <a16:creationId xmlns:a16="http://schemas.microsoft.com/office/drawing/2014/main" id="{EE5A49F5-9B12-4638-BDFD-520A50ED69DB}"/>
              </a:ext>
            </a:extLst>
          </xdr:cNvPr>
          <xdr:cNvSpPr>
            <a:spLocks noChangeShapeType="1"/>
          </xdr:cNvSpPr>
        </xdr:nvSpPr>
        <xdr:spPr bwMode="auto">
          <a:xfrm>
            <a:off x="788" y="1613"/>
            <a:ext cx="1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123825</xdr:colOff>
      <xdr:row>11</xdr:row>
      <xdr:rowOff>133350</xdr:rowOff>
    </xdr:from>
    <xdr:to>
      <xdr:col>12</xdr:col>
      <xdr:colOff>123825</xdr:colOff>
      <xdr:row>14</xdr:row>
      <xdr:rowOff>152400</xdr:rowOff>
    </xdr:to>
    <xdr:sp macro="" textlink="">
      <xdr:nvSpPr>
        <xdr:cNvPr id="177196" name="Line 42">
          <a:extLst>
            <a:ext uri="{FF2B5EF4-FFF2-40B4-BE49-F238E27FC236}">
              <a16:creationId xmlns:a16="http://schemas.microsoft.com/office/drawing/2014/main" id="{DC417845-A1C7-4FA3-97CF-1D4B8C9EDB04}"/>
            </a:ext>
          </a:extLst>
        </xdr:cNvPr>
        <xdr:cNvSpPr>
          <a:spLocks noChangeShapeType="1"/>
        </xdr:cNvSpPr>
      </xdr:nvSpPr>
      <xdr:spPr bwMode="auto">
        <a:xfrm>
          <a:off x="3629025" y="1914525"/>
          <a:ext cx="0" cy="504825"/>
        </a:xfrm>
        <a:prstGeom prst="line">
          <a:avLst/>
        </a:prstGeom>
        <a:noFill/>
        <a:ln w="9525">
          <a:solidFill>
            <a:srgbClr val="3333CC"/>
          </a:solidFill>
          <a:round/>
          <a:headEnd type="triangle" w="sm" len="med"/>
          <a:tailEnd type="triangle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95250</xdr:colOff>
      <xdr:row>27</xdr:row>
      <xdr:rowOff>9525</xdr:rowOff>
    </xdr:to>
    <xdr:grpSp>
      <xdr:nvGrpSpPr>
        <xdr:cNvPr id="177197" name="Group 65">
          <a:extLst>
            <a:ext uri="{FF2B5EF4-FFF2-40B4-BE49-F238E27FC236}">
              <a16:creationId xmlns:a16="http://schemas.microsoft.com/office/drawing/2014/main" id="{E1F53274-5DE8-4D25-A1EA-2E8ED3E2F1F3}"/>
            </a:ext>
          </a:extLst>
        </xdr:cNvPr>
        <xdr:cNvGrpSpPr>
          <a:grpSpLocks/>
        </xdr:cNvGrpSpPr>
      </xdr:nvGrpSpPr>
      <xdr:grpSpPr bwMode="auto">
        <a:xfrm>
          <a:off x="3376272" y="2433297"/>
          <a:ext cx="95250" cy="1939018"/>
          <a:chOff x="180" y="202"/>
          <a:chExt cx="8" cy="75"/>
        </a:xfrm>
      </xdr:grpSpPr>
      <xdr:sp macro="" textlink="">
        <xdr:nvSpPr>
          <xdr:cNvPr id="177380" name="Line 59">
            <a:extLst>
              <a:ext uri="{FF2B5EF4-FFF2-40B4-BE49-F238E27FC236}">
                <a16:creationId xmlns:a16="http://schemas.microsoft.com/office/drawing/2014/main" id="{54AD9FF3-A14F-4332-AC4B-C4C2068630D0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81" name="AutoShape 62">
            <a:extLst>
              <a:ext uri="{FF2B5EF4-FFF2-40B4-BE49-F238E27FC236}">
                <a16:creationId xmlns:a16="http://schemas.microsoft.com/office/drawing/2014/main" id="{7A3769EC-ED35-45D2-909D-65F4B0DB37E9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352425</xdr:colOff>
      <xdr:row>12</xdr:row>
      <xdr:rowOff>9525</xdr:rowOff>
    </xdr:from>
    <xdr:to>
      <xdr:col>13</xdr:col>
      <xdr:colOff>19050</xdr:colOff>
      <xdr:row>15</xdr:row>
      <xdr:rowOff>0</xdr:rowOff>
    </xdr:to>
    <xdr:sp macro="" textlink="">
      <xdr:nvSpPr>
        <xdr:cNvPr id="177198" name="Rectangle 195">
          <a:extLst>
            <a:ext uri="{FF2B5EF4-FFF2-40B4-BE49-F238E27FC236}">
              <a16:creationId xmlns:a16="http://schemas.microsoft.com/office/drawing/2014/main" id="{C27D46D4-3131-4A8E-BC8C-BB82F3257035}"/>
            </a:ext>
          </a:extLst>
        </xdr:cNvPr>
        <xdr:cNvSpPr>
          <a:spLocks noChangeArrowheads="1"/>
        </xdr:cNvSpPr>
      </xdr:nvSpPr>
      <xdr:spPr bwMode="auto">
        <a:xfrm>
          <a:off x="1704975" y="1952625"/>
          <a:ext cx="2390775" cy="476250"/>
        </a:xfrm>
        <a:prstGeom prst="rect">
          <a:avLst/>
        </a:prstGeom>
        <a:noFill/>
        <a:ln w="254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209550</xdr:colOff>
      <xdr:row>12</xdr:row>
      <xdr:rowOff>142875</xdr:rowOff>
    </xdr:from>
    <xdr:to>
      <xdr:col>12</xdr:col>
      <xdr:colOff>485775</xdr:colOff>
      <xdr:row>14</xdr:row>
      <xdr:rowOff>0</xdr:rowOff>
    </xdr:to>
    <xdr:sp macro="" textlink="">
      <xdr:nvSpPr>
        <xdr:cNvPr id="120960" name="Text Box 196">
          <a:extLst>
            <a:ext uri="{FF2B5EF4-FFF2-40B4-BE49-F238E27FC236}">
              <a16:creationId xmlns:a16="http://schemas.microsoft.com/office/drawing/2014/main" id="{0EDE3C2B-0063-4104-ADB7-066DF4DE592D}"/>
            </a:ext>
          </a:extLst>
        </xdr:cNvPr>
        <xdr:cNvSpPr txBox="1">
          <a:spLocks noChangeArrowheads="1"/>
        </xdr:cNvSpPr>
      </xdr:nvSpPr>
      <xdr:spPr bwMode="auto">
        <a:xfrm>
          <a:off x="3714750" y="2085975"/>
          <a:ext cx="276225" cy="180975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FF"/>
              </a:solidFill>
              <a:latin typeface="Tahoma"/>
              <a:ea typeface="Tahoma"/>
              <a:cs typeface="Tahoma"/>
            </a:rPr>
            <a:t>5.08</a:t>
          </a:r>
        </a:p>
      </xdr:txBody>
    </xdr:sp>
    <xdr:clientData/>
  </xdr:twoCellAnchor>
  <xdr:twoCellAnchor>
    <xdr:from>
      <xdr:col>3</xdr:col>
      <xdr:colOff>28575</xdr:colOff>
      <xdr:row>14</xdr:row>
      <xdr:rowOff>152400</xdr:rowOff>
    </xdr:from>
    <xdr:to>
      <xdr:col>4</xdr:col>
      <xdr:colOff>0</xdr:colOff>
      <xdr:row>27</xdr:row>
      <xdr:rowOff>38100</xdr:rowOff>
    </xdr:to>
    <xdr:grpSp>
      <xdr:nvGrpSpPr>
        <xdr:cNvPr id="177200" name="Group 72">
          <a:extLst>
            <a:ext uri="{FF2B5EF4-FFF2-40B4-BE49-F238E27FC236}">
              <a16:creationId xmlns:a16="http://schemas.microsoft.com/office/drawing/2014/main" id="{92B36983-97B3-4768-8EF9-4E9D4B4631E8}"/>
            </a:ext>
          </a:extLst>
        </xdr:cNvPr>
        <xdr:cNvGrpSpPr>
          <a:grpSpLocks/>
        </xdr:cNvGrpSpPr>
      </xdr:nvGrpSpPr>
      <xdr:grpSpPr bwMode="auto">
        <a:xfrm flipH="1">
          <a:off x="2044133" y="2414588"/>
          <a:ext cx="107496" cy="1986302"/>
          <a:chOff x="180" y="202"/>
          <a:chExt cx="8" cy="75"/>
        </a:xfrm>
      </xdr:grpSpPr>
      <xdr:sp macro="" textlink="">
        <xdr:nvSpPr>
          <xdr:cNvPr id="177378" name="Line 73">
            <a:extLst>
              <a:ext uri="{FF2B5EF4-FFF2-40B4-BE49-F238E27FC236}">
                <a16:creationId xmlns:a16="http://schemas.microsoft.com/office/drawing/2014/main" id="{244FC8B7-3588-4D8F-A836-F4AFD973EFDA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79" name="AutoShape 74">
            <a:extLst>
              <a:ext uri="{FF2B5EF4-FFF2-40B4-BE49-F238E27FC236}">
                <a16:creationId xmlns:a16="http://schemas.microsoft.com/office/drawing/2014/main" id="{2628393C-A0EE-4EB4-8773-A8516D82A1D8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571500</xdr:colOff>
      <xdr:row>14</xdr:row>
      <xdr:rowOff>152400</xdr:rowOff>
    </xdr:from>
    <xdr:to>
      <xdr:col>2</xdr:col>
      <xdr:colOff>657225</xdr:colOff>
      <xdr:row>20</xdr:row>
      <xdr:rowOff>152400</xdr:rowOff>
    </xdr:to>
    <xdr:grpSp>
      <xdr:nvGrpSpPr>
        <xdr:cNvPr id="177201" name="Group 72">
          <a:extLst>
            <a:ext uri="{FF2B5EF4-FFF2-40B4-BE49-F238E27FC236}">
              <a16:creationId xmlns:a16="http://schemas.microsoft.com/office/drawing/2014/main" id="{F87E1A92-87CA-4A9C-9FAF-6F97A6BD674F}"/>
            </a:ext>
          </a:extLst>
        </xdr:cNvPr>
        <xdr:cNvGrpSpPr>
          <a:grpSpLocks/>
        </xdr:cNvGrpSpPr>
      </xdr:nvGrpSpPr>
      <xdr:grpSpPr bwMode="auto">
        <a:xfrm flipH="1">
          <a:off x="1923710" y="2414588"/>
          <a:ext cx="85725" cy="969508"/>
          <a:chOff x="180" y="202"/>
          <a:chExt cx="8" cy="75"/>
        </a:xfrm>
      </xdr:grpSpPr>
      <xdr:sp macro="" textlink="">
        <xdr:nvSpPr>
          <xdr:cNvPr id="177376" name="Line 73">
            <a:extLst>
              <a:ext uri="{FF2B5EF4-FFF2-40B4-BE49-F238E27FC236}">
                <a16:creationId xmlns:a16="http://schemas.microsoft.com/office/drawing/2014/main" id="{B4B9BF0C-CCF4-4983-A212-38D17C462DB8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77" name="AutoShape 74">
            <a:extLst>
              <a:ext uri="{FF2B5EF4-FFF2-40B4-BE49-F238E27FC236}">
                <a16:creationId xmlns:a16="http://schemas.microsoft.com/office/drawing/2014/main" id="{AC9A91D7-038B-4618-B2CC-7B9176888CD1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12</xdr:col>
      <xdr:colOff>28575</xdr:colOff>
      <xdr:row>15</xdr:row>
      <xdr:rowOff>9525</xdr:rowOff>
    </xdr:from>
    <xdr:to>
      <xdr:col>12</xdr:col>
      <xdr:colOff>95250</xdr:colOff>
      <xdr:row>21</xdr:row>
      <xdr:rowOff>19050</xdr:rowOff>
    </xdr:to>
    <xdr:grpSp>
      <xdr:nvGrpSpPr>
        <xdr:cNvPr id="177202" name="Group 65">
          <a:extLst>
            <a:ext uri="{FF2B5EF4-FFF2-40B4-BE49-F238E27FC236}">
              <a16:creationId xmlns:a16="http://schemas.microsoft.com/office/drawing/2014/main" id="{B5A8C8D5-F9E7-4642-B308-845B60286088}"/>
            </a:ext>
          </a:extLst>
        </xdr:cNvPr>
        <xdr:cNvGrpSpPr>
          <a:grpSpLocks/>
        </xdr:cNvGrpSpPr>
      </xdr:nvGrpSpPr>
      <xdr:grpSpPr bwMode="auto">
        <a:xfrm>
          <a:off x="3540919" y="2433297"/>
          <a:ext cx="66675" cy="979034"/>
          <a:chOff x="180" y="202"/>
          <a:chExt cx="8" cy="75"/>
        </a:xfrm>
      </xdr:grpSpPr>
      <xdr:sp macro="" textlink="">
        <xdr:nvSpPr>
          <xdr:cNvPr id="177374" name="Line 59">
            <a:extLst>
              <a:ext uri="{FF2B5EF4-FFF2-40B4-BE49-F238E27FC236}">
                <a16:creationId xmlns:a16="http://schemas.microsoft.com/office/drawing/2014/main" id="{D8CB05DA-752C-4E44-91F4-79ACF530A4CD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75" name="AutoShape 62">
            <a:extLst>
              <a:ext uri="{FF2B5EF4-FFF2-40B4-BE49-F238E27FC236}">
                <a16:creationId xmlns:a16="http://schemas.microsoft.com/office/drawing/2014/main" id="{B8B60254-EEA6-440D-931C-076788DA9061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152400</xdr:colOff>
      <xdr:row>31</xdr:row>
      <xdr:rowOff>47625</xdr:rowOff>
    </xdr:from>
    <xdr:to>
      <xdr:col>35</xdr:col>
      <xdr:colOff>333375</xdr:colOff>
      <xdr:row>32</xdr:row>
      <xdr:rowOff>85725</xdr:rowOff>
    </xdr:to>
    <xdr:grpSp>
      <xdr:nvGrpSpPr>
        <xdr:cNvPr id="177203" name="Group 59">
          <a:extLst>
            <a:ext uri="{FF2B5EF4-FFF2-40B4-BE49-F238E27FC236}">
              <a16:creationId xmlns:a16="http://schemas.microsoft.com/office/drawing/2014/main" id="{ACF68857-233B-4ED8-86C6-622776F1D513}"/>
            </a:ext>
          </a:extLst>
        </xdr:cNvPr>
        <xdr:cNvGrpSpPr>
          <a:grpSpLocks/>
        </xdr:cNvGrpSpPr>
      </xdr:nvGrpSpPr>
      <xdr:grpSpPr bwMode="auto">
        <a:xfrm>
          <a:off x="16506485" y="5056754"/>
          <a:ext cx="180975" cy="199685"/>
          <a:chOff x="2064" y="4297"/>
          <a:chExt cx="130" cy="203"/>
        </a:xfrm>
      </xdr:grpSpPr>
      <xdr:sp macro="" textlink="">
        <xdr:nvSpPr>
          <xdr:cNvPr id="177371" name="Rectangle 60">
            <a:extLst>
              <a:ext uri="{FF2B5EF4-FFF2-40B4-BE49-F238E27FC236}">
                <a16:creationId xmlns:a16="http://schemas.microsoft.com/office/drawing/2014/main" id="{A3D50F37-EF1B-4C30-8459-F8DBA0C5D890}"/>
              </a:ext>
            </a:extLst>
          </xdr:cNvPr>
          <xdr:cNvSpPr>
            <a:spLocks noChangeArrowheads="1"/>
          </xdr:cNvSpPr>
        </xdr:nvSpPr>
        <xdr:spPr bwMode="auto">
          <a:xfrm>
            <a:off x="2078" y="4297"/>
            <a:ext cx="102" cy="47"/>
          </a:xfrm>
          <a:prstGeom prst="rect">
            <a:avLst/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372" name="AutoShape 61">
            <a:extLst>
              <a:ext uri="{FF2B5EF4-FFF2-40B4-BE49-F238E27FC236}">
                <a16:creationId xmlns:a16="http://schemas.microsoft.com/office/drawing/2014/main" id="{144235EA-48EB-4E49-8407-593C6F0D7CA2}"/>
              </a:ext>
            </a:extLst>
          </xdr:cNvPr>
          <xdr:cNvSpPr>
            <a:spLocks noChangeArrowheads="1"/>
          </xdr:cNvSpPr>
        </xdr:nvSpPr>
        <xdr:spPr bwMode="auto">
          <a:xfrm>
            <a:off x="2064" y="4342"/>
            <a:ext cx="130" cy="83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373" name="Freeform 62">
            <a:extLst>
              <a:ext uri="{FF2B5EF4-FFF2-40B4-BE49-F238E27FC236}">
                <a16:creationId xmlns:a16="http://schemas.microsoft.com/office/drawing/2014/main" id="{4C3A4690-E4B4-4EE7-8211-762E2670E0D6}"/>
              </a:ext>
            </a:extLst>
          </xdr:cNvPr>
          <xdr:cNvSpPr>
            <a:spLocks/>
          </xdr:cNvSpPr>
        </xdr:nvSpPr>
        <xdr:spPr bwMode="auto">
          <a:xfrm>
            <a:off x="2078" y="4425"/>
            <a:ext cx="102" cy="75"/>
          </a:xfrm>
          <a:custGeom>
            <a:avLst/>
            <a:gdLst>
              <a:gd name="T0" fmla="*/ 0 w 112"/>
              <a:gd name="T1" fmla="*/ 0 h 82"/>
              <a:gd name="T2" fmla="*/ 0 w 112"/>
              <a:gd name="T3" fmla="*/ 10 h 82"/>
              <a:gd name="T4" fmla="*/ 6 w 112"/>
              <a:gd name="T5" fmla="*/ 10 h 82"/>
              <a:gd name="T6" fmla="*/ 12 w 112"/>
              <a:gd name="T7" fmla="*/ 5 h 82"/>
              <a:gd name="T8" fmla="*/ 12 w 112"/>
              <a:gd name="T9" fmla="*/ 0 h 82"/>
              <a:gd name="T10" fmla="*/ 0 w 112"/>
              <a:gd name="T11" fmla="*/ 0 h 82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12"/>
              <a:gd name="T19" fmla="*/ 0 h 82"/>
              <a:gd name="T20" fmla="*/ 112 w 112"/>
              <a:gd name="T21" fmla="*/ 82 h 82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12" h="82">
                <a:moveTo>
                  <a:pt x="0" y="0"/>
                </a:moveTo>
                <a:lnTo>
                  <a:pt x="0" y="82"/>
                </a:lnTo>
                <a:lnTo>
                  <a:pt x="60" y="82"/>
                </a:lnTo>
                <a:lnTo>
                  <a:pt x="112" y="30"/>
                </a:lnTo>
                <a:lnTo>
                  <a:pt x="112" y="0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35</xdr:col>
      <xdr:colOff>438150</xdr:colOff>
      <xdr:row>32</xdr:row>
      <xdr:rowOff>114300</xdr:rowOff>
    </xdr:from>
    <xdr:to>
      <xdr:col>36</xdr:col>
      <xdr:colOff>0</xdr:colOff>
      <xdr:row>33</xdr:row>
      <xdr:rowOff>76200</xdr:rowOff>
    </xdr:to>
    <xdr:sp macro="" textlink="">
      <xdr:nvSpPr>
        <xdr:cNvPr id="177204" name="AutoShape 58">
          <a:extLst>
            <a:ext uri="{FF2B5EF4-FFF2-40B4-BE49-F238E27FC236}">
              <a16:creationId xmlns:a16="http://schemas.microsoft.com/office/drawing/2014/main" id="{75BE4A19-B5E4-4663-AC1A-A9AA35A52870}"/>
            </a:ext>
          </a:extLst>
        </xdr:cNvPr>
        <xdr:cNvSpPr>
          <a:spLocks noChangeArrowheads="1"/>
        </xdr:cNvSpPr>
      </xdr:nvSpPr>
      <xdr:spPr bwMode="auto">
        <a:xfrm>
          <a:off x="16764000" y="5295900"/>
          <a:ext cx="171450" cy="1238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409575</xdr:colOff>
      <xdr:row>17</xdr:row>
      <xdr:rowOff>95250</xdr:rowOff>
    </xdr:from>
    <xdr:to>
      <xdr:col>35</xdr:col>
      <xdr:colOff>9525</xdr:colOff>
      <xdr:row>28</xdr:row>
      <xdr:rowOff>0</xdr:rowOff>
    </xdr:to>
    <xdr:pic>
      <xdr:nvPicPr>
        <xdr:cNvPr id="177205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040CB4-5EB7-4683-9427-9B7C6794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25825" y="2847975"/>
          <a:ext cx="209550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304800</xdr:colOff>
      <xdr:row>33</xdr:row>
      <xdr:rowOff>133350</xdr:rowOff>
    </xdr:from>
    <xdr:to>
      <xdr:col>35</xdr:col>
      <xdr:colOff>104775</xdr:colOff>
      <xdr:row>36</xdr:row>
      <xdr:rowOff>9525</xdr:rowOff>
    </xdr:to>
    <xdr:grpSp>
      <xdr:nvGrpSpPr>
        <xdr:cNvPr id="177206" name="Group 155">
          <a:extLst>
            <a:ext uri="{FF2B5EF4-FFF2-40B4-BE49-F238E27FC236}">
              <a16:creationId xmlns:a16="http://schemas.microsoft.com/office/drawing/2014/main" id="{F44F7533-AD1D-44B7-8004-938919061211}"/>
            </a:ext>
          </a:extLst>
        </xdr:cNvPr>
        <xdr:cNvGrpSpPr>
          <a:grpSpLocks/>
        </xdr:cNvGrpSpPr>
      </xdr:nvGrpSpPr>
      <xdr:grpSpPr bwMode="auto">
        <a:xfrm>
          <a:off x="16046563" y="5465649"/>
          <a:ext cx="412297" cy="369434"/>
          <a:chOff x="165" y="676"/>
          <a:chExt cx="43" cy="38"/>
        </a:xfrm>
      </xdr:grpSpPr>
      <xdr:grpSp>
        <xdr:nvGrpSpPr>
          <xdr:cNvPr id="177367" name="Group 156">
            <a:extLst>
              <a:ext uri="{FF2B5EF4-FFF2-40B4-BE49-F238E27FC236}">
                <a16:creationId xmlns:a16="http://schemas.microsoft.com/office/drawing/2014/main" id="{B74390A6-EF78-4A69-8754-090F9EA77DCD}"/>
              </a:ext>
            </a:extLst>
          </xdr:cNvPr>
          <xdr:cNvGrpSpPr>
            <a:grpSpLocks/>
          </xdr:cNvGrpSpPr>
        </xdr:nvGrpSpPr>
        <xdr:grpSpPr bwMode="auto">
          <a:xfrm>
            <a:off x="165" y="676"/>
            <a:ext cx="43" cy="38"/>
            <a:chOff x="269" y="582"/>
            <a:chExt cx="38" cy="49"/>
          </a:xfrm>
        </xdr:grpSpPr>
        <xdr:sp macro="" textlink="">
          <xdr:nvSpPr>
            <xdr:cNvPr id="177369" name="AutoShape 58">
              <a:extLst>
                <a:ext uri="{FF2B5EF4-FFF2-40B4-BE49-F238E27FC236}">
                  <a16:creationId xmlns:a16="http://schemas.microsoft.com/office/drawing/2014/main" id="{F966E7C3-CE4E-4E2E-A92B-B09178A9E7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9" y="582"/>
              <a:ext cx="38" cy="13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7370" name="AutoShape 58">
              <a:extLst>
                <a:ext uri="{FF2B5EF4-FFF2-40B4-BE49-F238E27FC236}">
                  <a16:creationId xmlns:a16="http://schemas.microsoft.com/office/drawing/2014/main" id="{0C6BF39C-69BB-444A-9A78-9634FF18B61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595"/>
              <a:ext cx="13" cy="36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77368" name="AutoShape 159">
            <a:extLst>
              <a:ext uri="{FF2B5EF4-FFF2-40B4-BE49-F238E27FC236}">
                <a16:creationId xmlns:a16="http://schemas.microsoft.com/office/drawing/2014/main" id="{BB9DFC64-58F6-44CD-AAA8-E962E4217514}"/>
              </a:ext>
            </a:extLst>
          </xdr:cNvPr>
          <xdr:cNvSpPr>
            <a:spLocks noChangeArrowheads="1"/>
          </xdr:cNvSpPr>
        </xdr:nvSpPr>
        <xdr:spPr bwMode="auto">
          <a:xfrm>
            <a:off x="179" y="700"/>
            <a:ext cx="13" cy="8"/>
          </a:xfrm>
          <a:prstGeom prst="flowChartMerg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133350</xdr:colOff>
      <xdr:row>29</xdr:row>
      <xdr:rowOff>57150</xdr:rowOff>
    </xdr:from>
    <xdr:to>
      <xdr:col>35</xdr:col>
      <xdr:colOff>323850</xdr:colOff>
      <xdr:row>31</xdr:row>
      <xdr:rowOff>66675</xdr:rowOff>
    </xdr:to>
    <xdr:pic>
      <xdr:nvPicPr>
        <xdr:cNvPr id="177207" name="Picture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4DB8B-4930-4FD7-A5AA-2D35A645E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752975"/>
          <a:ext cx="1905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276225</xdr:colOff>
      <xdr:row>38</xdr:row>
      <xdr:rowOff>85725</xdr:rowOff>
    </xdr:from>
    <xdr:to>
      <xdr:col>35</xdr:col>
      <xdr:colOff>123825</xdr:colOff>
      <xdr:row>40</xdr:row>
      <xdr:rowOff>9525</xdr:rowOff>
    </xdr:to>
    <xdr:grpSp>
      <xdr:nvGrpSpPr>
        <xdr:cNvPr id="177208" name="Group 161">
          <a:extLst>
            <a:ext uri="{FF2B5EF4-FFF2-40B4-BE49-F238E27FC236}">
              <a16:creationId xmlns:a16="http://schemas.microsoft.com/office/drawing/2014/main" id="{9441619D-E4AA-4F4C-8E2C-761D814119DC}"/>
            </a:ext>
          </a:extLst>
        </xdr:cNvPr>
        <xdr:cNvGrpSpPr>
          <a:grpSpLocks/>
        </xdr:cNvGrpSpPr>
      </xdr:nvGrpSpPr>
      <xdr:grpSpPr bwMode="auto">
        <a:xfrm>
          <a:off x="16017988" y="6234453"/>
          <a:ext cx="459922" cy="246969"/>
          <a:chOff x="290" y="555"/>
          <a:chExt cx="62" cy="49"/>
        </a:xfrm>
      </xdr:grpSpPr>
      <xdr:sp macro="" textlink="">
        <xdr:nvSpPr>
          <xdr:cNvPr id="177365" name="AutoShape 58">
            <a:extLst>
              <a:ext uri="{FF2B5EF4-FFF2-40B4-BE49-F238E27FC236}">
                <a16:creationId xmlns:a16="http://schemas.microsoft.com/office/drawing/2014/main" id="{0F04CC72-F139-4C68-9DE9-C9C5B7A89751}"/>
              </a:ext>
            </a:extLst>
          </xdr:cNvPr>
          <xdr:cNvSpPr>
            <a:spLocks noChangeArrowheads="1"/>
          </xdr:cNvSpPr>
        </xdr:nvSpPr>
        <xdr:spPr bwMode="auto">
          <a:xfrm>
            <a:off x="290" y="573"/>
            <a:ext cx="62" cy="12"/>
          </a:xfrm>
          <a:prstGeom prst="roundRect">
            <a:avLst>
              <a:gd name="adj" fmla="val 16667"/>
            </a:avLst>
          </a:prstGeom>
          <a:gradFill rotWithShape="1">
            <a:gsLst>
              <a:gs pos="0">
                <a:srgbClr val="993300"/>
              </a:gs>
              <a:gs pos="50000">
                <a:srgbClr val="FFFFFF"/>
              </a:gs>
              <a:gs pos="100000">
                <a:srgbClr val="993300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366" name="AutoShape 58">
            <a:extLst>
              <a:ext uri="{FF2B5EF4-FFF2-40B4-BE49-F238E27FC236}">
                <a16:creationId xmlns:a16="http://schemas.microsoft.com/office/drawing/2014/main" id="{30824E60-246E-4CE8-9742-E3B0715CF4CD}"/>
              </a:ext>
            </a:extLst>
          </xdr:cNvPr>
          <xdr:cNvSpPr>
            <a:spLocks noChangeArrowheads="1"/>
          </xdr:cNvSpPr>
        </xdr:nvSpPr>
        <xdr:spPr bwMode="auto">
          <a:xfrm>
            <a:off x="298" y="555"/>
            <a:ext cx="46" cy="49"/>
          </a:xfrm>
          <a:prstGeom prst="roundRect">
            <a:avLst>
              <a:gd name="adj" fmla="val 16667"/>
            </a:avLst>
          </a:prstGeom>
          <a:gradFill rotWithShape="1">
            <a:gsLst>
              <a:gs pos="0">
                <a:srgbClr val="993300"/>
              </a:gs>
              <a:gs pos="50000">
                <a:srgbClr val="FFFFFF"/>
              </a:gs>
              <a:gs pos="100000">
                <a:srgbClr val="993300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28</xdr:col>
      <xdr:colOff>361950</xdr:colOff>
      <xdr:row>5</xdr:row>
      <xdr:rowOff>9525</xdr:rowOff>
    </xdr:from>
    <xdr:to>
      <xdr:col>29</xdr:col>
      <xdr:colOff>466725</xdr:colOff>
      <xdr:row>10</xdr:row>
      <xdr:rowOff>57150</xdr:rowOff>
    </xdr:to>
    <xdr:pic>
      <xdr:nvPicPr>
        <xdr:cNvPr id="177209" name="Picture 168">
          <a:extLst>
            <a:ext uri="{FF2B5EF4-FFF2-40B4-BE49-F238E27FC236}">
              <a16:creationId xmlns:a16="http://schemas.microsoft.com/office/drawing/2014/main" id="{17CDDDEF-D0F3-4C40-96AD-153B6A5D4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819150"/>
          <a:ext cx="7143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</xdr:col>
      <xdr:colOff>371475</xdr:colOff>
      <xdr:row>36</xdr:row>
      <xdr:rowOff>38100</xdr:rowOff>
    </xdr:from>
    <xdr:to>
      <xdr:col>36</xdr:col>
      <xdr:colOff>238125</xdr:colOff>
      <xdr:row>55</xdr:row>
      <xdr:rowOff>133350</xdr:rowOff>
    </xdr:to>
    <xdr:grpSp>
      <xdr:nvGrpSpPr>
        <xdr:cNvPr id="177210" name="Group 180">
          <a:extLst>
            <a:ext uri="{FF2B5EF4-FFF2-40B4-BE49-F238E27FC236}">
              <a16:creationId xmlns:a16="http://schemas.microsoft.com/office/drawing/2014/main" id="{01A25479-4EF5-405C-933A-89021380B503}"/>
            </a:ext>
          </a:extLst>
        </xdr:cNvPr>
        <xdr:cNvGrpSpPr>
          <a:grpSpLocks/>
        </xdr:cNvGrpSpPr>
      </xdr:nvGrpSpPr>
      <xdr:grpSpPr bwMode="auto">
        <a:xfrm>
          <a:off x="16725560" y="5863658"/>
          <a:ext cx="478971" cy="3165362"/>
          <a:chOff x="302" y="793"/>
          <a:chExt cx="72" cy="246"/>
        </a:xfrm>
      </xdr:grpSpPr>
      <xdr:grpSp>
        <xdr:nvGrpSpPr>
          <xdr:cNvPr id="177345" name="Group 181">
            <a:extLst>
              <a:ext uri="{FF2B5EF4-FFF2-40B4-BE49-F238E27FC236}">
                <a16:creationId xmlns:a16="http://schemas.microsoft.com/office/drawing/2014/main" id="{B590A503-910B-4F6F-9A3C-1DFDF1B8D0F5}"/>
              </a:ext>
            </a:extLst>
          </xdr:cNvPr>
          <xdr:cNvGrpSpPr>
            <a:grpSpLocks/>
          </xdr:cNvGrpSpPr>
        </xdr:nvGrpSpPr>
        <xdr:grpSpPr bwMode="auto">
          <a:xfrm>
            <a:off x="302" y="793"/>
            <a:ext cx="12" cy="246"/>
            <a:chOff x="293" y="704"/>
            <a:chExt cx="12" cy="201"/>
          </a:xfrm>
        </xdr:grpSpPr>
        <xdr:grpSp>
          <xdr:nvGrpSpPr>
            <xdr:cNvPr id="177361" name="Group 182">
              <a:extLst>
                <a:ext uri="{FF2B5EF4-FFF2-40B4-BE49-F238E27FC236}">
                  <a16:creationId xmlns:a16="http://schemas.microsoft.com/office/drawing/2014/main" id="{43F889C8-658C-4A6A-B75C-9F302DABFD7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94" y="704"/>
              <a:ext cx="11" cy="201"/>
              <a:chOff x="294" y="704"/>
              <a:chExt cx="11" cy="201"/>
            </a:xfrm>
          </xdr:grpSpPr>
          <xdr:sp macro="" textlink="">
            <xdr:nvSpPr>
              <xdr:cNvPr id="177363" name="AutoShape 58">
                <a:extLst>
                  <a:ext uri="{FF2B5EF4-FFF2-40B4-BE49-F238E27FC236}">
                    <a16:creationId xmlns:a16="http://schemas.microsoft.com/office/drawing/2014/main" id="{EEA419B5-16EF-4D19-B4A5-B8BCC15B2AD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294" y="704"/>
                <a:ext cx="11" cy="9"/>
              </a:xfrm>
              <a:prstGeom prst="roundRect">
                <a:avLst>
                  <a:gd name="adj" fmla="val 16667"/>
                </a:avLst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7364" name="Line 184">
                <a:extLst>
                  <a:ext uri="{FF2B5EF4-FFF2-40B4-BE49-F238E27FC236}">
                    <a16:creationId xmlns:a16="http://schemas.microsoft.com/office/drawing/2014/main" id="{1C59B57A-B168-41B7-806A-923AFC8A1F7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03" y="712"/>
                <a:ext cx="0" cy="193"/>
              </a:xfrm>
              <a:prstGeom prst="line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362" name="AutoShape 185">
              <a:extLst>
                <a:ext uri="{FF2B5EF4-FFF2-40B4-BE49-F238E27FC236}">
                  <a16:creationId xmlns:a16="http://schemas.microsoft.com/office/drawing/2014/main" id="{49F8939A-0E71-48EE-978F-4DD5159D1969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293" y="894"/>
              <a:ext cx="10" cy="10"/>
            </a:xfrm>
            <a:prstGeom prst="rtTriangl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77346" name="AutoShape 58">
            <a:extLst>
              <a:ext uri="{FF2B5EF4-FFF2-40B4-BE49-F238E27FC236}">
                <a16:creationId xmlns:a16="http://schemas.microsoft.com/office/drawing/2014/main" id="{E38C5B71-666F-4224-8102-F14BE0D5C9C1}"/>
              </a:ext>
            </a:extLst>
          </xdr:cNvPr>
          <xdr:cNvSpPr>
            <a:spLocks noChangeArrowheads="1"/>
          </xdr:cNvSpPr>
        </xdr:nvSpPr>
        <xdr:spPr bwMode="auto">
          <a:xfrm flipV="1">
            <a:off x="362" y="795"/>
            <a:ext cx="11" cy="1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347" name="Line 187">
            <a:extLst>
              <a:ext uri="{FF2B5EF4-FFF2-40B4-BE49-F238E27FC236}">
                <a16:creationId xmlns:a16="http://schemas.microsoft.com/office/drawing/2014/main" id="{0DA4F745-5039-482A-AB16-FE357382ADBA}"/>
              </a:ext>
            </a:extLst>
          </xdr:cNvPr>
          <xdr:cNvSpPr>
            <a:spLocks noChangeShapeType="1"/>
          </xdr:cNvSpPr>
        </xdr:nvSpPr>
        <xdr:spPr bwMode="auto">
          <a:xfrm>
            <a:off x="363" y="795"/>
            <a:ext cx="1" cy="225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48" name="AutoShape 188">
            <a:extLst>
              <a:ext uri="{FF2B5EF4-FFF2-40B4-BE49-F238E27FC236}">
                <a16:creationId xmlns:a16="http://schemas.microsoft.com/office/drawing/2014/main" id="{D74641AA-24D2-4599-95DE-CB27E9E5DE94}"/>
              </a:ext>
            </a:extLst>
          </xdr:cNvPr>
          <xdr:cNvSpPr>
            <a:spLocks noChangeArrowheads="1"/>
          </xdr:cNvSpPr>
        </xdr:nvSpPr>
        <xdr:spPr bwMode="auto">
          <a:xfrm>
            <a:off x="363" y="1019"/>
            <a:ext cx="11" cy="20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349" name="AutoShape 189">
            <a:extLst>
              <a:ext uri="{FF2B5EF4-FFF2-40B4-BE49-F238E27FC236}">
                <a16:creationId xmlns:a16="http://schemas.microsoft.com/office/drawing/2014/main" id="{DB9BB9B4-0433-4D71-8918-9F389208C079}"/>
              </a:ext>
            </a:extLst>
          </xdr:cNvPr>
          <xdr:cNvSpPr>
            <a:spLocks noChangeArrowheads="1"/>
          </xdr:cNvSpPr>
        </xdr:nvSpPr>
        <xdr:spPr bwMode="auto">
          <a:xfrm>
            <a:off x="338" y="84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0" name="AutoShape 190">
            <a:extLst>
              <a:ext uri="{FF2B5EF4-FFF2-40B4-BE49-F238E27FC236}">
                <a16:creationId xmlns:a16="http://schemas.microsoft.com/office/drawing/2014/main" id="{816B39CF-C262-4A1D-AE5B-2F7CE641B0A3}"/>
              </a:ext>
            </a:extLst>
          </xdr:cNvPr>
          <xdr:cNvSpPr>
            <a:spLocks noChangeArrowheads="1"/>
          </xdr:cNvSpPr>
        </xdr:nvSpPr>
        <xdr:spPr bwMode="auto">
          <a:xfrm>
            <a:off x="351" y="83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1" name="AutoShape 191">
            <a:extLst>
              <a:ext uri="{FF2B5EF4-FFF2-40B4-BE49-F238E27FC236}">
                <a16:creationId xmlns:a16="http://schemas.microsoft.com/office/drawing/2014/main" id="{20FB3023-34B5-46B1-A370-DC38735127F1}"/>
              </a:ext>
            </a:extLst>
          </xdr:cNvPr>
          <xdr:cNvSpPr>
            <a:spLocks noChangeArrowheads="1"/>
          </xdr:cNvSpPr>
        </xdr:nvSpPr>
        <xdr:spPr bwMode="auto">
          <a:xfrm>
            <a:off x="321" y="865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2" name="AutoShape 192">
            <a:extLst>
              <a:ext uri="{FF2B5EF4-FFF2-40B4-BE49-F238E27FC236}">
                <a16:creationId xmlns:a16="http://schemas.microsoft.com/office/drawing/2014/main" id="{AE18804F-6454-4351-B778-9A2722D98CD7}"/>
              </a:ext>
            </a:extLst>
          </xdr:cNvPr>
          <xdr:cNvSpPr>
            <a:spLocks noChangeArrowheads="1"/>
          </xdr:cNvSpPr>
        </xdr:nvSpPr>
        <xdr:spPr bwMode="auto">
          <a:xfrm>
            <a:off x="334" y="89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3" name="AutoShape 193">
            <a:extLst>
              <a:ext uri="{FF2B5EF4-FFF2-40B4-BE49-F238E27FC236}">
                <a16:creationId xmlns:a16="http://schemas.microsoft.com/office/drawing/2014/main" id="{0FAE0E74-C601-49D9-B5EB-384B49BAB199}"/>
              </a:ext>
            </a:extLst>
          </xdr:cNvPr>
          <xdr:cNvSpPr>
            <a:spLocks noChangeArrowheads="1"/>
          </xdr:cNvSpPr>
        </xdr:nvSpPr>
        <xdr:spPr bwMode="auto">
          <a:xfrm>
            <a:off x="349" y="88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4" name="AutoShape 194">
            <a:extLst>
              <a:ext uri="{FF2B5EF4-FFF2-40B4-BE49-F238E27FC236}">
                <a16:creationId xmlns:a16="http://schemas.microsoft.com/office/drawing/2014/main" id="{FE515E72-9283-4F87-A93E-DEFD4F56BC8B}"/>
              </a:ext>
            </a:extLst>
          </xdr:cNvPr>
          <xdr:cNvSpPr>
            <a:spLocks noChangeArrowheads="1"/>
          </xdr:cNvSpPr>
        </xdr:nvSpPr>
        <xdr:spPr bwMode="auto">
          <a:xfrm>
            <a:off x="321" y="91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5" name="AutoShape 195">
            <a:extLst>
              <a:ext uri="{FF2B5EF4-FFF2-40B4-BE49-F238E27FC236}">
                <a16:creationId xmlns:a16="http://schemas.microsoft.com/office/drawing/2014/main" id="{1F77EA8B-6F10-4C9D-B25A-354F63F90EEB}"/>
              </a:ext>
            </a:extLst>
          </xdr:cNvPr>
          <xdr:cNvSpPr>
            <a:spLocks noChangeArrowheads="1"/>
          </xdr:cNvSpPr>
        </xdr:nvSpPr>
        <xdr:spPr bwMode="auto">
          <a:xfrm>
            <a:off x="337" y="941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6" name="AutoShape 196">
            <a:extLst>
              <a:ext uri="{FF2B5EF4-FFF2-40B4-BE49-F238E27FC236}">
                <a16:creationId xmlns:a16="http://schemas.microsoft.com/office/drawing/2014/main" id="{CDFAB899-026E-4F77-8E12-E774C0CA42A3}"/>
              </a:ext>
            </a:extLst>
          </xdr:cNvPr>
          <xdr:cNvSpPr>
            <a:spLocks noChangeArrowheads="1"/>
          </xdr:cNvSpPr>
        </xdr:nvSpPr>
        <xdr:spPr bwMode="auto">
          <a:xfrm>
            <a:off x="350" y="929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7" name="AutoShape 197">
            <a:extLst>
              <a:ext uri="{FF2B5EF4-FFF2-40B4-BE49-F238E27FC236}">
                <a16:creationId xmlns:a16="http://schemas.microsoft.com/office/drawing/2014/main" id="{5C0EF2E9-4D87-4A57-A4C8-355A083C6E2D}"/>
              </a:ext>
            </a:extLst>
          </xdr:cNvPr>
          <xdr:cNvSpPr>
            <a:spLocks noChangeArrowheads="1"/>
          </xdr:cNvSpPr>
        </xdr:nvSpPr>
        <xdr:spPr bwMode="auto">
          <a:xfrm>
            <a:off x="320" y="95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8" name="AutoShape 198">
            <a:extLst>
              <a:ext uri="{FF2B5EF4-FFF2-40B4-BE49-F238E27FC236}">
                <a16:creationId xmlns:a16="http://schemas.microsoft.com/office/drawing/2014/main" id="{3A837486-4D26-48B2-9F84-6E37D23CE9E6}"/>
              </a:ext>
            </a:extLst>
          </xdr:cNvPr>
          <xdr:cNvSpPr>
            <a:spLocks noChangeArrowheads="1"/>
          </xdr:cNvSpPr>
        </xdr:nvSpPr>
        <xdr:spPr bwMode="auto">
          <a:xfrm>
            <a:off x="337" y="990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59" name="AutoShape 199">
            <a:extLst>
              <a:ext uri="{FF2B5EF4-FFF2-40B4-BE49-F238E27FC236}">
                <a16:creationId xmlns:a16="http://schemas.microsoft.com/office/drawing/2014/main" id="{1B93594B-44C2-4750-A696-21B90E10EFE5}"/>
              </a:ext>
            </a:extLst>
          </xdr:cNvPr>
          <xdr:cNvSpPr>
            <a:spLocks noChangeArrowheads="1"/>
          </xdr:cNvSpPr>
        </xdr:nvSpPr>
        <xdr:spPr bwMode="auto">
          <a:xfrm>
            <a:off x="350" y="97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60" name="AutoShape 200">
            <a:extLst>
              <a:ext uri="{FF2B5EF4-FFF2-40B4-BE49-F238E27FC236}">
                <a16:creationId xmlns:a16="http://schemas.microsoft.com/office/drawing/2014/main" id="{FE5E4526-47EA-456C-A587-A9FDD590DCAE}"/>
              </a:ext>
            </a:extLst>
          </xdr:cNvPr>
          <xdr:cNvSpPr>
            <a:spLocks noChangeArrowheads="1"/>
          </xdr:cNvSpPr>
        </xdr:nvSpPr>
        <xdr:spPr bwMode="auto">
          <a:xfrm>
            <a:off x="320" y="100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34</xdr:col>
      <xdr:colOff>285750</xdr:colOff>
      <xdr:row>41</xdr:row>
      <xdr:rowOff>133350</xdr:rowOff>
    </xdr:from>
    <xdr:to>
      <xdr:col>35</xdr:col>
      <xdr:colOff>161925</xdr:colOff>
      <xdr:row>53</xdr:row>
      <xdr:rowOff>133350</xdr:rowOff>
    </xdr:to>
    <xdr:pic>
      <xdr:nvPicPr>
        <xdr:cNvPr id="177211" name="Picture 20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C4171D-3E43-43A6-8452-9D37B7966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781800"/>
          <a:ext cx="485775" cy="194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</xdr:col>
      <xdr:colOff>361950</xdr:colOff>
      <xdr:row>55</xdr:row>
      <xdr:rowOff>38100</xdr:rowOff>
    </xdr:from>
    <xdr:to>
      <xdr:col>35</xdr:col>
      <xdr:colOff>66675</xdr:colOff>
      <xdr:row>63</xdr:row>
      <xdr:rowOff>142875</xdr:rowOff>
    </xdr:to>
    <xdr:pic>
      <xdr:nvPicPr>
        <xdr:cNvPr id="177212" name="Picture 202">
          <a:extLst>
            <a:ext uri="{FF2B5EF4-FFF2-40B4-BE49-F238E27FC236}">
              <a16:creationId xmlns:a16="http://schemas.microsoft.com/office/drawing/2014/main" id="{2E24AC1C-5774-4CDD-9EE7-0C9D8E776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200" y="8953500"/>
          <a:ext cx="3143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9525</xdr:colOff>
      <xdr:row>38</xdr:row>
      <xdr:rowOff>38100</xdr:rowOff>
    </xdr:from>
    <xdr:to>
      <xdr:col>33</xdr:col>
      <xdr:colOff>438150</xdr:colOff>
      <xdr:row>40</xdr:row>
      <xdr:rowOff>19050</xdr:rowOff>
    </xdr:to>
    <xdr:pic>
      <xdr:nvPicPr>
        <xdr:cNvPr id="177213" name="Picture 203">
          <a:extLst>
            <a:ext uri="{FF2B5EF4-FFF2-40B4-BE49-F238E27FC236}">
              <a16:creationId xmlns:a16="http://schemas.microsoft.com/office/drawing/2014/main" id="{0B90AF55-E275-40F1-97CE-98C55067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6200775"/>
          <a:ext cx="428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123825</xdr:colOff>
      <xdr:row>30</xdr:row>
      <xdr:rowOff>0</xdr:rowOff>
    </xdr:from>
    <xdr:to>
      <xdr:col>33</xdr:col>
      <xdr:colOff>238125</xdr:colOff>
      <xdr:row>31</xdr:row>
      <xdr:rowOff>9525</xdr:rowOff>
    </xdr:to>
    <xdr:sp macro="" textlink="">
      <xdr:nvSpPr>
        <xdr:cNvPr id="177214" name="AutoShape 217">
          <a:extLst>
            <a:ext uri="{FF2B5EF4-FFF2-40B4-BE49-F238E27FC236}">
              <a16:creationId xmlns:a16="http://schemas.microsoft.com/office/drawing/2014/main" id="{515D034B-0765-4D80-8D93-A9539FC889A0}"/>
            </a:ext>
          </a:extLst>
        </xdr:cNvPr>
        <xdr:cNvSpPr>
          <a:spLocks noChangeArrowheads="1"/>
        </xdr:cNvSpPr>
      </xdr:nvSpPr>
      <xdr:spPr bwMode="auto">
        <a:xfrm>
          <a:off x="15230475" y="4857750"/>
          <a:ext cx="114300" cy="171450"/>
        </a:xfrm>
        <a:prstGeom prst="roundRect">
          <a:avLst>
            <a:gd name="adj" fmla="val 16667"/>
          </a:avLst>
        </a:prstGeom>
        <a:solidFill>
          <a:srgbClr val="FFC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152400</xdr:colOff>
      <xdr:row>30</xdr:row>
      <xdr:rowOff>0</xdr:rowOff>
    </xdr:from>
    <xdr:to>
      <xdr:col>34</xdr:col>
      <xdr:colOff>266700</xdr:colOff>
      <xdr:row>31</xdr:row>
      <xdr:rowOff>9525</xdr:rowOff>
    </xdr:to>
    <xdr:sp macro="" textlink="">
      <xdr:nvSpPr>
        <xdr:cNvPr id="177215" name="AutoShape 218">
          <a:extLst>
            <a:ext uri="{FF2B5EF4-FFF2-40B4-BE49-F238E27FC236}">
              <a16:creationId xmlns:a16="http://schemas.microsoft.com/office/drawing/2014/main" id="{F272FB9B-C40A-42D4-A755-DDC03E3AD0B7}"/>
            </a:ext>
          </a:extLst>
        </xdr:cNvPr>
        <xdr:cNvSpPr>
          <a:spLocks noChangeArrowheads="1"/>
        </xdr:cNvSpPr>
      </xdr:nvSpPr>
      <xdr:spPr bwMode="auto">
        <a:xfrm>
          <a:off x="15868650" y="4857750"/>
          <a:ext cx="114300" cy="171450"/>
        </a:xfrm>
        <a:prstGeom prst="roundRect">
          <a:avLst>
            <a:gd name="adj" fmla="val 16667"/>
          </a:avLst>
        </a:prstGeom>
        <a:solidFill>
          <a:srgbClr val="FFC000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219075</xdr:colOff>
      <xdr:row>28</xdr:row>
      <xdr:rowOff>0</xdr:rowOff>
    </xdr:from>
    <xdr:to>
      <xdr:col>36</xdr:col>
      <xdr:colOff>533400</xdr:colOff>
      <xdr:row>29</xdr:row>
      <xdr:rowOff>38100</xdr:rowOff>
    </xdr:to>
    <xdr:pic>
      <xdr:nvPicPr>
        <xdr:cNvPr id="177216" name="Picture 6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5C47A6-B9BB-46DC-9FDE-0FF08821D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4533900"/>
          <a:ext cx="3143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</xdr:col>
      <xdr:colOff>323850</xdr:colOff>
      <xdr:row>30</xdr:row>
      <xdr:rowOff>66675</xdr:rowOff>
    </xdr:from>
    <xdr:to>
      <xdr:col>37</xdr:col>
      <xdr:colOff>428625</xdr:colOff>
      <xdr:row>31</xdr:row>
      <xdr:rowOff>114300</xdr:rowOff>
    </xdr:to>
    <xdr:sp macro="" textlink="">
      <xdr:nvSpPr>
        <xdr:cNvPr id="177217" name="Rectangle 60">
          <a:extLst>
            <a:ext uri="{FF2B5EF4-FFF2-40B4-BE49-F238E27FC236}">
              <a16:creationId xmlns:a16="http://schemas.microsoft.com/office/drawing/2014/main" id="{3CBAC178-E4A7-4AF5-9B26-3A41CE3AB5F2}"/>
            </a:ext>
          </a:extLst>
        </xdr:cNvPr>
        <xdr:cNvSpPr>
          <a:spLocks noChangeArrowheads="1"/>
        </xdr:cNvSpPr>
      </xdr:nvSpPr>
      <xdr:spPr bwMode="auto">
        <a:xfrm>
          <a:off x="17868900" y="4924425"/>
          <a:ext cx="104775" cy="209550"/>
        </a:xfrm>
        <a:prstGeom prst="rect">
          <a:avLst/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590550</xdr:colOff>
      <xdr:row>31</xdr:row>
      <xdr:rowOff>0</xdr:rowOff>
    </xdr:from>
    <xdr:to>
      <xdr:col>38</xdr:col>
      <xdr:colOff>123825</xdr:colOff>
      <xdr:row>31</xdr:row>
      <xdr:rowOff>114300</xdr:rowOff>
    </xdr:to>
    <xdr:sp macro="" textlink="">
      <xdr:nvSpPr>
        <xdr:cNvPr id="177218" name="AutoShape 61">
          <a:extLst>
            <a:ext uri="{FF2B5EF4-FFF2-40B4-BE49-F238E27FC236}">
              <a16:creationId xmlns:a16="http://schemas.microsoft.com/office/drawing/2014/main" id="{FA66BC96-410D-475B-88E6-2EAA565B5B92}"/>
            </a:ext>
          </a:extLst>
        </xdr:cNvPr>
        <xdr:cNvSpPr>
          <a:spLocks noChangeArrowheads="1"/>
        </xdr:cNvSpPr>
      </xdr:nvSpPr>
      <xdr:spPr bwMode="auto">
        <a:xfrm>
          <a:off x="18135600" y="5019675"/>
          <a:ext cx="142875" cy="1143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28575</xdr:colOff>
      <xdr:row>52</xdr:row>
      <xdr:rowOff>85725</xdr:rowOff>
    </xdr:from>
    <xdr:to>
      <xdr:col>9</xdr:col>
      <xdr:colOff>9525</xdr:colOff>
      <xdr:row>62</xdr:row>
      <xdr:rowOff>76200</xdr:rowOff>
    </xdr:to>
    <xdr:sp macro="" textlink="">
      <xdr:nvSpPr>
        <xdr:cNvPr id="177219" name="Freeform 263">
          <a:extLst>
            <a:ext uri="{FF2B5EF4-FFF2-40B4-BE49-F238E27FC236}">
              <a16:creationId xmlns:a16="http://schemas.microsoft.com/office/drawing/2014/main" id="{29162D58-8FAA-4564-97ED-47A397611D5C}"/>
            </a:ext>
          </a:extLst>
        </xdr:cNvPr>
        <xdr:cNvSpPr>
          <a:spLocks/>
        </xdr:cNvSpPr>
      </xdr:nvSpPr>
      <xdr:spPr bwMode="auto">
        <a:xfrm>
          <a:off x="2447925" y="8515350"/>
          <a:ext cx="666750" cy="1609725"/>
        </a:xfrm>
        <a:custGeom>
          <a:avLst/>
          <a:gdLst>
            <a:gd name="T0" fmla="*/ 2147483647 w 85"/>
            <a:gd name="T1" fmla="*/ 0 h 111"/>
            <a:gd name="T2" fmla="*/ 2147483647 w 85"/>
            <a:gd name="T3" fmla="*/ 2147483647 h 111"/>
            <a:gd name="T4" fmla="*/ 2147483647 w 85"/>
            <a:gd name="T5" fmla="*/ 2147483647 h 111"/>
            <a:gd name="T6" fmla="*/ 2147483647 w 85"/>
            <a:gd name="T7" fmla="*/ 2147483647 h 111"/>
            <a:gd name="T8" fmla="*/ 0 w 85"/>
            <a:gd name="T9" fmla="*/ 2147483647 h 111"/>
            <a:gd name="T10" fmla="*/ 2147483647 w 85"/>
            <a:gd name="T11" fmla="*/ 2147483647 h 111"/>
            <a:gd name="T12" fmla="*/ 2147483647 w 85"/>
            <a:gd name="T13" fmla="*/ 2147483647 h 111"/>
            <a:gd name="T14" fmla="*/ 2147483647 w 85"/>
            <a:gd name="T15" fmla="*/ 2147483647 h 111"/>
            <a:gd name="T16" fmla="*/ 2147483647 w 85"/>
            <a:gd name="T17" fmla="*/ 2147483647 h 111"/>
            <a:gd name="T18" fmla="*/ 2147483647 w 85"/>
            <a:gd name="T19" fmla="*/ 2147483647 h 111"/>
            <a:gd name="T20" fmla="*/ 2147483647 w 85"/>
            <a:gd name="T21" fmla="*/ 2147483647 h 111"/>
            <a:gd name="T22" fmla="*/ 2147483647 w 85"/>
            <a:gd name="T23" fmla="*/ 2147483647 h 111"/>
            <a:gd name="T24" fmla="*/ 2147483647 w 85"/>
            <a:gd name="T25" fmla="*/ 2147483647 h 111"/>
            <a:gd name="T26" fmla="*/ 2147483647 w 85"/>
            <a:gd name="T27" fmla="*/ 2147483647 h 111"/>
            <a:gd name="T28" fmla="*/ 2147483647 w 85"/>
            <a:gd name="T29" fmla="*/ 0 h 111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w 85"/>
            <a:gd name="T46" fmla="*/ 0 h 111"/>
            <a:gd name="T47" fmla="*/ 85 w 85"/>
            <a:gd name="T48" fmla="*/ 111 h 111"/>
          </a:gdLst>
          <a:ahLst/>
          <a:cxnLst>
            <a:cxn ang="T30">
              <a:pos x="T0" y="T1"/>
            </a:cxn>
            <a:cxn ang="T31">
              <a:pos x="T2" y="T3"/>
            </a:cxn>
            <a:cxn ang="T32">
              <a:pos x="T4" y="T5"/>
            </a:cxn>
            <a:cxn ang="T33">
              <a:pos x="T6" y="T7"/>
            </a:cxn>
            <a:cxn ang="T34">
              <a:pos x="T8" y="T9"/>
            </a:cxn>
            <a:cxn ang="T35">
              <a:pos x="T10" y="T11"/>
            </a:cxn>
            <a:cxn ang="T36">
              <a:pos x="T12" y="T13"/>
            </a:cxn>
            <a:cxn ang="T37">
              <a:pos x="T14" y="T15"/>
            </a:cxn>
            <a:cxn ang="T38">
              <a:pos x="T16" y="T17"/>
            </a:cxn>
            <a:cxn ang="T39">
              <a:pos x="T18" y="T19"/>
            </a:cxn>
            <a:cxn ang="T40">
              <a:pos x="T20" y="T21"/>
            </a:cxn>
            <a:cxn ang="T41">
              <a:pos x="T22" y="T23"/>
            </a:cxn>
            <a:cxn ang="T42">
              <a:pos x="T24" y="T25"/>
            </a:cxn>
            <a:cxn ang="T43">
              <a:pos x="T26" y="T27"/>
            </a:cxn>
            <a:cxn ang="T44">
              <a:pos x="T28" y="T29"/>
            </a:cxn>
          </a:cxnLst>
          <a:rect l="T45" t="T46" r="T47" b="T48"/>
          <a:pathLst>
            <a:path w="85" h="111">
              <a:moveTo>
                <a:pt x="3" y="0"/>
              </a:moveTo>
              <a:cubicBezTo>
                <a:pt x="1" y="5"/>
                <a:pt x="4" y="15"/>
                <a:pt x="4" y="15"/>
              </a:cubicBezTo>
              <a:cubicBezTo>
                <a:pt x="3" y="22"/>
                <a:pt x="1" y="28"/>
                <a:pt x="5" y="34"/>
              </a:cubicBezTo>
              <a:cubicBezTo>
                <a:pt x="1" y="45"/>
                <a:pt x="2" y="40"/>
                <a:pt x="3" y="59"/>
              </a:cubicBezTo>
              <a:cubicBezTo>
                <a:pt x="2" y="69"/>
                <a:pt x="2" y="79"/>
                <a:pt x="0" y="89"/>
              </a:cubicBezTo>
              <a:cubicBezTo>
                <a:pt x="2" y="100"/>
                <a:pt x="5" y="101"/>
                <a:pt x="15" y="102"/>
              </a:cubicBezTo>
              <a:cubicBezTo>
                <a:pt x="19" y="108"/>
                <a:pt x="25" y="106"/>
                <a:pt x="31" y="105"/>
              </a:cubicBezTo>
              <a:cubicBezTo>
                <a:pt x="35" y="102"/>
                <a:pt x="37" y="101"/>
                <a:pt x="41" y="104"/>
              </a:cubicBezTo>
              <a:cubicBezTo>
                <a:pt x="46" y="111"/>
                <a:pt x="51" y="108"/>
                <a:pt x="60" y="107"/>
              </a:cubicBezTo>
              <a:cubicBezTo>
                <a:pt x="66" y="105"/>
                <a:pt x="67" y="103"/>
                <a:pt x="72" y="100"/>
              </a:cubicBezTo>
              <a:cubicBezTo>
                <a:pt x="83" y="102"/>
                <a:pt x="82" y="101"/>
                <a:pt x="83" y="89"/>
              </a:cubicBezTo>
              <a:cubicBezTo>
                <a:pt x="81" y="82"/>
                <a:pt x="79" y="80"/>
                <a:pt x="83" y="73"/>
              </a:cubicBezTo>
              <a:cubicBezTo>
                <a:pt x="81" y="67"/>
                <a:pt x="81" y="60"/>
                <a:pt x="80" y="54"/>
              </a:cubicBezTo>
              <a:cubicBezTo>
                <a:pt x="81" y="45"/>
                <a:pt x="85" y="35"/>
                <a:pt x="80" y="27"/>
              </a:cubicBezTo>
              <a:cubicBezTo>
                <a:pt x="81" y="18"/>
                <a:pt x="82" y="9"/>
                <a:pt x="82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35</xdr:col>
      <xdr:colOff>514350</xdr:colOff>
      <xdr:row>66</xdr:row>
      <xdr:rowOff>123825</xdr:rowOff>
    </xdr:from>
    <xdr:to>
      <xdr:col>36</xdr:col>
      <xdr:colOff>238125</xdr:colOff>
      <xdr:row>68</xdr:row>
      <xdr:rowOff>0</xdr:rowOff>
    </xdr:to>
    <xdr:grpSp>
      <xdr:nvGrpSpPr>
        <xdr:cNvPr id="177220" name="Group 278">
          <a:extLst>
            <a:ext uri="{FF2B5EF4-FFF2-40B4-BE49-F238E27FC236}">
              <a16:creationId xmlns:a16="http://schemas.microsoft.com/office/drawing/2014/main" id="{51B5BFFC-74A6-45E1-B844-58A5108DCEEB}"/>
            </a:ext>
          </a:extLst>
        </xdr:cNvPr>
        <xdr:cNvGrpSpPr>
          <a:grpSpLocks/>
        </xdr:cNvGrpSpPr>
      </xdr:nvGrpSpPr>
      <xdr:grpSpPr bwMode="auto">
        <a:xfrm>
          <a:off x="16868435" y="10796928"/>
          <a:ext cx="336096" cy="199344"/>
          <a:chOff x="266" y="954"/>
          <a:chExt cx="19" cy="145"/>
        </a:xfrm>
      </xdr:grpSpPr>
      <xdr:pic>
        <xdr:nvPicPr>
          <xdr:cNvPr id="177343" name="SPDM">
            <a:extLst>
              <a:ext uri="{FF2B5EF4-FFF2-40B4-BE49-F238E27FC236}">
                <a16:creationId xmlns:a16="http://schemas.microsoft.com/office/drawing/2014/main" id="{3F2DCF32-1399-42EA-B755-29BE37D177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6" y="954"/>
            <a:ext cx="19" cy="11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7344" name="PDC">
            <a:extLst>
              <a:ext uri="{FF2B5EF4-FFF2-40B4-BE49-F238E27FC236}">
                <a16:creationId xmlns:a16="http://schemas.microsoft.com/office/drawing/2014/main" id="{65D2EFCC-0F16-4442-8F74-E2E717833C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6" y="1073"/>
            <a:ext cx="19" cy="2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36</xdr:col>
      <xdr:colOff>219075</xdr:colOff>
      <xdr:row>55</xdr:row>
      <xdr:rowOff>104775</xdr:rowOff>
    </xdr:from>
    <xdr:to>
      <xdr:col>36</xdr:col>
      <xdr:colOff>323850</xdr:colOff>
      <xdr:row>59</xdr:row>
      <xdr:rowOff>104775</xdr:rowOff>
    </xdr:to>
    <xdr:sp macro="" textlink="">
      <xdr:nvSpPr>
        <xdr:cNvPr id="177221" name="Rectangle 60">
          <a:extLst>
            <a:ext uri="{FF2B5EF4-FFF2-40B4-BE49-F238E27FC236}">
              <a16:creationId xmlns:a16="http://schemas.microsoft.com/office/drawing/2014/main" id="{9C84F000-A501-4857-B38D-74F11650E166}"/>
            </a:ext>
          </a:extLst>
        </xdr:cNvPr>
        <xdr:cNvSpPr>
          <a:spLocks noChangeArrowheads="1"/>
        </xdr:cNvSpPr>
      </xdr:nvSpPr>
      <xdr:spPr bwMode="auto">
        <a:xfrm>
          <a:off x="17154525" y="9020175"/>
          <a:ext cx="104775" cy="647700"/>
        </a:xfrm>
        <a:prstGeom prst="rect">
          <a:avLst/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438150</xdr:colOff>
      <xdr:row>55</xdr:row>
      <xdr:rowOff>114300</xdr:rowOff>
    </xdr:from>
    <xdr:to>
      <xdr:col>36</xdr:col>
      <xdr:colOff>542925</xdr:colOff>
      <xdr:row>59</xdr:row>
      <xdr:rowOff>114300</xdr:rowOff>
    </xdr:to>
    <xdr:sp macro="" textlink="">
      <xdr:nvSpPr>
        <xdr:cNvPr id="177222" name="Rectangle 60">
          <a:extLst>
            <a:ext uri="{FF2B5EF4-FFF2-40B4-BE49-F238E27FC236}">
              <a16:creationId xmlns:a16="http://schemas.microsoft.com/office/drawing/2014/main" id="{1EB90610-221C-4C75-BDF3-3156467C054F}"/>
            </a:ext>
          </a:extLst>
        </xdr:cNvPr>
        <xdr:cNvSpPr>
          <a:spLocks noChangeArrowheads="1"/>
        </xdr:cNvSpPr>
      </xdr:nvSpPr>
      <xdr:spPr bwMode="auto">
        <a:xfrm>
          <a:off x="17373600" y="9029700"/>
          <a:ext cx="104775" cy="647700"/>
        </a:xfrm>
        <a:prstGeom prst="rect">
          <a:avLst/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180975</xdr:colOff>
      <xdr:row>15</xdr:row>
      <xdr:rowOff>9525</xdr:rowOff>
    </xdr:from>
    <xdr:to>
      <xdr:col>7</xdr:col>
      <xdr:colOff>314325</xdr:colOff>
      <xdr:row>36</xdr:row>
      <xdr:rowOff>0</xdr:rowOff>
    </xdr:to>
    <xdr:pic>
      <xdr:nvPicPr>
        <xdr:cNvPr id="177223" name="Picture 5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E49F6E-8666-4BB7-92C7-2F9E637E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2438400"/>
          <a:ext cx="133350" cy="340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15</xdr:row>
      <xdr:rowOff>19050</xdr:rowOff>
    </xdr:from>
    <xdr:to>
      <xdr:col>4</xdr:col>
      <xdr:colOff>123825</xdr:colOff>
      <xdr:row>37</xdr:row>
      <xdr:rowOff>47625</xdr:rowOff>
    </xdr:to>
    <xdr:grpSp>
      <xdr:nvGrpSpPr>
        <xdr:cNvPr id="177224" name="Group 72">
          <a:extLst>
            <a:ext uri="{FF2B5EF4-FFF2-40B4-BE49-F238E27FC236}">
              <a16:creationId xmlns:a16="http://schemas.microsoft.com/office/drawing/2014/main" id="{2425240F-891E-4715-BE11-B6D3E279F533}"/>
            </a:ext>
          </a:extLst>
        </xdr:cNvPr>
        <xdr:cNvGrpSpPr>
          <a:grpSpLocks/>
        </xdr:cNvGrpSpPr>
      </xdr:nvGrpSpPr>
      <xdr:grpSpPr bwMode="auto">
        <a:xfrm flipH="1">
          <a:off x="2170679" y="2442822"/>
          <a:ext cx="104775" cy="3591946"/>
          <a:chOff x="180" y="202"/>
          <a:chExt cx="8" cy="75"/>
        </a:xfrm>
      </xdr:grpSpPr>
      <xdr:sp macro="" textlink="">
        <xdr:nvSpPr>
          <xdr:cNvPr id="177341" name="Line 73">
            <a:extLst>
              <a:ext uri="{FF2B5EF4-FFF2-40B4-BE49-F238E27FC236}">
                <a16:creationId xmlns:a16="http://schemas.microsoft.com/office/drawing/2014/main" id="{EFA5F151-24A2-43FA-A4F5-8D8C0430568C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42" name="AutoShape 74">
            <a:extLst>
              <a:ext uri="{FF2B5EF4-FFF2-40B4-BE49-F238E27FC236}">
                <a16:creationId xmlns:a16="http://schemas.microsoft.com/office/drawing/2014/main" id="{82871E94-AF4E-47A4-B8F0-8E76D71725E7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123825</xdr:colOff>
      <xdr:row>37</xdr:row>
      <xdr:rowOff>28575</xdr:rowOff>
    </xdr:to>
    <xdr:grpSp>
      <xdr:nvGrpSpPr>
        <xdr:cNvPr id="177225" name="Group 65">
          <a:extLst>
            <a:ext uri="{FF2B5EF4-FFF2-40B4-BE49-F238E27FC236}">
              <a16:creationId xmlns:a16="http://schemas.microsoft.com/office/drawing/2014/main" id="{9DA81447-1DAA-4802-81B6-39E0AE610948}"/>
            </a:ext>
          </a:extLst>
        </xdr:cNvPr>
        <xdr:cNvGrpSpPr>
          <a:grpSpLocks/>
        </xdr:cNvGrpSpPr>
      </xdr:nvGrpSpPr>
      <xdr:grpSpPr bwMode="auto">
        <a:xfrm>
          <a:off x="3249726" y="2405063"/>
          <a:ext cx="114300" cy="3610655"/>
          <a:chOff x="180" y="202"/>
          <a:chExt cx="8" cy="75"/>
        </a:xfrm>
      </xdr:grpSpPr>
      <xdr:sp macro="" textlink="">
        <xdr:nvSpPr>
          <xdr:cNvPr id="177339" name="Line 59">
            <a:extLst>
              <a:ext uri="{FF2B5EF4-FFF2-40B4-BE49-F238E27FC236}">
                <a16:creationId xmlns:a16="http://schemas.microsoft.com/office/drawing/2014/main" id="{2761A5D2-9372-4E6E-92E6-1CF20E7C2739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40" name="AutoShape 62">
            <a:extLst>
              <a:ext uri="{FF2B5EF4-FFF2-40B4-BE49-F238E27FC236}">
                <a16:creationId xmlns:a16="http://schemas.microsoft.com/office/drawing/2014/main" id="{23D0F2AD-7BDB-4106-BFA8-5AF053432BD9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9</xdr:col>
      <xdr:colOff>9525</xdr:colOff>
      <xdr:row>34</xdr:row>
      <xdr:rowOff>38100</xdr:rowOff>
    </xdr:from>
    <xdr:to>
      <xdr:col>10</xdr:col>
      <xdr:colOff>9525</xdr:colOff>
      <xdr:row>53</xdr:row>
      <xdr:rowOff>57150</xdr:rowOff>
    </xdr:to>
    <xdr:grpSp>
      <xdr:nvGrpSpPr>
        <xdr:cNvPr id="177226" name="Group 65">
          <a:extLst>
            <a:ext uri="{FF2B5EF4-FFF2-40B4-BE49-F238E27FC236}">
              <a16:creationId xmlns:a16="http://schemas.microsoft.com/office/drawing/2014/main" id="{318ADFD6-005F-43B2-9AEF-77BBBE169BC4}"/>
            </a:ext>
          </a:extLst>
        </xdr:cNvPr>
        <xdr:cNvGrpSpPr>
          <a:grpSpLocks/>
        </xdr:cNvGrpSpPr>
      </xdr:nvGrpSpPr>
      <xdr:grpSpPr bwMode="auto">
        <a:xfrm>
          <a:off x="3113654" y="5531984"/>
          <a:ext cx="136072" cy="3097666"/>
          <a:chOff x="180" y="202"/>
          <a:chExt cx="8" cy="75"/>
        </a:xfrm>
      </xdr:grpSpPr>
      <xdr:sp macro="" textlink="">
        <xdr:nvSpPr>
          <xdr:cNvPr id="177337" name="Line 59">
            <a:extLst>
              <a:ext uri="{FF2B5EF4-FFF2-40B4-BE49-F238E27FC236}">
                <a16:creationId xmlns:a16="http://schemas.microsoft.com/office/drawing/2014/main" id="{CA6685AF-42E1-4BD3-A036-1B41CC371278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38" name="AutoShape 62">
            <a:extLst>
              <a:ext uri="{FF2B5EF4-FFF2-40B4-BE49-F238E27FC236}">
                <a16:creationId xmlns:a16="http://schemas.microsoft.com/office/drawing/2014/main" id="{98F12C84-C150-4526-85E3-758037C10906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19050</xdr:colOff>
      <xdr:row>34</xdr:row>
      <xdr:rowOff>9525</xdr:rowOff>
    </xdr:from>
    <xdr:to>
      <xdr:col>6</xdr:col>
      <xdr:colOff>9525</xdr:colOff>
      <xdr:row>53</xdr:row>
      <xdr:rowOff>57150</xdr:rowOff>
    </xdr:to>
    <xdr:grpSp>
      <xdr:nvGrpSpPr>
        <xdr:cNvPr id="177227" name="Group 72">
          <a:extLst>
            <a:ext uri="{FF2B5EF4-FFF2-40B4-BE49-F238E27FC236}">
              <a16:creationId xmlns:a16="http://schemas.microsoft.com/office/drawing/2014/main" id="{D32C42BE-E33A-4590-92F7-1822F2818AB2}"/>
            </a:ext>
          </a:extLst>
        </xdr:cNvPr>
        <xdr:cNvGrpSpPr>
          <a:grpSpLocks/>
        </xdr:cNvGrpSpPr>
      </xdr:nvGrpSpPr>
      <xdr:grpSpPr bwMode="auto">
        <a:xfrm flipH="1">
          <a:off x="2306751" y="5503409"/>
          <a:ext cx="126546" cy="3126241"/>
          <a:chOff x="180" y="202"/>
          <a:chExt cx="8" cy="75"/>
        </a:xfrm>
      </xdr:grpSpPr>
      <xdr:sp macro="" textlink="">
        <xdr:nvSpPr>
          <xdr:cNvPr id="177335" name="Line 73">
            <a:extLst>
              <a:ext uri="{FF2B5EF4-FFF2-40B4-BE49-F238E27FC236}">
                <a16:creationId xmlns:a16="http://schemas.microsoft.com/office/drawing/2014/main" id="{554E7158-2B0B-49FD-BDF5-1EFEAECC3A25}"/>
              </a:ext>
            </a:extLst>
          </xdr:cNvPr>
          <xdr:cNvSpPr>
            <a:spLocks noChangeShapeType="1"/>
          </xdr:cNvSpPr>
        </xdr:nvSpPr>
        <xdr:spPr bwMode="auto">
          <a:xfrm flipH="1">
            <a:off x="180" y="202"/>
            <a:ext cx="0" cy="75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36" name="AutoShape 74">
            <a:extLst>
              <a:ext uri="{FF2B5EF4-FFF2-40B4-BE49-F238E27FC236}">
                <a16:creationId xmlns:a16="http://schemas.microsoft.com/office/drawing/2014/main" id="{624AFE34-96F9-4B31-94B2-F00C0828569B}"/>
              </a:ext>
            </a:extLst>
          </xdr:cNvPr>
          <xdr:cNvSpPr>
            <a:spLocks noChangeArrowheads="1"/>
          </xdr:cNvSpPr>
        </xdr:nvSpPr>
        <xdr:spPr bwMode="auto">
          <a:xfrm>
            <a:off x="181" y="267"/>
            <a:ext cx="7" cy="9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</xdr:col>
      <xdr:colOff>123825</xdr:colOff>
      <xdr:row>34</xdr:row>
      <xdr:rowOff>19050</xdr:rowOff>
    </xdr:from>
    <xdr:to>
      <xdr:col>6</xdr:col>
      <xdr:colOff>0</xdr:colOff>
      <xdr:row>34</xdr:row>
      <xdr:rowOff>142875</xdr:rowOff>
    </xdr:to>
    <xdr:sp macro="" textlink="">
      <xdr:nvSpPr>
        <xdr:cNvPr id="177228" name="AutoShape 58">
          <a:extLst>
            <a:ext uri="{FF2B5EF4-FFF2-40B4-BE49-F238E27FC236}">
              <a16:creationId xmlns:a16="http://schemas.microsoft.com/office/drawing/2014/main" id="{932A87A9-624E-4BFE-947B-642FD237EE4B}"/>
            </a:ext>
          </a:extLst>
        </xdr:cNvPr>
        <xdr:cNvSpPr>
          <a:spLocks noChangeArrowheads="1"/>
        </xdr:cNvSpPr>
      </xdr:nvSpPr>
      <xdr:spPr bwMode="auto">
        <a:xfrm>
          <a:off x="2276475" y="5524500"/>
          <a:ext cx="142875" cy="1238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34</xdr:row>
      <xdr:rowOff>19050</xdr:rowOff>
    </xdr:from>
    <xdr:to>
      <xdr:col>10</xdr:col>
      <xdr:colOff>28575</xdr:colOff>
      <xdr:row>34</xdr:row>
      <xdr:rowOff>142875</xdr:rowOff>
    </xdr:to>
    <xdr:sp macro="" textlink="">
      <xdr:nvSpPr>
        <xdr:cNvPr id="177229" name="AutoShape 58">
          <a:extLst>
            <a:ext uri="{FF2B5EF4-FFF2-40B4-BE49-F238E27FC236}">
              <a16:creationId xmlns:a16="http://schemas.microsoft.com/office/drawing/2014/main" id="{BF1CE183-27C8-46C5-A296-12C8A3ACA1B0}"/>
            </a:ext>
          </a:extLst>
        </xdr:cNvPr>
        <xdr:cNvSpPr>
          <a:spLocks noChangeArrowheads="1"/>
        </xdr:cNvSpPr>
      </xdr:nvSpPr>
      <xdr:spPr bwMode="auto">
        <a:xfrm>
          <a:off x="3124200" y="5524500"/>
          <a:ext cx="142875" cy="1238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371475</xdr:colOff>
      <xdr:row>30</xdr:row>
      <xdr:rowOff>47625</xdr:rowOff>
    </xdr:from>
    <xdr:to>
      <xdr:col>3</xdr:col>
      <xdr:colOff>104775</xdr:colOff>
      <xdr:row>33</xdr:row>
      <xdr:rowOff>38100</xdr:rowOff>
    </xdr:to>
    <xdr:sp macro="" textlink="">
      <xdr:nvSpPr>
        <xdr:cNvPr id="132410" name="AutoShape 314">
          <a:extLst>
            <a:ext uri="{FF2B5EF4-FFF2-40B4-BE49-F238E27FC236}">
              <a16:creationId xmlns:a16="http://schemas.microsoft.com/office/drawing/2014/main" id="{B25F5ED7-D837-4C26-A358-98C1FBF5AA7C}"/>
            </a:ext>
          </a:extLst>
        </xdr:cNvPr>
        <xdr:cNvSpPr>
          <a:spLocks noChangeArrowheads="1"/>
        </xdr:cNvSpPr>
      </xdr:nvSpPr>
      <xdr:spPr bwMode="auto">
        <a:xfrm flipV="1">
          <a:off x="371475" y="4905375"/>
          <a:ext cx="1752600" cy="476250"/>
        </a:xfrm>
        <a:prstGeom prst="wedgeRectCallout">
          <a:avLst>
            <a:gd name="adj1" fmla="val 55431"/>
            <a:gd name="adj2" fmla="val -94000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Top of PBR at 506.38 mMD,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Mid of Element at 510.19 mMD,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Mid of Slip at 511.5 mMD.</a:t>
          </a:r>
        </a:p>
      </xdr:txBody>
    </xdr:sp>
    <xdr:clientData/>
  </xdr:twoCellAnchor>
  <xdr:twoCellAnchor>
    <xdr:from>
      <xdr:col>9</xdr:col>
      <xdr:colOff>19050</xdr:colOff>
      <xdr:row>55</xdr:row>
      <xdr:rowOff>133350</xdr:rowOff>
    </xdr:from>
    <xdr:to>
      <xdr:col>14</xdr:col>
      <xdr:colOff>209550</xdr:colOff>
      <xdr:row>58</xdr:row>
      <xdr:rowOff>104775</xdr:rowOff>
    </xdr:to>
    <xdr:sp macro="" textlink="">
      <xdr:nvSpPr>
        <xdr:cNvPr id="132411" name="AutoShape 315">
          <a:extLst>
            <a:ext uri="{FF2B5EF4-FFF2-40B4-BE49-F238E27FC236}">
              <a16:creationId xmlns:a16="http://schemas.microsoft.com/office/drawing/2014/main" id="{1C6CD58B-528A-4296-AF6F-E0AC8EC5F48F}"/>
            </a:ext>
          </a:extLst>
        </xdr:cNvPr>
        <xdr:cNvSpPr>
          <a:spLocks noChangeArrowheads="1"/>
        </xdr:cNvSpPr>
      </xdr:nvSpPr>
      <xdr:spPr bwMode="auto">
        <a:xfrm flipV="1">
          <a:off x="3124200" y="9048750"/>
          <a:ext cx="1552575" cy="457200"/>
        </a:xfrm>
        <a:prstGeom prst="wedgeRectCallout">
          <a:avLst>
            <a:gd name="adj1" fmla="val -56139"/>
            <a:gd name="adj2" fmla="val 16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Top of PBR at 1270.96 mMD,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Mid of Element at 1274.95 mMD,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Mid of Slip at 1275.94 mMD.</a:t>
          </a:r>
        </a:p>
      </xdr:txBody>
    </xdr:sp>
    <xdr:clientData/>
  </xdr:twoCellAnchor>
  <xdr:twoCellAnchor>
    <xdr:from>
      <xdr:col>34</xdr:col>
      <xdr:colOff>304800</xdr:colOff>
      <xdr:row>33</xdr:row>
      <xdr:rowOff>133350</xdr:rowOff>
    </xdr:from>
    <xdr:to>
      <xdr:col>35</xdr:col>
      <xdr:colOff>104775</xdr:colOff>
      <xdr:row>36</xdr:row>
      <xdr:rowOff>9525</xdr:rowOff>
    </xdr:to>
    <xdr:grpSp>
      <xdr:nvGrpSpPr>
        <xdr:cNvPr id="177232" name="Group 317">
          <a:extLst>
            <a:ext uri="{FF2B5EF4-FFF2-40B4-BE49-F238E27FC236}">
              <a16:creationId xmlns:a16="http://schemas.microsoft.com/office/drawing/2014/main" id="{5A4E51BE-F045-4DD9-A57D-4DA3D7412A00}"/>
            </a:ext>
          </a:extLst>
        </xdr:cNvPr>
        <xdr:cNvGrpSpPr>
          <a:grpSpLocks/>
        </xdr:cNvGrpSpPr>
      </xdr:nvGrpSpPr>
      <xdr:grpSpPr bwMode="auto">
        <a:xfrm>
          <a:off x="16046563" y="5465649"/>
          <a:ext cx="412297" cy="369434"/>
          <a:chOff x="165" y="676"/>
          <a:chExt cx="43" cy="38"/>
        </a:xfrm>
      </xdr:grpSpPr>
      <xdr:grpSp>
        <xdr:nvGrpSpPr>
          <xdr:cNvPr id="177331" name="Group 318">
            <a:extLst>
              <a:ext uri="{FF2B5EF4-FFF2-40B4-BE49-F238E27FC236}">
                <a16:creationId xmlns:a16="http://schemas.microsoft.com/office/drawing/2014/main" id="{EB2A1B44-AA86-418E-8F72-F62D8FA59DD1}"/>
              </a:ext>
            </a:extLst>
          </xdr:cNvPr>
          <xdr:cNvGrpSpPr>
            <a:grpSpLocks/>
          </xdr:cNvGrpSpPr>
        </xdr:nvGrpSpPr>
        <xdr:grpSpPr bwMode="auto">
          <a:xfrm>
            <a:off x="165" y="676"/>
            <a:ext cx="43" cy="38"/>
            <a:chOff x="269" y="582"/>
            <a:chExt cx="38" cy="49"/>
          </a:xfrm>
        </xdr:grpSpPr>
        <xdr:sp macro="" textlink="">
          <xdr:nvSpPr>
            <xdr:cNvPr id="177333" name="AutoShape 58">
              <a:extLst>
                <a:ext uri="{FF2B5EF4-FFF2-40B4-BE49-F238E27FC236}">
                  <a16:creationId xmlns:a16="http://schemas.microsoft.com/office/drawing/2014/main" id="{BC82A2A1-ACF2-4E25-A92B-7447146C724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9" y="582"/>
              <a:ext cx="38" cy="13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7334" name="AutoShape 58">
              <a:extLst>
                <a:ext uri="{FF2B5EF4-FFF2-40B4-BE49-F238E27FC236}">
                  <a16:creationId xmlns:a16="http://schemas.microsoft.com/office/drawing/2014/main" id="{1E4D50A5-E988-4C56-A3E6-2E30419E79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595"/>
              <a:ext cx="13" cy="36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77332" name="AutoShape 321">
            <a:extLst>
              <a:ext uri="{FF2B5EF4-FFF2-40B4-BE49-F238E27FC236}">
                <a16:creationId xmlns:a16="http://schemas.microsoft.com/office/drawing/2014/main" id="{21396ED7-BDE4-4188-AB73-5C6FC8B18601}"/>
              </a:ext>
            </a:extLst>
          </xdr:cNvPr>
          <xdr:cNvSpPr>
            <a:spLocks noChangeArrowheads="1"/>
          </xdr:cNvSpPr>
        </xdr:nvSpPr>
        <xdr:spPr bwMode="auto">
          <a:xfrm>
            <a:off x="179" y="700"/>
            <a:ext cx="13" cy="8"/>
          </a:xfrm>
          <a:prstGeom prst="flowChartMerg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7</xdr:col>
      <xdr:colOff>171450</xdr:colOff>
      <xdr:row>35</xdr:row>
      <xdr:rowOff>38100</xdr:rowOff>
    </xdr:from>
    <xdr:to>
      <xdr:col>7</xdr:col>
      <xdr:colOff>352425</xdr:colOff>
      <xdr:row>40</xdr:row>
      <xdr:rowOff>142875</xdr:rowOff>
    </xdr:to>
    <xdr:pic>
      <xdr:nvPicPr>
        <xdr:cNvPr id="177233" name="Picture 316">
          <a:extLst>
            <a:ext uri="{FF2B5EF4-FFF2-40B4-BE49-F238E27FC236}">
              <a16:creationId xmlns:a16="http://schemas.microsoft.com/office/drawing/2014/main" id="{7C45EA99-3095-4BCD-8097-8F17C0C92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5715000"/>
          <a:ext cx="180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50</xdr:row>
      <xdr:rowOff>142875</xdr:rowOff>
    </xdr:from>
    <xdr:to>
      <xdr:col>8</xdr:col>
      <xdr:colOff>76200</xdr:colOff>
      <xdr:row>52</xdr:row>
      <xdr:rowOff>133350</xdr:rowOff>
    </xdr:to>
    <xdr:grpSp>
      <xdr:nvGrpSpPr>
        <xdr:cNvPr id="177234" name="Group 323">
          <a:extLst>
            <a:ext uri="{FF2B5EF4-FFF2-40B4-BE49-F238E27FC236}">
              <a16:creationId xmlns:a16="http://schemas.microsoft.com/office/drawing/2014/main" id="{90ED2DA7-D186-4EC7-ABF8-B2250BD151B2}"/>
            </a:ext>
          </a:extLst>
        </xdr:cNvPr>
        <xdr:cNvGrpSpPr>
          <a:grpSpLocks/>
        </xdr:cNvGrpSpPr>
      </xdr:nvGrpSpPr>
      <xdr:grpSpPr bwMode="auto">
        <a:xfrm>
          <a:off x="2461872" y="8230621"/>
          <a:ext cx="616404" cy="313644"/>
          <a:chOff x="165" y="676"/>
          <a:chExt cx="43" cy="38"/>
        </a:xfrm>
      </xdr:grpSpPr>
      <xdr:grpSp>
        <xdr:nvGrpSpPr>
          <xdr:cNvPr id="177327" name="Group 324">
            <a:extLst>
              <a:ext uri="{FF2B5EF4-FFF2-40B4-BE49-F238E27FC236}">
                <a16:creationId xmlns:a16="http://schemas.microsoft.com/office/drawing/2014/main" id="{3055677A-0D16-47E1-9EB5-868B50AB9DA1}"/>
              </a:ext>
            </a:extLst>
          </xdr:cNvPr>
          <xdr:cNvGrpSpPr>
            <a:grpSpLocks/>
          </xdr:cNvGrpSpPr>
        </xdr:nvGrpSpPr>
        <xdr:grpSpPr bwMode="auto">
          <a:xfrm>
            <a:off x="165" y="676"/>
            <a:ext cx="43" cy="38"/>
            <a:chOff x="269" y="582"/>
            <a:chExt cx="38" cy="49"/>
          </a:xfrm>
        </xdr:grpSpPr>
        <xdr:sp macro="" textlink="">
          <xdr:nvSpPr>
            <xdr:cNvPr id="177329" name="AutoShape 58">
              <a:extLst>
                <a:ext uri="{FF2B5EF4-FFF2-40B4-BE49-F238E27FC236}">
                  <a16:creationId xmlns:a16="http://schemas.microsoft.com/office/drawing/2014/main" id="{B8BEB4D9-FA35-40B1-8135-4976C04085B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69" y="582"/>
              <a:ext cx="38" cy="13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77330" name="AutoShape 58">
              <a:extLst>
                <a:ext uri="{FF2B5EF4-FFF2-40B4-BE49-F238E27FC236}">
                  <a16:creationId xmlns:a16="http://schemas.microsoft.com/office/drawing/2014/main" id="{CF547AC9-68F5-4451-A58D-8E49F0FD86B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1" y="595"/>
              <a:ext cx="13" cy="36"/>
            </a:xfrm>
            <a:prstGeom prst="roundRect">
              <a:avLst>
                <a:gd name="adj" fmla="val 16667"/>
              </a:avLst>
            </a:prstGeom>
            <a:gradFill rotWithShape="0">
              <a:gsLst>
                <a:gs pos="0">
                  <a:srgbClr val="767676"/>
                </a:gs>
                <a:gs pos="50000">
                  <a:srgbClr val="FFFFFF"/>
                </a:gs>
                <a:gs pos="100000">
                  <a:srgbClr val="767676"/>
                </a:gs>
              </a:gsLst>
              <a:lin ang="0" scaled="1"/>
            </a:gra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77328" name="AutoShape 327">
            <a:extLst>
              <a:ext uri="{FF2B5EF4-FFF2-40B4-BE49-F238E27FC236}">
                <a16:creationId xmlns:a16="http://schemas.microsoft.com/office/drawing/2014/main" id="{E6B73FEA-0C57-4CF4-AD44-BD4C1886A0F0}"/>
              </a:ext>
            </a:extLst>
          </xdr:cNvPr>
          <xdr:cNvSpPr>
            <a:spLocks noChangeArrowheads="1"/>
          </xdr:cNvSpPr>
        </xdr:nvSpPr>
        <xdr:spPr bwMode="auto">
          <a:xfrm>
            <a:off x="179" y="700"/>
            <a:ext cx="13" cy="8"/>
          </a:xfrm>
          <a:prstGeom prst="flowChartMerg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523875</xdr:colOff>
      <xdr:row>37</xdr:row>
      <xdr:rowOff>28575</xdr:rowOff>
    </xdr:from>
    <xdr:to>
      <xdr:col>36</xdr:col>
      <xdr:colOff>390525</xdr:colOff>
      <xdr:row>59</xdr:row>
      <xdr:rowOff>123825</xdr:rowOff>
    </xdr:to>
    <xdr:grpSp>
      <xdr:nvGrpSpPr>
        <xdr:cNvPr id="177235" name="Group 328">
          <a:extLst>
            <a:ext uri="{FF2B5EF4-FFF2-40B4-BE49-F238E27FC236}">
              <a16:creationId xmlns:a16="http://schemas.microsoft.com/office/drawing/2014/main" id="{1C950BA2-6538-43C5-912D-E7B31B63D991}"/>
            </a:ext>
          </a:extLst>
        </xdr:cNvPr>
        <xdr:cNvGrpSpPr>
          <a:grpSpLocks/>
        </xdr:cNvGrpSpPr>
      </xdr:nvGrpSpPr>
      <xdr:grpSpPr bwMode="auto">
        <a:xfrm>
          <a:off x="16877960" y="6015718"/>
          <a:ext cx="478971" cy="3650116"/>
          <a:chOff x="302" y="793"/>
          <a:chExt cx="72" cy="246"/>
        </a:xfrm>
      </xdr:grpSpPr>
      <xdr:grpSp>
        <xdr:nvGrpSpPr>
          <xdr:cNvPr id="177307" name="Group 329">
            <a:extLst>
              <a:ext uri="{FF2B5EF4-FFF2-40B4-BE49-F238E27FC236}">
                <a16:creationId xmlns:a16="http://schemas.microsoft.com/office/drawing/2014/main" id="{66B052D7-C0C8-4DCC-ACD2-CC8F7D19B721}"/>
              </a:ext>
            </a:extLst>
          </xdr:cNvPr>
          <xdr:cNvGrpSpPr>
            <a:grpSpLocks/>
          </xdr:cNvGrpSpPr>
        </xdr:nvGrpSpPr>
        <xdr:grpSpPr bwMode="auto">
          <a:xfrm>
            <a:off x="302" y="793"/>
            <a:ext cx="12" cy="246"/>
            <a:chOff x="293" y="704"/>
            <a:chExt cx="12" cy="201"/>
          </a:xfrm>
        </xdr:grpSpPr>
        <xdr:grpSp>
          <xdr:nvGrpSpPr>
            <xdr:cNvPr id="177323" name="Group 330">
              <a:extLst>
                <a:ext uri="{FF2B5EF4-FFF2-40B4-BE49-F238E27FC236}">
                  <a16:creationId xmlns:a16="http://schemas.microsoft.com/office/drawing/2014/main" id="{020D71A7-AC20-4C19-9A5E-7EC024B157E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94" y="704"/>
              <a:ext cx="11" cy="201"/>
              <a:chOff x="294" y="704"/>
              <a:chExt cx="11" cy="201"/>
            </a:xfrm>
          </xdr:grpSpPr>
          <xdr:sp macro="" textlink="">
            <xdr:nvSpPr>
              <xdr:cNvPr id="177325" name="AutoShape 58">
                <a:extLst>
                  <a:ext uri="{FF2B5EF4-FFF2-40B4-BE49-F238E27FC236}">
                    <a16:creationId xmlns:a16="http://schemas.microsoft.com/office/drawing/2014/main" id="{3D73A9D0-4678-47E9-B4C1-F2B4A1CE0D6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294" y="704"/>
                <a:ext cx="11" cy="9"/>
              </a:xfrm>
              <a:prstGeom prst="roundRect">
                <a:avLst>
                  <a:gd name="adj" fmla="val 16667"/>
                </a:avLst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7326" name="Line 332">
                <a:extLst>
                  <a:ext uri="{FF2B5EF4-FFF2-40B4-BE49-F238E27FC236}">
                    <a16:creationId xmlns:a16="http://schemas.microsoft.com/office/drawing/2014/main" id="{E3C144DC-8A16-4530-B72D-0CFF6DE3225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03" y="712"/>
                <a:ext cx="0" cy="193"/>
              </a:xfrm>
              <a:prstGeom prst="line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324" name="AutoShape 333">
              <a:extLst>
                <a:ext uri="{FF2B5EF4-FFF2-40B4-BE49-F238E27FC236}">
                  <a16:creationId xmlns:a16="http://schemas.microsoft.com/office/drawing/2014/main" id="{B098B2E5-32BB-43A6-8013-76CAC0D7E1DD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293" y="894"/>
              <a:ext cx="10" cy="10"/>
            </a:xfrm>
            <a:prstGeom prst="rtTriangl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77308" name="AutoShape 58">
            <a:extLst>
              <a:ext uri="{FF2B5EF4-FFF2-40B4-BE49-F238E27FC236}">
                <a16:creationId xmlns:a16="http://schemas.microsoft.com/office/drawing/2014/main" id="{5827FBBC-8F12-4A65-B33F-F67A077B09F2}"/>
              </a:ext>
            </a:extLst>
          </xdr:cNvPr>
          <xdr:cNvSpPr>
            <a:spLocks noChangeArrowheads="1"/>
          </xdr:cNvSpPr>
        </xdr:nvSpPr>
        <xdr:spPr bwMode="auto">
          <a:xfrm flipV="1">
            <a:off x="362" y="795"/>
            <a:ext cx="11" cy="10"/>
          </a:xfrm>
          <a:prstGeom prst="roundRect">
            <a:avLst>
              <a:gd name="adj" fmla="val 16667"/>
            </a:avLst>
          </a:prstGeom>
          <a:gradFill rotWithShape="0">
            <a:gsLst>
              <a:gs pos="0">
                <a:srgbClr val="767676"/>
              </a:gs>
              <a:gs pos="50000">
                <a:srgbClr val="FFFFFF"/>
              </a:gs>
              <a:gs pos="100000">
                <a:srgbClr val="767676"/>
              </a:gs>
            </a:gsLst>
            <a:lin ang="0" scaled="1"/>
          </a:gra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309" name="Line 335">
            <a:extLst>
              <a:ext uri="{FF2B5EF4-FFF2-40B4-BE49-F238E27FC236}">
                <a16:creationId xmlns:a16="http://schemas.microsoft.com/office/drawing/2014/main" id="{E5BACA9D-1E94-4BF5-917C-BE3E580D5E32}"/>
              </a:ext>
            </a:extLst>
          </xdr:cNvPr>
          <xdr:cNvSpPr>
            <a:spLocks noChangeShapeType="1"/>
          </xdr:cNvSpPr>
        </xdr:nvSpPr>
        <xdr:spPr bwMode="auto">
          <a:xfrm>
            <a:off x="363" y="795"/>
            <a:ext cx="1" cy="225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10" name="AutoShape 336">
            <a:extLst>
              <a:ext uri="{FF2B5EF4-FFF2-40B4-BE49-F238E27FC236}">
                <a16:creationId xmlns:a16="http://schemas.microsoft.com/office/drawing/2014/main" id="{F3FE33D5-6669-4015-B557-5FEE1848176A}"/>
              </a:ext>
            </a:extLst>
          </xdr:cNvPr>
          <xdr:cNvSpPr>
            <a:spLocks noChangeArrowheads="1"/>
          </xdr:cNvSpPr>
        </xdr:nvSpPr>
        <xdr:spPr bwMode="auto">
          <a:xfrm>
            <a:off x="363" y="1019"/>
            <a:ext cx="11" cy="20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7311" name="AutoShape 337">
            <a:extLst>
              <a:ext uri="{FF2B5EF4-FFF2-40B4-BE49-F238E27FC236}">
                <a16:creationId xmlns:a16="http://schemas.microsoft.com/office/drawing/2014/main" id="{D12D40AA-ED32-4BC2-822C-7308EDAB0FE0}"/>
              </a:ext>
            </a:extLst>
          </xdr:cNvPr>
          <xdr:cNvSpPr>
            <a:spLocks noChangeArrowheads="1"/>
          </xdr:cNvSpPr>
        </xdr:nvSpPr>
        <xdr:spPr bwMode="auto">
          <a:xfrm>
            <a:off x="338" y="84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2" name="AutoShape 338">
            <a:extLst>
              <a:ext uri="{FF2B5EF4-FFF2-40B4-BE49-F238E27FC236}">
                <a16:creationId xmlns:a16="http://schemas.microsoft.com/office/drawing/2014/main" id="{05C5FB04-C02D-41C5-8875-57CC098D0760}"/>
              </a:ext>
            </a:extLst>
          </xdr:cNvPr>
          <xdr:cNvSpPr>
            <a:spLocks noChangeArrowheads="1"/>
          </xdr:cNvSpPr>
        </xdr:nvSpPr>
        <xdr:spPr bwMode="auto">
          <a:xfrm>
            <a:off x="351" y="83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3" name="AutoShape 339">
            <a:extLst>
              <a:ext uri="{FF2B5EF4-FFF2-40B4-BE49-F238E27FC236}">
                <a16:creationId xmlns:a16="http://schemas.microsoft.com/office/drawing/2014/main" id="{304A4CFA-E473-408A-904F-BD6BAB853BB8}"/>
              </a:ext>
            </a:extLst>
          </xdr:cNvPr>
          <xdr:cNvSpPr>
            <a:spLocks noChangeArrowheads="1"/>
          </xdr:cNvSpPr>
        </xdr:nvSpPr>
        <xdr:spPr bwMode="auto">
          <a:xfrm>
            <a:off x="321" y="865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4" name="AutoShape 340">
            <a:extLst>
              <a:ext uri="{FF2B5EF4-FFF2-40B4-BE49-F238E27FC236}">
                <a16:creationId xmlns:a16="http://schemas.microsoft.com/office/drawing/2014/main" id="{856A1B13-C676-4972-B070-49837AACA4EE}"/>
              </a:ext>
            </a:extLst>
          </xdr:cNvPr>
          <xdr:cNvSpPr>
            <a:spLocks noChangeArrowheads="1"/>
          </xdr:cNvSpPr>
        </xdr:nvSpPr>
        <xdr:spPr bwMode="auto">
          <a:xfrm>
            <a:off x="334" y="89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5" name="AutoShape 341">
            <a:extLst>
              <a:ext uri="{FF2B5EF4-FFF2-40B4-BE49-F238E27FC236}">
                <a16:creationId xmlns:a16="http://schemas.microsoft.com/office/drawing/2014/main" id="{77F28817-F58B-4F3E-9979-8C5BC0453FD9}"/>
              </a:ext>
            </a:extLst>
          </xdr:cNvPr>
          <xdr:cNvSpPr>
            <a:spLocks noChangeArrowheads="1"/>
          </xdr:cNvSpPr>
        </xdr:nvSpPr>
        <xdr:spPr bwMode="auto">
          <a:xfrm>
            <a:off x="349" y="88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6" name="AutoShape 342">
            <a:extLst>
              <a:ext uri="{FF2B5EF4-FFF2-40B4-BE49-F238E27FC236}">
                <a16:creationId xmlns:a16="http://schemas.microsoft.com/office/drawing/2014/main" id="{D30E4189-FF2B-4E17-AC98-172CA4B0DFDA}"/>
              </a:ext>
            </a:extLst>
          </xdr:cNvPr>
          <xdr:cNvSpPr>
            <a:spLocks noChangeArrowheads="1"/>
          </xdr:cNvSpPr>
        </xdr:nvSpPr>
        <xdr:spPr bwMode="auto">
          <a:xfrm>
            <a:off x="321" y="916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7" name="AutoShape 343">
            <a:extLst>
              <a:ext uri="{FF2B5EF4-FFF2-40B4-BE49-F238E27FC236}">
                <a16:creationId xmlns:a16="http://schemas.microsoft.com/office/drawing/2014/main" id="{B08C9E8E-8C93-4260-9E12-9CD990DE28A1}"/>
              </a:ext>
            </a:extLst>
          </xdr:cNvPr>
          <xdr:cNvSpPr>
            <a:spLocks noChangeArrowheads="1"/>
          </xdr:cNvSpPr>
        </xdr:nvSpPr>
        <xdr:spPr bwMode="auto">
          <a:xfrm>
            <a:off x="337" y="941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8" name="AutoShape 344">
            <a:extLst>
              <a:ext uri="{FF2B5EF4-FFF2-40B4-BE49-F238E27FC236}">
                <a16:creationId xmlns:a16="http://schemas.microsoft.com/office/drawing/2014/main" id="{B3E5128D-1A53-4147-B2D7-9FF30A33A46B}"/>
              </a:ext>
            </a:extLst>
          </xdr:cNvPr>
          <xdr:cNvSpPr>
            <a:spLocks noChangeArrowheads="1"/>
          </xdr:cNvSpPr>
        </xdr:nvSpPr>
        <xdr:spPr bwMode="auto">
          <a:xfrm>
            <a:off x="350" y="929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19" name="AutoShape 345">
            <a:extLst>
              <a:ext uri="{FF2B5EF4-FFF2-40B4-BE49-F238E27FC236}">
                <a16:creationId xmlns:a16="http://schemas.microsoft.com/office/drawing/2014/main" id="{E4DE9D1D-74ED-4D10-92F1-0F94A614E62B}"/>
              </a:ext>
            </a:extLst>
          </xdr:cNvPr>
          <xdr:cNvSpPr>
            <a:spLocks noChangeArrowheads="1"/>
          </xdr:cNvSpPr>
        </xdr:nvSpPr>
        <xdr:spPr bwMode="auto">
          <a:xfrm>
            <a:off x="320" y="95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20" name="AutoShape 346">
            <a:extLst>
              <a:ext uri="{FF2B5EF4-FFF2-40B4-BE49-F238E27FC236}">
                <a16:creationId xmlns:a16="http://schemas.microsoft.com/office/drawing/2014/main" id="{32C718B0-CE7F-4734-9D2A-72297E6C9B91}"/>
              </a:ext>
            </a:extLst>
          </xdr:cNvPr>
          <xdr:cNvSpPr>
            <a:spLocks noChangeArrowheads="1"/>
          </xdr:cNvSpPr>
        </xdr:nvSpPr>
        <xdr:spPr bwMode="auto">
          <a:xfrm>
            <a:off x="337" y="990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21" name="AutoShape 347">
            <a:extLst>
              <a:ext uri="{FF2B5EF4-FFF2-40B4-BE49-F238E27FC236}">
                <a16:creationId xmlns:a16="http://schemas.microsoft.com/office/drawing/2014/main" id="{97F989A2-173B-4E20-82FA-BE7649F37DEA}"/>
              </a:ext>
            </a:extLst>
          </xdr:cNvPr>
          <xdr:cNvSpPr>
            <a:spLocks noChangeArrowheads="1"/>
          </xdr:cNvSpPr>
        </xdr:nvSpPr>
        <xdr:spPr bwMode="auto">
          <a:xfrm>
            <a:off x="350" y="978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322" name="AutoShape 348">
            <a:extLst>
              <a:ext uri="{FF2B5EF4-FFF2-40B4-BE49-F238E27FC236}">
                <a16:creationId xmlns:a16="http://schemas.microsoft.com/office/drawing/2014/main" id="{2DC95D2E-AED6-4D09-98E2-5E31CF5C7F0D}"/>
              </a:ext>
            </a:extLst>
          </xdr:cNvPr>
          <xdr:cNvSpPr>
            <a:spLocks noChangeArrowheads="1"/>
          </xdr:cNvSpPr>
        </xdr:nvSpPr>
        <xdr:spPr bwMode="auto">
          <a:xfrm>
            <a:off x="320" y="1007"/>
            <a:ext cx="8" cy="8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8</xdr:col>
      <xdr:colOff>19050</xdr:colOff>
      <xdr:row>52</xdr:row>
      <xdr:rowOff>28575</xdr:rowOff>
    </xdr:from>
    <xdr:to>
      <xdr:col>9</xdr:col>
      <xdr:colOff>9525</xdr:colOff>
      <xdr:row>52</xdr:row>
      <xdr:rowOff>76200</xdr:rowOff>
    </xdr:to>
    <xdr:sp macro="" textlink="">
      <xdr:nvSpPr>
        <xdr:cNvPr id="177236" name="AutoShape 58">
          <a:extLst>
            <a:ext uri="{FF2B5EF4-FFF2-40B4-BE49-F238E27FC236}">
              <a16:creationId xmlns:a16="http://schemas.microsoft.com/office/drawing/2014/main" id="{B4DDAD71-3DC2-42A1-88F3-359F5248FC30}"/>
            </a:ext>
          </a:extLst>
        </xdr:cNvPr>
        <xdr:cNvSpPr>
          <a:spLocks noChangeArrowheads="1"/>
        </xdr:cNvSpPr>
      </xdr:nvSpPr>
      <xdr:spPr bwMode="auto">
        <a:xfrm flipV="1">
          <a:off x="3019425" y="8458200"/>
          <a:ext cx="95250" cy="47625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767676"/>
            </a:gs>
            <a:gs pos="50000">
              <a:srgbClr val="FFFFFF"/>
            </a:gs>
            <a:gs pos="100000">
              <a:srgbClr val="767676"/>
            </a:gs>
          </a:gsLst>
          <a:lin ang="0" scaled="1"/>
        </a:gra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19050</xdr:colOff>
      <xdr:row>52</xdr:row>
      <xdr:rowOff>28575</xdr:rowOff>
    </xdr:from>
    <xdr:to>
      <xdr:col>9</xdr:col>
      <xdr:colOff>9525</xdr:colOff>
      <xdr:row>61</xdr:row>
      <xdr:rowOff>66675</xdr:rowOff>
    </xdr:to>
    <xdr:grpSp>
      <xdr:nvGrpSpPr>
        <xdr:cNvPr id="177237" name="Group 373">
          <a:extLst>
            <a:ext uri="{FF2B5EF4-FFF2-40B4-BE49-F238E27FC236}">
              <a16:creationId xmlns:a16="http://schemas.microsoft.com/office/drawing/2014/main" id="{D177A1C7-51B3-4985-B8AB-E7FAC172F1DF}"/>
            </a:ext>
          </a:extLst>
        </xdr:cNvPr>
        <xdr:cNvGrpSpPr>
          <a:grpSpLocks/>
        </xdr:cNvGrpSpPr>
      </xdr:nvGrpSpPr>
      <xdr:grpSpPr bwMode="auto">
        <a:xfrm>
          <a:off x="2442822" y="8439490"/>
          <a:ext cx="670832" cy="1492364"/>
          <a:chOff x="416" y="901"/>
          <a:chExt cx="52" cy="98"/>
        </a:xfrm>
      </xdr:grpSpPr>
      <xdr:grpSp>
        <xdr:nvGrpSpPr>
          <xdr:cNvPr id="177300" name="Group 350">
            <a:extLst>
              <a:ext uri="{FF2B5EF4-FFF2-40B4-BE49-F238E27FC236}">
                <a16:creationId xmlns:a16="http://schemas.microsoft.com/office/drawing/2014/main" id="{34AFB1CF-9EC3-4669-863C-A96FF84C59D0}"/>
              </a:ext>
            </a:extLst>
          </xdr:cNvPr>
          <xdr:cNvGrpSpPr>
            <a:grpSpLocks/>
          </xdr:cNvGrpSpPr>
        </xdr:nvGrpSpPr>
        <xdr:grpSpPr bwMode="auto">
          <a:xfrm>
            <a:off x="416" y="901"/>
            <a:ext cx="9" cy="98"/>
            <a:chOff x="293" y="704"/>
            <a:chExt cx="12" cy="201"/>
          </a:xfrm>
        </xdr:grpSpPr>
        <xdr:grpSp>
          <xdr:nvGrpSpPr>
            <xdr:cNvPr id="177303" name="Group 351">
              <a:extLst>
                <a:ext uri="{FF2B5EF4-FFF2-40B4-BE49-F238E27FC236}">
                  <a16:creationId xmlns:a16="http://schemas.microsoft.com/office/drawing/2014/main" id="{C6822CBD-3530-4B2F-A6E1-FBF41A7C51D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94" y="704"/>
              <a:ext cx="11" cy="201"/>
              <a:chOff x="294" y="704"/>
              <a:chExt cx="11" cy="201"/>
            </a:xfrm>
          </xdr:grpSpPr>
          <xdr:sp macro="" textlink="">
            <xdr:nvSpPr>
              <xdr:cNvPr id="177305" name="AutoShape 58">
                <a:extLst>
                  <a:ext uri="{FF2B5EF4-FFF2-40B4-BE49-F238E27FC236}">
                    <a16:creationId xmlns:a16="http://schemas.microsoft.com/office/drawing/2014/main" id="{1B4D74B5-327E-47BB-96C9-8AC81479DD4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flipV="1">
                <a:off x="294" y="704"/>
                <a:ext cx="11" cy="9"/>
              </a:xfrm>
              <a:prstGeom prst="roundRect">
                <a:avLst>
                  <a:gd name="adj" fmla="val 16667"/>
                </a:avLst>
              </a:prstGeom>
              <a:gradFill rotWithShape="0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77306" name="Line 353">
                <a:extLst>
                  <a:ext uri="{FF2B5EF4-FFF2-40B4-BE49-F238E27FC236}">
                    <a16:creationId xmlns:a16="http://schemas.microsoft.com/office/drawing/2014/main" id="{1BD864F7-EE1D-4756-B9F3-9B19FDA6ABB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03" y="712"/>
                <a:ext cx="0" cy="193"/>
              </a:xfrm>
              <a:prstGeom prst="line">
                <a:avLst/>
              </a:prstGeom>
              <a:noFill/>
              <a:ln w="25400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7304" name="AutoShape 354">
              <a:extLst>
                <a:ext uri="{FF2B5EF4-FFF2-40B4-BE49-F238E27FC236}">
                  <a16:creationId xmlns:a16="http://schemas.microsoft.com/office/drawing/2014/main" id="{B218EAC2-9F6C-445B-8F2D-414A3C5B4BD6}"/>
                </a:ext>
              </a:extLst>
            </xdr:cNvPr>
            <xdr:cNvSpPr>
              <a:spLocks noChangeArrowheads="1"/>
            </xdr:cNvSpPr>
          </xdr:nvSpPr>
          <xdr:spPr bwMode="auto">
            <a:xfrm rot="-5400000">
              <a:off x="293" y="894"/>
              <a:ext cx="10" cy="10"/>
            </a:xfrm>
            <a:prstGeom prst="rtTriangl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77301" name="Line 356">
            <a:extLst>
              <a:ext uri="{FF2B5EF4-FFF2-40B4-BE49-F238E27FC236}">
                <a16:creationId xmlns:a16="http://schemas.microsoft.com/office/drawing/2014/main" id="{372CDD22-9DE3-4F7A-BD56-123452FF07F9}"/>
              </a:ext>
            </a:extLst>
          </xdr:cNvPr>
          <xdr:cNvSpPr>
            <a:spLocks noChangeShapeType="1"/>
          </xdr:cNvSpPr>
        </xdr:nvSpPr>
        <xdr:spPr bwMode="auto">
          <a:xfrm>
            <a:off x="460" y="902"/>
            <a:ext cx="1" cy="89"/>
          </a:xfrm>
          <a:prstGeom prst="line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302" name="AutoShape 357">
            <a:extLst>
              <a:ext uri="{FF2B5EF4-FFF2-40B4-BE49-F238E27FC236}">
                <a16:creationId xmlns:a16="http://schemas.microsoft.com/office/drawing/2014/main" id="{25CE2114-F3EA-46D8-B245-623E94CFE3B6}"/>
              </a:ext>
            </a:extLst>
          </xdr:cNvPr>
          <xdr:cNvSpPr>
            <a:spLocks noChangeArrowheads="1"/>
          </xdr:cNvSpPr>
        </xdr:nvSpPr>
        <xdr:spPr bwMode="auto">
          <a:xfrm>
            <a:off x="460" y="991"/>
            <a:ext cx="8" cy="8"/>
          </a:xfrm>
          <a:prstGeom prst="rtTriangle">
            <a:avLst/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7</xdr:col>
      <xdr:colOff>66675</xdr:colOff>
      <xdr:row>55</xdr:row>
      <xdr:rowOff>66675</xdr:rowOff>
    </xdr:from>
    <xdr:to>
      <xdr:col>7</xdr:col>
      <xdr:colOff>419100</xdr:colOff>
      <xdr:row>61</xdr:row>
      <xdr:rowOff>28575</xdr:rowOff>
    </xdr:to>
    <xdr:grpSp>
      <xdr:nvGrpSpPr>
        <xdr:cNvPr id="177238" name="Group 372">
          <a:extLst>
            <a:ext uri="{FF2B5EF4-FFF2-40B4-BE49-F238E27FC236}">
              <a16:creationId xmlns:a16="http://schemas.microsoft.com/office/drawing/2014/main" id="{D47DA640-C75A-47A9-90AF-FEE6E5186E30}"/>
            </a:ext>
          </a:extLst>
        </xdr:cNvPr>
        <xdr:cNvGrpSpPr>
          <a:grpSpLocks/>
        </xdr:cNvGrpSpPr>
      </xdr:nvGrpSpPr>
      <xdr:grpSpPr bwMode="auto">
        <a:xfrm>
          <a:off x="2592501" y="8962345"/>
          <a:ext cx="352425" cy="931409"/>
          <a:chOff x="429" y="955"/>
          <a:chExt cx="27" cy="34"/>
        </a:xfrm>
      </xdr:grpSpPr>
      <xdr:sp macro="" textlink="">
        <xdr:nvSpPr>
          <xdr:cNvPr id="177294" name="AutoShape 364">
            <a:extLst>
              <a:ext uri="{FF2B5EF4-FFF2-40B4-BE49-F238E27FC236}">
                <a16:creationId xmlns:a16="http://schemas.microsoft.com/office/drawing/2014/main" id="{3459FFD6-D186-4992-A09B-4BF18E5C5DFA}"/>
              </a:ext>
            </a:extLst>
          </xdr:cNvPr>
          <xdr:cNvSpPr>
            <a:spLocks noChangeArrowheads="1"/>
          </xdr:cNvSpPr>
        </xdr:nvSpPr>
        <xdr:spPr bwMode="auto">
          <a:xfrm>
            <a:off x="441" y="960"/>
            <a:ext cx="6" cy="3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295" name="AutoShape 365">
            <a:extLst>
              <a:ext uri="{FF2B5EF4-FFF2-40B4-BE49-F238E27FC236}">
                <a16:creationId xmlns:a16="http://schemas.microsoft.com/office/drawing/2014/main" id="{BCBAE3F2-A1DA-4018-A9AF-6D4A49601C6E}"/>
              </a:ext>
            </a:extLst>
          </xdr:cNvPr>
          <xdr:cNvSpPr>
            <a:spLocks noChangeArrowheads="1"/>
          </xdr:cNvSpPr>
        </xdr:nvSpPr>
        <xdr:spPr bwMode="auto">
          <a:xfrm>
            <a:off x="451" y="955"/>
            <a:ext cx="5" cy="3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296" name="AutoShape 366">
            <a:extLst>
              <a:ext uri="{FF2B5EF4-FFF2-40B4-BE49-F238E27FC236}">
                <a16:creationId xmlns:a16="http://schemas.microsoft.com/office/drawing/2014/main" id="{2CC65920-7BE5-4745-B5FC-42D26CCD653C}"/>
              </a:ext>
            </a:extLst>
          </xdr:cNvPr>
          <xdr:cNvSpPr>
            <a:spLocks noChangeArrowheads="1"/>
          </xdr:cNvSpPr>
        </xdr:nvSpPr>
        <xdr:spPr bwMode="auto">
          <a:xfrm>
            <a:off x="429" y="967"/>
            <a:ext cx="6" cy="3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297" name="AutoShape 367">
            <a:extLst>
              <a:ext uri="{FF2B5EF4-FFF2-40B4-BE49-F238E27FC236}">
                <a16:creationId xmlns:a16="http://schemas.microsoft.com/office/drawing/2014/main" id="{995BC030-7191-46CA-9CB8-9D2549C9230A}"/>
              </a:ext>
            </a:extLst>
          </xdr:cNvPr>
          <xdr:cNvSpPr>
            <a:spLocks noChangeArrowheads="1"/>
          </xdr:cNvSpPr>
        </xdr:nvSpPr>
        <xdr:spPr bwMode="auto">
          <a:xfrm>
            <a:off x="441" y="979"/>
            <a:ext cx="6" cy="4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298" name="AutoShape 368">
            <a:extLst>
              <a:ext uri="{FF2B5EF4-FFF2-40B4-BE49-F238E27FC236}">
                <a16:creationId xmlns:a16="http://schemas.microsoft.com/office/drawing/2014/main" id="{165B6C69-09A1-41BC-B5E3-1BB38088566E}"/>
              </a:ext>
            </a:extLst>
          </xdr:cNvPr>
          <xdr:cNvSpPr>
            <a:spLocks noChangeArrowheads="1"/>
          </xdr:cNvSpPr>
        </xdr:nvSpPr>
        <xdr:spPr bwMode="auto">
          <a:xfrm>
            <a:off x="451" y="975"/>
            <a:ext cx="5" cy="3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7299" name="AutoShape 369">
            <a:extLst>
              <a:ext uri="{FF2B5EF4-FFF2-40B4-BE49-F238E27FC236}">
                <a16:creationId xmlns:a16="http://schemas.microsoft.com/office/drawing/2014/main" id="{1492988B-E317-4787-99E3-49C7AFC923F5}"/>
              </a:ext>
            </a:extLst>
          </xdr:cNvPr>
          <xdr:cNvSpPr>
            <a:spLocks noChangeArrowheads="1"/>
          </xdr:cNvSpPr>
        </xdr:nvSpPr>
        <xdr:spPr bwMode="auto">
          <a:xfrm>
            <a:off x="429" y="986"/>
            <a:ext cx="6" cy="3"/>
          </a:xfrm>
          <a:prstGeom prst="flowChartConnector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514350</xdr:colOff>
      <xdr:row>54</xdr:row>
      <xdr:rowOff>142875</xdr:rowOff>
    </xdr:from>
    <xdr:to>
      <xdr:col>4</xdr:col>
      <xdr:colOff>114300</xdr:colOff>
      <xdr:row>59</xdr:row>
      <xdr:rowOff>85725</xdr:rowOff>
    </xdr:to>
    <xdr:sp macro="" textlink="">
      <xdr:nvSpPr>
        <xdr:cNvPr id="121086" name="AutoShape 371">
          <a:extLst>
            <a:ext uri="{FF2B5EF4-FFF2-40B4-BE49-F238E27FC236}">
              <a16:creationId xmlns:a16="http://schemas.microsoft.com/office/drawing/2014/main" id="{BC3DD272-67CE-495B-B9F4-56BE4E12D2D7}"/>
            </a:ext>
          </a:extLst>
        </xdr:cNvPr>
        <xdr:cNvSpPr>
          <a:spLocks noChangeArrowheads="1"/>
        </xdr:cNvSpPr>
      </xdr:nvSpPr>
      <xdr:spPr bwMode="auto">
        <a:xfrm flipV="1">
          <a:off x="514350" y="8896350"/>
          <a:ext cx="1752600" cy="752475"/>
        </a:xfrm>
        <a:prstGeom prst="wedgeRectCallout">
          <a:avLst>
            <a:gd name="adj1" fmla="val 60866"/>
            <a:gd name="adj2" fmla="val 131009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Top of Packer at 1262.98 mMD,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Mid of Element at 1263.58 mMD,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Mid of Slip at 1263.85 mMD.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FSV at 1268.00 mMD.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End of mule shoe at 1269.87 mMD.</a:t>
          </a:r>
        </a:p>
      </xdr:txBody>
    </xdr:sp>
    <xdr:clientData/>
  </xdr:twoCellAnchor>
  <xdr:twoCellAnchor>
    <xdr:from>
      <xdr:col>6</xdr:col>
      <xdr:colOff>19050</xdr:colOff>
      <xdr:row>49</xdr:row>
      <xdr:rowOff>0</xdr:rowOff>
    </xdr:from>
    <xdr:to>
      <xdr:col>8</xdr:col>
      <xdr:colOff>85725</xdr:colOff>
      <xdr:row>50</xdr:row>
      <xdr:rowOff>28575</xdr:rowOff>
    </xdr:to>
    <xdr:pic>
      <xdr:nvPicPr>
        <xdr:cNvPr id="177240" name="Picture 20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0ACCC3D-8B93-4FB4-92A1-00941E82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43850"/>
          <a:ext cx="647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</xdr:colOff>
      <xdr:row>43</xdr:row>
      <xdr:rowOff>28575</xdr:rowOff>
    </xdr:from>
    <xdr:to>
      <xdr:col>12</xdr:col>
      <xdr:colOff>9525</xdr:colOff>
      <xdr:row>43</xdr:row>
      <xdr:rowOff>152400</xdr:rowOff>
    </xdr:to>
    <xdr:grpSp>
      <xdr:nvGrpSpPr>
        <xdr:cNvPr id="177241" name="Group 349">
          <a:extLst>
            <a:ext uri="{FF2B5EF4-FFF2-40B4-BE49-F238E27FC236}">
              <a16:creationId xmlns:a16="http://schemas.microsoft.com/office/drawing/2014/main" id="{805F94AD-811B-4D7A-B733-852ED7C47D31}"/>
            </a:ext>
          </a:extLst>
        </xdr:cNvPr>
        <xdr:cNvGrpSpPr>
          <a:grpSpLocks/>
        </xdr:cNvGrpSpPr>
      </xdr:nvGrpSpPr>
      <xdr:grpSpPr bwMode="auto">
        <a:xfrm>
          <a:off x="3049701" y="6985227"/>
          <a:ext cx="472168" cy="123825"/>
          <a:chOff x="2935664" y="6896640"/>
          <a:chExt cx="464762" cy="123071"/>
        </a:xfrm>
      </xdr:grpSpPr>
      <xdr:sp macro="" textlink="">
        <xdr:nvSpPr>
          <xdr:cNvPr id="177290" name="AutoShape 68">
            <a:extLst>
              <a:ext uri="{FF2B5EF4-FFF2-40B4-BE49-F238E27FC236}">
                <a16:creationId xmlns:a16="http://schemas.microsoft.com/office/drawing/2014/main" id="{1777954A-ED31-47D1-8D91-BA51E1127B49}"/>
              </a:ext>
            </a:extLst>
          </xdr:cNvPr>
          <xdr:cNvSpPr>
            <a:spLocks noChangeArrowheads="1"/>
          </xdr:cNvSpPr>
        </xdr:nvSpPr>
        <xdr:spPr bwMode="auto">
          <a:xfrm rot="5343684">
            <a:off x="3102204" y="6748941"/>
            <a:ext cx="27996" cy="323393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91" name="AutoShape 72">
            <a:extLst>
              <a:ext uri="{FF2B5EF4-FFF2-40B4-BE49-F238E27FC236}">
                <a16:creationId xmlns:a16="http://schemas.microsoft.com/office/drawing/2014/main" id="{9D523DE5-FA12-4A7F-BE5C-EF3C940B3B84}"/>
              </a:ext>
            </a:extLst>
          </xdr:cNvPr>
          <xdr:cNvSpPr>
            <a:spLocks noChangeArrowheads="1"/>
          </xdr:cNvSpPr>
        </xdr:nvSpPr>
        <xdr:spPr bwMode="auto">
          <a:xfrm rot="5568701">
            <a:off x="3137583" y="6803553"/>
            <a:ext cx="20997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92" name="AutoShape 73">
            <a:extLst>
              <a:ext uri="{FF2B5EF4-FFF2-40B4-BE49-F238E27FC236}">
                <a16:creationId xmlns:a16="http://schemas.microsoft.com/office/drawing/2014/main" id="{17DBF8F4-F870-4220-9E68-5D01F100E28A}"/>
              </a:ext>
            </a:extLst>
          </xdr:cNvPr>
          <xdr:cNvSpPr>
            <a:spLocks noChangeArrowheads="1"/>
          </xdr:cNvSpPr>
        </xdr:nvSpPr>
        <xdr:spPr bwMode="auto">
          <a:xfrm rot="6378884">
            <a:off x="3127326" y="6787245"/>
            <a:ext cx="27996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93" name="AutoShape 74">
            <a:extLst>
              <a:ext uri="{FF2B5EF4-FFF2-40B4-BE49-F238E27FC236}">
                <a16:creationId xmlns:a16="http://schemas.microsoft.com/office/drawing/2014/main" id="{94868EC6-1D58-4BBD-BB24-2EC9E90444E4}"/>
              </a:ext>
            </a:extLst>
          </xdr:cNvPr>
          <xdr:cNvSpPr>
            <a:spLocks noChangeArrowheads="1"/>
          </xdr:cNvSpPr>
        </xdr:nvSpPr>
        <xdr:spPr bwMode="auto">
          <a:xfrm rot="5645425">
            <a:off x="3183079" y="6761558"/>
            <a:ext cx="26456" cy="40823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9525</xdr:colOff>
      <xdr:row>46</xdr:row>
      <xdr:rowOff>19050</xdr:rowOff>
    </xdr:from>
    <xdr:to>
      <xdr:col>6</xdr:col>
      <xdr:colOff>47625</xdr:colOff>
      <xdr:row>46</xdr:row>
      <xdr:rowOff>161925</xdr:rowOff>
    </xdr:to>
    <xdr:grpSp>
      <xdr:nvGrpSpPr>
        <xdr:cNvPr id="177242" name="Group 371">
          <a:extLst>
            <a:ext uri="{FF2B5EF4-FFF2-40B4-BE49-F238E27FC236}">
              <a16:creationId xmlns:a16="http://schemas.microsoft.com/office/drawing/2014/main" id="{9526EDDB-A2CA-47CF-B5DA-994878E4C3C4}"/>
            </a:ext>
          </a:extLst>
        </xdr:cNvPr>
        <xdr:cNvGrpSpPr>
          <a:grpSpLocks/>
        </xdr:cNvGrpSpPr>
      </xdr:nvGrpSpPr>
      <xdr:grpSpPr bwMode="auto">
        <a:xfrm>
          <a:off x="2025083" y="7460456"/>
          <a:ext cx="446314" cy="142875"/>
          <a:chOff x="2300477" y="6917023"/>
          <a:chExt cx="383838" cy="142138"/>
        </a:xfrm>
      </xdr:grpSpPr>
      <xdr:sp macro="" textlink="">
        <xdr:nvSpPr>
          <xdr:cNvPr id="177286" name="AutoShape 65">
            <a:extLst>
              <a:ext uri="{FF2B5EF4-FFF2-40B4-BE49-F238E27FC236}">
                <a16:creationId xmlns:a16="http://schemas.microsoft.com/office/drawing/2014/main" id="{CC65E6FF-D711-4C73-9D73-24C21F71AD58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462648" y="6796485"/>
            <a:ext cx="40655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7" name="AutoShape 66">
            <a:extLst>
              <a:ext uri="{FF2B5EF4-FFF2-40B4-BE49-F238E27FC236}">
                <a16:creationId xmlns:a16="http://schemas.microsoft.com/office/drawing/2014/main" id="{B6865C06-6663-469C-BE0E-6C3094478BB6}"/>
              </a:ext>
            </a:extLst>
          </xdr:cNvPr>
          <xdr:cNvSpPr>
            <a:spLocks noChangeArrowheads="1"/>
          </xdr:cNvSpPr>
        </xdr:nvSpPr>
        <xdr:spPr bwMode="auto">
          <a:xfrm rot="-5641495">
            <a:off x="2481538" y="6742242"/>
            <a:ext cx="27996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8" name="AutoShape 67">
            <a:extLst>
              <a:ext uri="{FF2B5EF4-FFF2-40B4-BE49-F238E27FC236}">
                <a16:creationId xmlns:a16="http://schemas.microsoft.com/office/drawing/2014/main" id="{3C346FAB-B507-4DBB-A923-C594440A4CCE}"/>
              </a:ext>
            </a:extLst>
          </xdr:cNvPr>
          <xdr:cNvSpPr>
            <a:spLocks noChangeArrowheads="1"/>
          </xdr:cNvSpPr>
        </xdr:nvSpPr>
        <xdr:spPr bwMode="auto">
          <a:xfrm rot="-6404754">
            <a:off x="2475836" y="6804472"/>
            <a:ext cx="26839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9" name="AutoShape 78">
            <a:extLst>
              <a:ext uri="{FF2B5EF4-FFF2-40B4-BE49-F238E27FC236}">
                <a16:creationId xmlns:a16="http://schemas.microsoft.com/office/drawing/2014/main" id="{651EF2FF-AD47-4AA3-B916-9AA99DF2E8E6}"/>
              </a:ext>
            </a:extLst>
          </xdr:cNvPr>
          <xdr:cNvSpPr>
            <a:spLocks noChangeArrowheads="1"/>
          </xdr:cNvSpPr>
        </xdr:nvSpPr>
        <xdr:spPr bwMode="auto">
          <a:xfrm rot="-5721350">
            <a:off x="2487819" y="6865804"/>
            <a:ext cx="27996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1</xdr:col>
      <xdr:colOff>28575</xdr:colOff>
      <xdr:row>44</xdr:row>
      <xdr:rowOff>142875</xdr:rowOff>
    </xdr:from>
    <xdr:to>
      <xdr:col>6</xdr:col>
      <xdr:colOff>28575</xdr:colOff>
      <xdr:row>45</xdr:row>
      <xdr:rowOff>47625</xdr:rowOff>
    </xdr:to>
    <xdr:sp macro="" textlink="">
      <xdr:nvSpPr>
        <xdr:cNvPr id="177243" name="AutoShape 65">
          <a:extLst>
            <a:ext uri="{FF2B5EF4-FFF2-40B4-BE49-F238E27FC236}">
              <a16:creationId xmlns:a16="http://schemas.microsoft.com/office/drawing/2014/main" id="{26C436CC-33CE-4841-91B9-160AABAD1F99}"/>
            </a:ext>
          </a:extLst>
        </xdr:cNvPr>
        <xdr:cNvSpPr>
          <a:spLocks noChangeArrowheads="1"/>
        </xdr:cNvSpPr>
      </xdr:nvSpPr>
      <xdr:spPr bwMode="auto">
        <a:xfrm rot="-5400000">
          <a:off x="1557337" y="6453188"/>
          <a:ext cx="66675" cy="1714500"/>
        </a:xfrm>
        <a:prstGeom prst="triangle">
          <a:avLst>
            <a:gd name="adj" fmla="val 50000"/>
          </a:avLst>
        </a:prstGeom>
        <a:solidFill>
          <a:srgbClr val="FF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2</xdr:col>
      <xdr:colOff>47625</xdr:colOff>
      <xdr:row>3</xdr:row>
      <xdr:rowOff>133350</xdr:rowOff>
    </xdr:to>
    <xdr:pic>
      <xdr:nvPicPr>
        <xdr:cNvPr id="177244" name="Picture 2">
          <a:extLst>
            <a:ext uri="{FF2B5EF4-FFF2-40B4-BE49-F238E27FC236}">
              <a16:creationId xmlns:a16="http://schemas.microsoft.com/office/drawing/2014/main" id="{A6612121-7331-4D59-88BD-77F8C940F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14001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450737</xdr:colOff>
      <xdr:row>40</xdr:row>
      <xdr:rowOff>93550</xdr:rowOff>
    </xdr:from>
    <xdr:to>
      <xdr:col>4</xdr:col>
      <xdr:colOff>113622</xdr:colOff>
      <xdr:row>42</xdr:row>
      <xdr:rowOff>105794</xdr:rowOff>
    </xdr:to>
    <xdr:sp macro="" textlink="">
      <xdr:nvSpPr>
        <xdr:cNvPr id="355" name="AutoShape 314">
          <a:extLst>
            <a:ext uri="{FF2B5EF4-FFF2-40B4-BE49-F238E27FC236}">
              <a16:creationId xmlns:a16="http://schemas.microsoft.com/office/drawing/2014/main" id="{AFCCF46C-EE12-444E-B858-8C1B0090B390}"/>
            </a:ext>
          </a:extLst>
        </xdr:cNvPr>
        <xdr:cNvSpPr>
          <a:spLocks noChangeArrowheads="1"/>
        </xdr:cNvSpPr>
      </xdr:nvSpPr>
      <xdr:spPr bwMode="auto">
        <a:xfrm flipV="1">
          <a:off x="450737" y="6565447"/>
          <a:ext cx="1814514" cy="335414"/>
        </a:xfrm>
        <a:prstGeom prst="wedgeRectCallout">
          <a:avLst>
            <a:gd name="adj1" fmla="val 55689"/>
            <a:gd name="adj2" fmla="val -170029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Jet #1 Depth  1176.5m MDRKB at 315 deg azimuth (7.61 m)</a:t>
          </a:r>
        </a:p>
      </xdr:txBody>
    </xdr:sp>
    <xdr:clientData/>
  </xdr:twoCellAnchor>
  <xdr:twoCellAnchor>
    <xdr:from>
      <xdr:col>8</xdr:col>
      <xdr:colOff>38100</xdr:colOff>
      <xdr:row>44</xdr:row>
      <xdr:rowOff>38100</xdr:rowOff>
    </xdr:from>
    <xdr:to>
      <xdr:col>12</xdr:col>
      <xdr:colOff>0</xdr:colOff>
      <xdr:row>44</xdr:row>
      <xdr:rowOff>161925</xdr:rowOff>
    </xdr:to>
    <xdr:grpSp>
      <xdr:nvGrpSpPr>
        <xdr:cNvPr id="177246" name="Group 350">
          <a:extLst>
            <a:ext uri="{FF2B5EF4-FFF2-40B4-BE49-F238E27FC236}">
              <a16:creationId xmlns:a16="http://schemas.microsoft.com/office/drawing/2014/main" id="{652B394B-453A-4C63-BBCB-AADB90F4E979}"/>
            </a:ext>
          </a:extLst>
        </xdr:cNvPr>
        <xdr:cNvGrpSpPr>
          <a:grpSpLocks/>
        </xdr:cNvGrpSpPr>
      </xdr:nvGrpSpPr>
      <xdr:grpSpPr bwMode="auto">
        <a:xfrm>
          <a:off x="3040176" y="7156337"/>
          <a:ext cx="472168" cy="123825"/>
          <a:chOff x="2935664" y="6896640"/>
          <a:chExt cx="464762" cy="123071"/>
        </a:xfrm>
      </xdr:grpSpPr>
      <xdr:sp macro="" textlink="">
        <xdr:nvSpPr>
          <xdr:cNvPr id="177282" name="AutoShape 68">
            <a:extLst>
              <a:ext uri="{FF2B5EF4-FFF2-40B4-BE49-F238E27FC236}">
                <a16:creationId xmlns:a16="http://schemas.microsoft.com/office/drawing/2014/main" id="{55BE729E-5585-4706-8C0F-D8785D18273D}"/>
              </a:ext>
            </a:extLst>
          </xdr:cNvPr>
          <xdr:cNvSpPr>
            <a:spLocks noChangeArrowheads="1"/>
          </xdr:cNvSpPr>
        </xdr:nvSpPr>
        <xdr:spPr bwMode="auto">
          <a:xfrm rot="5343684">
            <a:off x="3102204" y="6748941"/>
            <a:ext cx="27996" cy="323393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3" name="AutoShape 72">
            <a:extLst>
              <a:ext uri="{FF2B5EF4-FFF2-40B4-BE49-F238E27FC236}">
                <a16:creationId xmlns:a16="http://schemas.microsoft.com/office/drawing/2014/main" id="{CD8E46C0-E41A-4B4D-9E62-BF446E6D7553}"/>
              </a:ext>
            </a:extLst>
          </xdr:cNvPr>
          <xdr:cNvSpPr>
            <a:spLocks noChangeArrowheads="1"/>
          </xdr:cNvSpPr>
        </xdr:nvSpPr>
        <xdr:spPr bwMode="auto">
          <a:xfrm rot="5568701">
            <a:off x="3137583" y="6803553"/>
            <a:ext cx="20997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4" name="AutoShape 73">
            <a:extLst>
              <a:ext uri="{FF2B5EF4-FFF2-40B4-BE49-F238E27FC236}">
                <a16:creationId xmlns:a16="http://schemas.microsoft.com/office/drawing/2014/main" id="{FBBABAD1-6B58-4F52-813B-1D526B134FA5}"/>
              </a:ext>
            </a:extLst>
          </xdr:cNvPr>
          <xdr:cNvSpPr>
            <a:spLocks noChangeArrowheads="1"/>
          </xdr:cNvSpPr>
        </xdr:nvSpPr>
        <xdr:spPr bwMode="auto">
          <a:xfrm rot="6378884">
            <a:off x="3127326" y="6787245"/>
            <a:ext cx="27996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5" name="AutoShape 74">
            <a:extLst>
              <a:ext uri="{FF2B5EF4-FFF2-40B4-BE49-F238E27FC236}">
                <a16:creationId xmlns:a16="http://schemas.microsoft.com/office/drawing/2014/main" id="{6889050C-7256-4292-B389-1C4DE716F0C4}"/>
              </a:ext>
            </a:extLst>
          </xdr:cNvPr>
          <xdr:cNvSpPr>
            <a:spLocks noChangeArrowheads="1"/>
          </xdr:cNvSpPr>
        </xdr:nvSpPr>
        <xdr:spPr bwMode="auto">
          <a:xfrm rot="5645425">
            <a:off x="3183079" y="6761558"/>
            <a:ext cx="26456" cy="40823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8</xdr:col>
      <xdr:colOff>57150</xdr:colOff>
      <xdr:row>45</xdr:row>
      <xdr:rowOff>28575</xdr:rowOff>
    </xdr:from>
    <xdr:to>
      <xdr:col>12</xdr:col>
      <xdr:colOff>9525</xdr:colOff>
      <xdr:row>45</xdr:row>
      <xdr:rowOff>152400</xdr:rowOff>
    </xdr:to>
    <xdr:grpSp>
      <xdr:nvGrpSpPr>
        <xdr:cNvPr id="177247" name="Group 356">
          <a:extLst>
            <a:ext uri="{FF2B5EF4-FFF2-40B4-BE49-F238E27FC236}">
              <a16:creationId xmlns:a16="http://schemas.microsoft.com/office/drawing/2014/main" id="{551F240C-9DA9-42EC-A745-62C84389CB50}"/>
            </a:ext>
          </a:extLst>
        </xdr:cNvPr>
        <xdr:cNvGrpSpPr>
          <a:grpSpLocks/>
        </xdr:cNvGrpSpPr>
      </xdr:nvGrpSpPr>
      <xdr:grpSpPr bwMode="auto">
        <a:xfrm>
          <a:off x="3059226" y="7308396"/>
          <a:ext cx="462643" cy="123825"/>
          <a:chOff x="2935664" y="6896640"/>
          <a:chExt cx="464762" cy="123071"/>
        </a:xfrm>
      </xdr:grpSpPr>
      <xdr:sp macro="" textlink="">
        <xdr:nvSpPr>
          <xdr:cNvPr id="177278" name="AutoShape 68">
            <a:extLst>
              <a:ext uri="{FF2B5EF4-FFF2-40B4-BE49-F238E27FC236}">
                <a16:creationId xmlns:a16="http://schemas.microsoft.com/office/drawing/2014/main" id="{926DC04C-12D1-4472-92B1-756872E3F8B3}"/>
              </a:ext>
            </a:extLst>
          </xdr:cNvPr>
          <xdr:cNvSpPr>
            <a:spLocks noChangeArrowheads="1"/>
          </xdr:cNvSpPr>
        </xdr:nvSpPr>
        <xdr:spPr bwMode="auto">
          <a:xfrm rot="5343684">
            <a:off x="3102204" y="6748941"/>
            <a:ext cx="27996" cy="323393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9" name="AutoShape 72">
            <a:extLst>
              <a:ext uri="{FF2B5EF4-FFF2-40B4-BE49-F238E27FC236}">
                <a16:creationId xmlns:a16="http://schemas.microsoft.com/office/drawing/2014/main" id="{D431CF6D-ED72-4868-90E8-BBFB4C1E836B}"/>
              </a:ext>
            </a:extLst>
          </xdr:cNvPr>
          <xdr:cNvSpPr>
            <a:spLocks noChangeArrowheads="1"/>
          </xdr:cNvSpPr>
        </xdr:nvSpPr>
        <xdr:spPr bwMode="auto">
          <a:xfrm rot="5568701">
            <a:off x="3137583" y="6803553"/>
            <a:ext cx="20997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0" name="AutoShape 73">
            <a:extLst>
              <a:ext uri="{FF2B5EF4-FFF2-40B4-BE49-F238E27FC236}">
                <a16:creationId xmlns:a16="http://schemas.microsoft.com/office/drawing/2014/main" id="{F55A189D-F4DD-45BD-9AE8-B269AB1C49D3}"/>
              </a:ext>
            </a:extLst>
          </xdr:cNvPr>
          <xdr:cNvSpPr>
            <a:spLocks noChangeArrowheads="1"/>
          </xdr:cNvSpPr>
        </xdr:nvSpPr>
        <xdr:spPr bwMode="auto">
          <a:xfrm rot="6378884">
            <a:off x="3127326" y="6787245"/>
            <a:ext cx="27996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81" name="AutoShape 74">
            <a:extLst>
              <a:ext uri="{FF2B5EF4-FFF2-40B4-BE49-F238E27FC236}">
                <a16:creationId xmlns:a16="http://schemas.microsoft.com/office/drawing/2014/main" id="{375A0A58-C0E4-4D13-BFB3-71BDD30A6F02}"/>
              </a:ext>
            </a:extLst>
          </xdr:cNvPr>
          <xdr:cNvSpPr>
            <a:spLocks noChangeArrowheads="1"/>
          </xdr:cNvSpPr>
        </xdr:nvSpPr>
        <xdr:spPr bwMode="auto">
          <a:xfrm rot="5645425">
            <a:off x="3183079" y="6761558"/>
            <a:ext cx="26456" cy="40823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8</xdr:col>
      <xdr:colOff>57150</xdr:colOff>
      <xdr:row>46</xdr:row>
      <xdr:rowOff>28575</xdr:rowOff>
    </xdr:from>
    <xdr:to>
      <xdr:col>12</xdr:col>
      <xdr:colOff>19050</xdr:colOff>
      <xdr:row>46</xdr:row>
      <xdr:rowOff>152400</xdr:rowOff>
    </xdr:to>
    <xdr:grpSp>
      <xdr:nvGrpSpPr>
        <xdr:cNvPr id="177248" name="Group 361">
          <a:extLst>
            <a:ext uri="{FF2B5EF4-FFF2-40B4-BE49-F238E27FC236}">
              <a16:creationId xmlns:a16="http://schemas.microsoft.com/office/drawing/2014/main" id="{2E5230AB-4BC7-48D5-B7E0-7A8B5FA10E8D}"/>
            </a:ext>
          </a:extLst>
        </xdr:cNvPr>
        <xdr:cNvGrpSpPr>
          <a:grpSpLocks/>
        </xdr:cNvGrpSpPr>
      </xdr:nvGrpSpPr>
      <xdr:grpSpPr bwMode="auto">
        <a:xfrm>
          <a:off x="3059226" y="7469981"/>
          <a:ext cx="472168" cy="123825"/>
          <a:chOff x="2935664" y="6896640"/>
          <a:chExt cx="464762" cy="123071"/>
        </a:xfrm>
      </xdr:grpSpPr>
      <xdr:sp macro="" textlink="">
        <xdr:nvSpPr>
          <xdr:cNvPr id="177274" name="AutoShape 68">
            <a:extLst>
              <a:ext uri="{FF2B5EF4-FFF2-40B4-BE49-F238E27FC236}">
                <a16:creationId xmlns:a16="http://schemas.microsoft.com/office/drawing/2014/main" id="{656026F5-AE54-4650-8A61-2E259BFC36C7}"/>
              </a:ext>
            </a:extLst>
          </xdr:cNvPr>
          <xdr:cNvSpPr>
            <a:spLocks noChangeArrowheads="1"/>
          </xdr:cNvSpPr>
        </xdr:nvSpPr>
        <xdr:spPr bwMode="auto">
          <a:xfrm rot="5343684">
            <a:off x="3102204" y="6748941"/>
            <a:ext cx="27996" cy="323393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5" name="AutoShape 72">
            <a:extLst>
              <a:ext uri="{FF2B5EF4-FFF2-40B4-BE49-F238E27FC236}">
                <a16:creationId xmlns:a16="http://schemas.microsoft.com/office/drawing/2014/main" id="{D98E1F9B-BF10-4138-BA5A-8FAC36DEC4D6}"/>
              </a:ext>
            </a:extLst>
          </xdr:cNvPr>
          <xdr:cNvSpPr>
            <a:spLocks noChangeArrowheads="1"/>
          </xdr:cNvSpPr>
        </xdr:nvSpPr>
        <xdr:spPr bwMode="auto">
          <a:xfrm rot="5568701">
            <a:off x="3137583" y="6803553"/>
            <a:ext cx="20997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6" name="AutoShape 73">
            <a:extLst>
              <a:ext uri="{FF2B5EF4-FFF2-40B4-BE49-F238E27FC236}">
                <a16:creationId xmlns:a16="http://schemas.microsoft.com/office/drawing/2014/main" id="{430DEEF7-C5B5-4376-B633-B0052905D6E1}"/>
              </a:ext>
            </a:extLst>
          </xdr:cNvPr>
          <xdr:cNvSpPr>
            <a:spLocks noChangeArrowheads="1"/>
          </xdr:cNvSpPr>
        </xdr:nvSpPr>
        <xdr:spPr bwMode="auto">
          <a:xfrm rot="6378884">
            <a:off x="3127326" y="6787245"/>
            <a:ext cx="27996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7" name="AutoShape 74">
            <a:extLst>
              <a:ext uri="{FF2B5EF4-FFF2-40B4-BE49-F238E27FC236}">
                <a16:creationId xmlns:a16="http://schemas.microsoft.com/office/drawing/2014/main" id="{67ED1D23-FE25-4207-B87B-74901480E08C}"/>
              </a:ext>
            </a:extLst>
          </xdr:cNvPr>
          <xdr:cNvSpPr>
            <a:spLocks noChangeArrowheads="1"/>
          </xdr:cNvSpPr>
        </xdr:nvSpPr>
        <xdr:spPr bwMode="auto">
          <a:xfrm rot="5645425">
            <a:off x="3183079" y="6761558"/>
            <a:ext cx="26456" cy="40823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8</xdr:col>
      <xdr:colOff>57150</xdr:colOff>
      <xdr:row>47</xdr:row>
      <xdr:rowOff>19050</xdr:rowOff>
    </xdr:from>
    <xdr:to>
      <xdr:col>12</xdr:col>
      <xdr:colOff>19050</xdr:colOff>
      <xdr:row>47</xdr:row>
      <xdr:rowOff>142875</xdr:rowOff>
    </xdr:to>
    <xdr:grpSp>
      <xdr:nvGrpSpPr>
        <xdr:cNvPr id="177249" name="Group 366">
          <a:extLst>
            <a:ext uri="{FF2B5EF4-FFF2-40B4-BE49-F238E27FC236}">
              <a16:creationId xmlns:a16="http://schemas.microsoft.com/office/drawing/2014/main" id="{72A9F3CF-6BBA-40F2-A380-B36460A8144C}"/>
            </a:ext>
          </a:extLst>
        </xdr:cNvPr>
        <xdr:cNvGrpSpPr>
          <a:grpSpLocks/>
        </xdr:cNvGrpSpPr>
      </xdr:nvGrpSpPr>
      <xdr:grpSpPr bwMode="auto">
        <a:xfrm>
          <a:off x="3059226" y="7622041"/>
          <a:ext cx="472168" cy="123825"/>
          <a:chOff x="2935664" y="6896640"/>
          <a:chExt cx="464762" cy="123071"/>
        </a:xfrm>
      </xdr:grpSpPr>
      <xdr:sp macro="" textlink="">
        <xdr:nvSpPr>
          <xdr:cNvPr id="177270" name="AutoShape 68">
            <a:extLst>
              <a:ext uri="{FF2B5EF4-FFF2-40B4-BE49-F238E27FC236}">
                <a16:creationId xmlns:a16="http://schemas.microsoft.com/office/drawing/2014/main" id="{6AA2B29C-E58E-4F98-9DB0-8418691AF1BC}"/>
              </a:ext>
            </a:extLst>
          </xdr:cNvPr>
          <xdr:cNvSpPr>
            <a:spLocks noChangeArrowheads="1"/>
          </xdr:cNvSpPr>
        </xdr:nvSpPr>
        <xdr:spPr bwMode="auto">
          <a:xfrm rot="5343684">
            <a:off x="3102204" y="6748941"/>
            <a:ext cx="27996" cy="323393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1" name="AutoShape 72">
            <a:extLst>
              <a:ext uri="{FF2B5EF4-FFF2-40B4-BE49-F238E27FC236}">
                <a16:creationId xmlns:a16="http://schemas.microsoft.com/office/drawing/2014/main" id="{550EBA50-1082-4163-8962-2D428000664F}"/>
              </a:ext>
            </a:extLst>
          </xdr:cNvPr>
          <xdr:cNvSpPr>
            <a:spLocks noChangeArrowheads="1"/>
          </xdr:cNvSpPr>
        </xdr:nvSpPr>
        <xdr:spPr bwMode="auto">
          <a:xfrm rot="5568701">
            <a:off x="3137583" y="6803553"/>
            <a:ext cx="20997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2" name="AutoShape 73">
            <a:extLst>
              <a:ext uri="{FF2B5EF4-FFF2-40B4-BE49-F238E27FC236}">
                <a16:creationId xmlns:a16="http://schemas.microsoft.com/office/drawing/2014/main" id="{7978B066-C680-4454-BC82-DC1818F02A05}"/>
              </a:ext>
            </a:extLst>
          </xdr:cNvPr>
          <xdr:cNvSpPr>
            <a:spLocks noChangeArrowheads="1"/>
          </xdr:cNvSpPr>
        </xdr:nvSpPr>
        <xdr:spPr bwMode="auto">
          <a:xfrm rot="6378884">
            <a:off x="3127326" y="6787245"/>
            <a:ext cx="27996" cy="41131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73" name="AutoShape 74">
            <a:extLst>
              <a:ext uri="{FF2B5EF4-FFF2-40B4-BE49-F238E27FC236}">
                <a16:creationId xmlns:a16="http://schemas.microsoft.com/office/drawing/2014/main" id="{E2D8CD97-8F46-43F4-91F0-448871CC7101}"/>
              </a:ext>
            </a:extLst>
          </xdr:cNvPr>
          <xdr:cNvSpPr>
            <a:spLocks noChangeArrowheads="1"/>
          </xdr:cNvSpPr>
        </xdr:nvSpPr>
        <xdr:spPr bwMode="auto">
          <a:xfrm rot="5645425">
            <a:off x="3183079" y="6761558"/>
            <a:ext cx="26456" cy="408239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9525</xdr:colOff>
      <xdr:row>47</xdr:row>
      <xdr:rowOff>28575</xdr:rowOff>
    </xdr:from>
    <xdr:to>
      <xdr:col>6</xdr:col>
      <xdr:colOff>47625</xdr:colOff>
      <xdr:row>48</xdr:row>
      <xdr:rowOff>9525</xdr:rowOff>
    </xdr:to>
    <xdr:grpSp>
      <xdr:nvGrpSpPr>
        <xdr:cNvPr id="177250" name="Group 372">
          <a:extLst>
            <a:ext uri="{FF2B5EF4-FFF2-40B4-BE49-F238E27FC236}">
              <a16:creationId xmlns:a16="http://schemas.microsoft.com/office/drawing/2014/main" id="{42B93099-524B-4ABF-B91A-9C2CBFA2079B}"/>
            </a:ext>
          </a:extLst>
        </xdr:cNvPr>
        <xdr:cNvGrpSpPr>
          <a:grpSpLocks/>
        </xdr:cNvGrpSpPr>
      </xdr:nvGrpSpPr>
      <xdr:grpSpPr bwMode="auto">
        <a:xfrm>
          <a:off x="2025083" y="7631566"/>
          <a:ext cx="446314" cy="142535"/>
          <a:chOff x="2300477" y="6917023"/>
          <a:chExt cx="383838" cy="142138"/>
        </a:xfrm>
      </xdr:grpSpPr>
      <xdr:sp macro="" textlink="">
        <xdr:nvSpPr>
          <xdr:cNvPr id="177266" name="AutoShape 65">
            <a:extLst>
              <a:ext uri="{FF2B5EF4-FFF2-40B4-BE49-F238E27FC236}">
                <a16:creationId xmlns:a16="http://schemas.microsoft.com/office/drawing/2014/main" id="{0921D755-4E02-4E5D-86D6-221103D49B68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462648" y="6796485"/>
            <a:ext cx="40655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7" name="AutoShape 66">
            <a:extLst>
              <a:ext uri="{FF2B5EF4-FFF2-40B4-BE49-F238E27FC236}">
                <a16:creationId xmlns:a16="http://schemas.microsoft.com/office/drawing/2014/main" id="{EF6887E5-B9AB-4C00-A589-D6776450D853}"/>
              </a:ext>
            </a:extLst>
          </xdr:cNvPr>
          <xdr:cNvSpPr>
            <a:spLocks noChangeArrowheads="1"/>
          </xdr:cNvSpPr>
        </xdr:nvSpPr>
        <xdr:spPr bwMode="auto">
          <a:xfrm rot="-5641495">
            <a:off x="2481538" y="6742242"/>
            <a:ext cx="27996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8" name="AutoShape 67">
            <a:extLst>
              <a:ext uri="{FF2B5EF4-FFF2-40B4-BE49-F238E27FC236}">
                <a16:creationId xmlns:a16="http://schemas.microsoft.com/office/drawing/2014/main" id="{AFDAB835-AA5A-4819-AE29-341D95527366}"/>
              </a:ext>
            </a:extLst>
          </xdr:cNvPr>
          <xdr:cNvSpPr>
            <a:spLocks noChangeArrowheads="1"/>
          </xdr:cNvSpPr>
        </xdr:nvSpPr>
        <xdr:spPr bwMode="auto">
          <a:xfrm rot="-6404754">
            <a:off x="2475836" y="6804472"/>
            <a:ext cx="26839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9" name="AutoShape 78">
            <a:extLst>
              <a:ext uri="{FF2B5EF4-FFF2-40B4-BE49-F238E27FC236}">
                <a16:creationId xmlns:a16="http://schemas.microsoft.com/office/drawing/2014/main" id="{6664A5CD-4F75-4B57-BD44-A1DA163F1AD8}"/>
              </a:ext>
            </a:extLst>
          </xdr:cNvPr>
          <xdr:cNvSpPr>
            <a:spLocks noChangeArrowheads="1"/>
          </xdr:cNvSpPr>
        </xdr:nvSpPr>
        <xdr:spPr bwMode="auto">
          <a:xfrm rot="-5721350">
            <a:off x="2487819" y="6865804"/>
            <a:ext cx="27996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19050</xdr:colOff>
      <xdr:row>45</xdr:row>
      <xdr:rowOff>28575</xdr:rowOff>
    </xdr:from>
    <xdr:to>
      <xdr:col>6</xdr:col>
      <xdr:colOff>57150</xdr:colOff>
      <xdr:row>46</xdr:row>
      <xdr:rowOff>9525</xdr:rowOff>
    </xdr:to>
    <xdr:grpSp>
      <xdr:nvGrpSpPr>
        <xdr:cNvPr id="177251" name="Group 377">
          <a:extLst>
            <a:ext uri="{FF2B5EF4-FFF2-40B4-BE49-F238E27FC236}">
              <a16:creationId xmlns:a16="http://schemas.microsoft.com/office/drawing/2014/main" id="{8D14DFD9-1A19-4126-823B-36C2A0E40439}"/>
            </a:ext>
          </a:extLst>
        </xdr:cNvPr>
        <xdr:cNvGrpSpPr>
          <a:grpSpLocks/>
        </xdr:cNvGrpSpPr>
      </xdr:nvGrpSpPr>
      <xdr:grpSpPr bwMode="auto">
        <a:xfrm>
          <a:off x="2034608" y="7308396"/>
          <a:ext cx="446314" cy="142535"/>
          <a:chOff x="2300477" y="6917023"/>
          <a:chExt cx="383838" cy="142138"/>
        </a:xfrm>
      </xdr:grpSpPr>
      <xdr:sp macro="" textlink="">
        <xdr:nvSpPr>
          <xdr:cNvPr id="177262" name="AutoShape 65">
            <a:extLst>
              <a:ext uri="{FF2B5EF4-FFF2-40B4-BE49-F238E27FC236}">
                <a16:creationId xmlns:a16="http://schemas.microsoft.com/office/drawing/2014/main" id="{AFE0FE7E-07AD-4595-BE54-6F405FB6F7AB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462648" y="6796485"/>
            <a:ext cx="40655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3" name="AutoShape 66">
            <a:extLst>
              <a:ext uri="{FF2B5EF4-FFF2-40B4-BE49-F238E27FC236}">
                <a16:creationId xmlns:a16="http://schemas.microsoft.com/office/drawing/2014/main" id="{C769A935-DB57-48E5-8A28-DAB892F47986}"/>
              </a:ext>
            </a:extLst>
          </xdr:cNvPr>
          <xdr:cNvSpPr>
            <a:spLocks noChangeArrowheads="1"/>
          </xdr:cNvSpPr>
        </xdr:nvSpPr>
        <xdr:spPr bwMode="auto">
          <a:xfrm rot="-5641495">
            <a:off x="2481538" y="6742242"/>
            <a:ext cx="27996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4" name="AutoShape 67">
            <a:extLst>
              <a:ext uri="{FF2B5EF4-FFF2-40B4-BE49-F238E27FC236}">
                <a16:creationId xmlns:a16="http://schemas.microsoft.com/office/drawing/2014/main" id="{1D84C5F0-60E5-4F97-ACE0-6B399884E492}"/>
              </a:ext>
            </a:extLst>
          </xdr:cNvPr>
          <xdr:cNvSpPr>
            <a:spLocks noChangeArrowheads="1"/>
          </xdr:cNvSpPr>
        </xdr:nvSpPr>
        <xdr:spPr bwMode="auto">
          <a:xfrm rot="-6404754">
            <a:off x="2475836" y="6804472"/>
            <a:ext cx="26839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5" name="AutoShape 78">
            <a:extLst>
              <a:ext uri="{FF2B5EF4-FFF2-40B4-BE49-F238E27FC236}">
                <a16:creationId xmlns:a16="http://schemas.microsoft.com/office/drawing/2014/main" id="{CC746423-1B51-4671-9A62-8AA35DBB9FB7}"/>
              </a:ext>
            </a:extLst>
          </xdr:cNvPr>
          <xdr:cNvSpPr>
            <a:spLocks noChangeArrowheads="1"/>
          </xdr:cNvSpPr>
        </xdr:nvSpPr>
        <xdr:spPr bwMode="auto">
          <a:xfrm rot="-5721350">
            <a:off x="2487819" y="6865804"/>
            <a:ext cx="27996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19050</xdr:colOff>
      <xdr:row>44</xdr:row>
      <xdr:rowOff>28575</xdr:rowOff>
    </xdr:from>
    <xdr:to>
      <xdr:col>6</xdr:col>
      <xdr:colOff>57150</xdr:colOff>
      <xdr:row>45</xdr:row>
      <xdr:rowOff>9525</xdr:rowOff>
    </xdr:to>
    <xdr:grpSp>
      <xdr:nvGrpSpPr>
        <xdr:cNvPr id="177252" name="Group 382">
          <a:extLst>
            <a:ext uri="{FF2B5EF4-FFF2-40B4-BE49-F238E27FC236}">
              <a16:creationId xmlns:a16="http://schemas.microsoft.com/office/drawing/2014/main" id="{0CEB3EE7-370D-4F90-8320-A2EC3F6632EA}"/>
            </a:ext>
          </a:extLst>
        </xdr:cNvPr>
        <xdr:cNvGrpSpPr>
          <a:grpSpLocks/>
        </xdr:cNvGrpSpPr>
      </xdr:nvGrpSpPr>
      <xdr:grpSpPr bwMode="auto">
        <a:xfrm>
          <a:off x="2034608" y="7146812"/>
          <a:ext cx="446314" cy="142534"/>
          <a:chOff x="2300477" y="6917023"/>
          <a:chExt cx="383838" cy="142138"/>
        </a:xfrm>
      </xdr:grpSpPr>
      <xdr:sp macro="" textlink="">
        <xdr:nvSpPr>
          <xdr:cNvPr id="177258" name="AutoShape 65">
            <a:extLst>
              <a:ext uri="{FF2B5EF4-FFF2-40B4-BE49-F238E27FC236}">
                <a16:creationId xmlns:a16="http://schemas.microsoft.com/office/drawing/2014/main" id="{3B136B69-90AF-4F05-BABE-9213EEE570E4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462648" y="6796485"/>
            <a:ext cx="40655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59" name="AutoShape 66">
            <a:extLst>
              <a:ext uri="{FF2B5EF4-FFF2-40B4-BE49-F238E27FC236}">
                <a16:creationId xmlns:a16="http://schemas.microsoft.com/office/drawing/2014/main" id="{08D89181-0BEC-4C9D-9D22-EB74E57A2279}"/>
              </a:ext>
            </a:extLst>
          </xdr:cNvPr>
          <xdr:cNvSpPr>
            <a:spLocks noChangeArrowheads="1"/>
          </xdr:cNvSpPr>
        </xdr:nvSpPr>
        <xdr:spPr bwMode="auto">
          <a:xfrm rot="-5641495">
            <a:off x="2481538" y="6742242"/>
            <a:ext cx="27996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0" name="AutoShape 67">
            <a:extLst>
              <a:ext uri="{FF2B5EF4-FFF2-40B4-BE49-F238E27FC236}">
                <a16:creationId xmlns:a16="http://schemas.microsoft.com/office/drawing/2014/main" id="{224B4ECE-BBB4-4A05-8D90-2C6CAB18E084}"/>
              </a:ext>
            </a:extLst>
          </xdr:cNvPr>
          <xdr:cNvSpPr>
            <a:spLocks noChangeArrowheads="1"/>
          </xdr:cNvSpPr>
        </xdr:nvSpPr>
        <xdr:spPr bwMode="auto">
          <a:xfrm rot="-6404754">
            <a:off x="2475836" y="6804472"/>
            <a:ext cx="26839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61" name="AutoShape 78">
            <a:extLst>
              <a:ext uri="{FF2B5EF4-FFF2-40B4-BE49-F238E27FC236}">
                <a16:creationId xmlns:a16="http://schemas.microsoft.com/office/drawing/2014/main" id="{2EE52170-2A6C-4EB1-8E57-461DDFBBB4EE}"/>
              </a:ext>
            </a:extLst>
          </xdr:cNvPr>
          <xdr:cNvSpPr>
            <a:spLocks noChangeArrowheads="1"/>
          </xdr:cNvSpPr>
        </xdr:nvSpPr>
        <xdr:spPr bwMode="auto">
          <a:xfrm rot="-5721350">
            <a:off x="2487819" y="6865804"/>
            <a:ext cx="27996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19050</xdr:colOff>
      <xdr:row>43</xdr:row>
      <xdr:rowOff>28575</xdr:rowOff>
    </xdr:from>
    <xdr:to>
      <xdr:col>6</xdr:col>
      <xdr:colOff>57150</xdr:colOff>
      <xdr:row>44</xdr:row>
      <xdr:rowOff>9525</xdr:rowOff>
    </xdr:to>
    <xdr:grpSp>
      <xdr:nvGrpSpPr>
        <xdr:cNvPr id="177253" name="Group 387">
          <a:extLst>
            <a:ext uri="{FF2B5EF4-FFF2-40B4-BE49-F238E27FC236}">
              <a16:creationId xmlns:a16="http://schemas.microsoft.com/office/drawing/2014/main" id="{E6E98768-6268-4903-83AE-462FB45EB621}"/>
            </a:ext>
          </a:extLst>
        </xdr:cNvPr>
        <xdr:cNvGrpSpPr>
          <a:grpSpLocks/>
        </xdr:cNvGrpSpPr>
      </xdr:nvGrpSpPr>
      <xdr:grpSpPr bwMode="auto">
        <a:xfrm>
          <a:off x="2034608" y="6985227"/>
          <a:ext cx="446314" cy="142535"/>
          <a:chOff x="2300477" y="6917023"/>
          <a:chExt cx="383838" cy="142138"/>
        </a:xfrm>
      </xdr:grpSpPr>
      <xdr:sp macro="" textlink="">
        <xdr:nvSpPr>
          <xdr:cNvPr id="177254" name="AutoShape 65">
            <a:extLst>
              <a:ext uri="{FF2B5EF4-FFF2-40B4-BE49-F238E27FC236}">
                <a16:creationId xmlns:a16="http://schemas.microsoft.com/office/drawing/2014/main" id="{0B25F0B4-972F-44D9-9EFB-BD927639F7C9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462648" y="6796485"/>
            <a:ext cx="40655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55" name="AutoShape 66">
            <a:extLst>
              <a:ext uri="{FF2B5EF4-FFF2-40B4-BE49-F238E27FC236}">
                <a16:creationId xmlns:a16="http://schemas.microsoft.com/office/drawing/2014/main" id="{8B7C4CED-2D36-414A-B059-BFB2433867DB}"/>
              </a:ext>
            </a:extLst>
          </xdr:cNvPr>
          <xdr:cNvSpPr>
            <a:spLocks noChangeArrowheads="1"/>
          </xdr:cNvSpPr>
        </xdr:nvSpPr>
        <xdr:spPr bwMode="auto">
          <a:xfrm rot="-5641495">
            <a:off x="2481538" y="6742242"/>
            <a:ext cx="27996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56" name="AutoShape 67">
            <a:extLst>
              <a:ext uri="{FF2B5EF4-FFF2-40B4-BE49-F238E27FC236}">
                <a16:creationId xmlns:a16="http://schemas.microsoft.com/office/drawing/2014/main" id="{6304993F-8274-4493-A7E0-6C0158CB0461}"/>
              </a:ext>
            </a:extLst>
          </xdr:cNvPr>
          <xdr:cNvSpPr>
            <a:spLocks noChangeArrowheads="1"/>
          </xdr:cNvSpPr>
        </xdr:nvSpPr>
        <xdr:spPr bwMode="auto">
          <a:xfrm rot="-6404754">
            <a:off x="2475836" y="6804472"/>
            <a:ext cx="26839" cy="377558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77257" name="AutoShape 78">
            <a:extLst>
              <a:ext uri="{FF2B5EF4-FFF2-40B4-BE49-F238E27FC236}">
                <a16:creationId xmlns:a16="http://schemas.microsoft.com/office/drawing/2014/main" id="{B80E48EB-DEB8-4083-BCB3-F52768C8A68B}"/>
              </a:ext>
            </a:extLst>
          </xdr:cNvPr>
          <xdr:cNvSpPr>
            <a:spLocks noChangeArrowheads="1"/>
          </xdr:cNvSpPr>
        </xdr:nvSpPr>
        <xdr:spPr bwMode="auto">
          <a:xfrm rot="-5721350">
            <a:off x="2487819" y="6865804"/>
            <a:ext cx="27996" cy="358717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4</xdr:row>
      <xdr:rowOff>104775</xdr:rowOff>
    </xdr:to>
    <xdr:pic>
      <xdr:nvPicPr>
        <xdr:cNvPr id="157659" name="Left_Logo" descr="Company Logo">
          <a:extLst>
            <a:ext uri="{FF2B5EF4-FFF2-40B4-BE49-F238E27FC236}">
              <a16:creationId xmlns:a16="http://schemas.microsoft.com/office/drawing/2014/main" id="{96CF62BB-C9D3-4F11-B268-CFBE786B9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0" name="Left_Logo" descr="Company Logo">
          <a:extLst>
            <a:ext uri="{FF2B5EF4-FFF2-40B4-BE49-F238E27FC236}">
              <a16:creationId xmlns:a16="http://schemas.microsoft.com/office/drawing/2014/main" id="{DE977D06-4CFB-4BA8-8F61-2D64ACB4B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1" name="Left_Logo" descr="Company Logo">
          <a:extLst>
            <a:ext uri="{FF2B5EF4-FFF2-40B4-BE49-F238E27FC236}">
              <a16:creationId xmlns:a16="http://schemas.microsoft.com/office/drawing/2014/main" id="{375DCB36-DBB3-46B0-8D8B-FD60F925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2" name="Left_Logo" descr="Company Logo">
          <a:extLst>
            <a:ext uri="{FF2B5EF4-FFF2-40B4-BE49-F238E27FC236}">
              <a16:creationId xmlns:a16="http://schemas.microsoft.com/office/drawing/2014/main" id="{03E8F7AA-50B1-44BF-827A-0417846CE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3" name="Left_Logo" descr="Company Logo">
          <a:extLst>
            <a:ext uri="{FF2B5EF4-FFF2-40B4-BE49-F238E27FC236}">
              <a16:creationId xmlns:a16="http://schemas.microsoft.com/office/drawing/2014/main" id="{4402E838-0CF4-4324-A11C-87445098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4" name="Left_Logo" descr="Company Logo">
          <a:extLst>
            <a:ext uri="{FF2B5EF4-FFF2-40B4-BE49-F238E27FC236}">
              <a16:creationId xmlns:a16="http://schemas.microsoft.com/office/drawing/2014/main" id="{47236618-B2E6-4E4B-87FC-1A82F5F9C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5" name="Left_Logo" descr="Company Logo">
          <a:extLst>
            <a:ext uri="{FF2B5EF4-FFF2-40B4-BE49-F238E27FC236}">
              <a16:creationId xmlns:a16="http://schemas.microsoft.com/office/drawing/2014/main" id="{972C0990-8722-44E8-B370-193CAA802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6" name="Left_Logo" descr="Company Logo">
          <a:extLst>
            <a:ext uri="{FF2B5EF4-FFF2-40B4-BE49-F238E27FC236}">
              <a16:creationId xmlns:a16="http://schemas.microsoft.com/office/drawing/2014/main" id="{C1D3BDB7-CDE4-4D1A-B957-9C2C9200F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7" name="Left_Logo" descr="Company Logo">
          <a:extLst>
            <a:ext uri="{FF2B5EF4-FFF2-40B4-BE49-F238E27FC236}">
              <a16:creationId xmlns:a16="http://schemas.microsoft.com/office/drawing/2014/main" id="{9B7CB576-F97B-426B-A2BA-EB40E0A41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8" name="Left_Logo" descr="Company Logo">
          <a:extLst>
            <a:ext uri="{FF2B5EF4-FFF2-40B4-BE49-F238E27FC236}">
              <a16:creationId xmlns:a16="http://schemas.microsoft.com/office/drawing/2014/main" id="{3BF13E18-470B-4B87-88BB-6968DAF03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69" name="Left_Logo" descr="Company Logo">
          <a:extLst>
            <a:ext uri="{FF2B5EF4-FFF2-40B4-BE49-F238E27FC236}">
              <a16:creationId xmlns:a16="http://schemas.microsoft.com/office/drawing/2014/main" id="{928B898D-B01D-4FBA-A589-58C71A3F2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70" name="Left_Logo" descr="Company Logo">
          <a:extLst>
            <a:ext uri="{FF2B5EF4-FFF2-40B4-BE49-F238E27FC236}">
              <a16:creationId xmlns:a16="http://schemas.microsoft.com/office/drawing/2014/main" id="{8F4A3E46-FE43-4417-8F85-795BDC141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</xdr:colOff>
      <xdr:row>0</xdr:row>
      <xdr:rowOff>419100</xdr:rowOff>
    </xdr:from>
    <xdr:to>
      <xdr:col>11</xdr:col>
      <xdr:colOff>695325</xdr:colOff>
      <xdr:row>1</xdr:row>
      <xdr:rowOff>209550</xdr:rowOff>
    </xdr:to>
    <xdr:pic>
      <xdr:nvPicPr>
        <xdr:cNvPr id="157671" name="Picture 2" descr="PanOrient.bmp">
          <a:extLst>
            <a:ext uri="{FF2B5EF4-FFF2-40B4-BE49-F238E27FC236}">
              <a16:creationId xmlns:a16="http://schemas.microsoft.com/office/drawing/2014/main" id="{D90E111A-BA55-4134-8FA4-14FC4AE77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6475" y="419100"/>
          <a:ext cx="15811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0</xdr:row>
      <xdr:rowOff>95250</xdr:rowOff>
    </xdr:from>
    <xdr:to>
      <xdr:col>1</xdr:col>
      <xdr:colOff>228600</xdr:colOff>
      <xdr:row>2</xdr:row>
      <xdr:rowOff>76200</xdr:rowOff>
    </xdr:to>
    <xdr:pic>
      <xdr:nvPicPr>
        <xdr:cNvPr id="157672" name="Left_Logo" descr="Company Logo">
          <a:extLst>
            <a:ext uri="{FF2B5EF4-FFF2-40B4-BE49-F238E27FC236}">
              <a16:creationId xmlns:a16="http://schemas.microsoft.com/office/drawing/2014/main" id="{F37212F5-98F5-498A-9B36-D6C0B968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076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0</xdr:row>
      <xdr:rowOff>400050</xdr:rowOff>
    </xdr:from>
    <xdr:to>
      <xdr:col>11</xdr:col>
      <xdr:colOff>847725</xdr:colOff>
      <xdr:row>1</xdr:row>
      <xdr:rowOff>171450</xdr:rowOff>
    </xdr:to>
    <xdr:pic>
      <xdr:nvPicPr>
        <xdr:cNvPr id="157673" name="Picture 2" descr="PanOrient.bmp">
          <a:extLst>
            <a:ext uri="{FF2B5EF4-FFF2-40B4-BE49-F238E27FC236}">
              <a16:creationId xmlns:a16="http://schemas.microsoft.com/office/drawing/2014/main" id="{0B16BF3B-C88F-47AF-A835-ADE8C1DFE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400050"/>
          <a:ext cx="16097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7</xdr:col>
      <xdr:colOff>209550</xdr:colOff>
      <xdr:row>50</xdr:row>
      <xdr:rowOff>76200</xdr:rowOff>
    </xdr:to>
    <xdr:pic>
      <xdr:nvPicPr>
        <xdr:cNvPr id="123015" name="Picture 26">
          <a:extLst>
            <a:ext uri="{FF2B5EF4-FFF2-40B4-BE49-F238E27FC236}">
              <a16:creationId xmlns:a16="http://schemas.microsoft.com/office/drawing/2014/main" id="{49DB34F0-5BB6-489B-8936-7D3B98F7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015" t="12804" r="31113" b="1888"/>
        <a:stretch>
          <a:fillRect/>
        </a:stretch>
      </xdr:blipFill>
      <xdr:spPr bwMode="auto">
        <a:xfrm>
          <a:off x="28575" y="19050"/>
          <a:ext cx="7048500" cy="910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09" name="Picture 1" descr="POE Logo">
          <a:extLst>
            <a:ext uri="{FF2B5EF4-FFF2-40B4-BE49-F238E27FC236}">
              <a16:creationId xmlns:a16="http://schemas.microsoft.com/office/drawing/2014/main" id="{49916117-A55F-4C36-A914-783C359D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10" name="Picture 7" descr="POE Logo">
          <a:extLst>
            <a:ext uri="{FF2B5EF4-FFF2-40B4-BE49-F238E27FC236}">
              <a16:creationId xmlns:a16="http://schemas.microsoft.com/office/drawing/2014/main" id="{146C52F0-9E63-425D-8A0D-8EC227058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11" name="Picture 8" descr="POE Logo">
          <a:extLst>
            <a:ext uri="{FF2B5EF4-FFF2-40B4-BE49-F238E27FC236}">
              <a16:creationId xmlns:a16="http://schemas.microsoft.com/office/drawing/2014/main" id="{6F2406DA-3830-418A-8D48-1E0A4D02A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12" name="Picture 9" descr="POE Logo">
          <a:extLst>
            <a:ext uri="{FF2B5EF4-FFF2-40B4-BE49-F238E27FC236}">
              <a16:creationId xmlns:a16="http://schemas.microsoft.com/office/drawing/2014/main" id="{A2449F9E-7385-49E2-B957-929926427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13" name="Picture 10" descr="POE Logo">
          <a:extLst>
            <a:ext uri="{FF2B5EF4-FFF2-40B4-BE49-F238E27FC236}">
              <a16:creationId xmlns:a16="http://schemas.microsoft.com/office/drawing/2014/main" id="{5E4AC8F0-873F-422E-998C-01BF7EC68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0</xdr:row>
      <xdr:rowOff>152400</xdr:rowOff>
    </xdr:from>
    <xdr:to>
      <xdr:col>3</xdr:col>
      <xdr:colOff>571500</xdr:colOff>
      <xdr:row>4</xdr:row>
      <xdr:rowOff>19050</xdr:rowOff>
    </xdr:to>
    <xdr:pic>
      <xdr:nvPicPr>
        <xdr:cNvPr id="124714" name="Picture 11" descr="POE Logo">
          <a:extLst>
            <a:ext uri="{FF2B5EF4-FFF2-40B4-BE49-F238E27FC236}">
              <a16:creationId xmlns:a16="http://schemas.microsoft.com/office/drawing/2014/main" id="{9894F261-7B12-4D17-AB93-041819718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2543175" cy="7429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5599" name="Picture 1" descr="POE Logo">
          <a:extLst>
            <a:ext uri="{FF2B5EF4-FFF2-40B4-BE49-F238E27FC236}">
              <a16:creationId xmlns:a16="http://schemas.microsoft.com/office/drawing/2014/main" id="{FB417B9B-A100-4152-A46C-52C933893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8100"/>
          <a:ext cx="2724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5600" name="Picture 2" descr="POE Logo">
          <a:extLst>
            <a:ext uri="{FF2B5EF4-FFF2-40B4-BE49-F238E27FC236}">
              <a16:creationId xmlns:a16="http://schemas.microsoft.com/office/drawing/2014/main" id="{514DD5A7-5D62-4F3F-BD58-D91F0AD7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8100"/>
          <a:ext cx="2724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5601" name="Picture 3" descr="POE Logo">
          <a:extLst>
            <a:ext uri="{FF2B5EF4-FFF2-40B4-BE49-F238E27FC236}">
              <a16:creationId xmlns:a16="http://schemas.microsoft.com/office/drawing/2014/main" id="{774A8627-A506-43E9-8E1E-9475490E6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8100"/>
          <a:ext cx="2724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5602" name="Picture 4" descr="POE Logo">
          <a:extLst>
            <a:ext uri="{FF2B5EF4-FFF2-40B4-BE49-F238E27FC236}">
              <a16:creationId xmlns:a16="http://schemas.microsoft.com/office/drawing/2014/main" id="{DF3CBE3E-13DF-4C91-9E83-B7EBCA128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8100"/>
          <a:ext cx="2724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5603" name="Picture 5" descr="POE Logo">
          <a:extLst>
            <a:ext uri="{FF2B5EF4-FFF2-40B4-BE49-F238E27FC236}">
              <a16:creationId xmlns:a16="http://schemas.microsoft.com/office/drawing/2014/main" id="{1F859580-6AA3-4F2B-9C3F-E678D7918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8100"/>
          <a:ext cx="2724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6891" name="Picture 1" descr="POE Logo">
          <a:extLst>
            <a:ext uri="{FF2B5EF4-FFF2-40B4-BE49-F238E27FC236}">
              <a16:creationId xmlns:a16="http://schemas.microsoft.com/office/drawing/2014/main" id="{A5ECB80C-8FA7-404D-A213-9ED669B74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8100"/>
          <a:ext cx="22479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6892" name="Picture 2" descr="POE Logo">
          <a:extLst>
            <a:ext uri="{FF2B5EF4-FFF2-40B4-BE49-F238E27FC236}">
              <a16:creationId xmlns:a16="http://schemas.microsoft.com/office/drawing/2014/main" id="{78827D95-7304-4110-9CEF-CC37AA54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8100"/>
          <a:ext cx="22479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6893" name="Picture 3" descr="POE Logo">
          <a:extLst>
            <a:ext uri="{FF2B5EF4-FFF2-40B4-BE49-F238E27FC236}">
              <a16:creationId xmlns:a16="http://schemas.microsoft.com/office/drawing/2014/main" id="{4B420080-AC26-445F-A0C3-18BED6FB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8100"/>
          <a:ext cx="22479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152400</xdr:colOff>
      <xdr:row>0</xdr:row>
      <xdr:rowOff>38100</xdr:rowOff>
    </xdr:from>
    <xdr:to>
      <xdr:col>3</xdr:col>
      <xdr:colOff>95250</xdr:colOff>
      <xdr:row>4</xdr:row>
      <xdr:rowOff>123825</xdr:rowOff>
    </xdr:to>
    <xdr:pic>
      <xdr:nvPicPr>
        <xdr:cNvPr id="126894" name="Picture 4" descr="POE Logo">
          <a:extLst>
            <a:ext uri="{FF2B5EF4-FFF2-40B4-BE49-F238E27FC236}">
              <a16:creationId xmlns:a16="http://schemas.microsoft.com/office/drawing/2014/main" id="{3AED2DB2-4EAD-47BC-BE63-170D98155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38100"/>
          <a:ext cx="22479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3</xdr:col>
      <xdr:colOff>114300</xdr:colOff>
      <xdr:row>4</xdr:row>
      <xdr:rowOff>171450</xdr:rowOff>
    </xdr:to>
    <xdr:pic>
      <xdr:nvPicPr>
        <xdr:cNvPr id="126895" name="Picture 5" descr="POE Logo">
          <a:extLst>
            <a:ext uri="{FF2B5EF4-FFF2-40B4-BE49-F238E27FC236}">
              <a16:creationId xmlns:a16="http://schemas.microsoft.com/office/drawing/2014/main" id="{03AB10A5-E73B-47B8-90D5-19D0F2CBC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3486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3</xdr:col>
      <xdr:colOff>114300</xdr:colOff>
      <xdr:row>4</xdr:row>
      <xdr:rowOff>171450</xdr:rowOff>
    </xdr:to>
    <xdr:pic>
      <xdr:nvPicPr>
        <xdr:cNvPr id="126896" name="Picture 6" descr="POE Logo">
          <a:extLst>
            <a:ext uri="{FF2B5EF4-FFF2-40B4-BE49-F238E27FC236}">
              <a16:creationId xmlns:a16="http://schemas.microsoft.com/office/drawing/2014/main" id="{726F9102-FCCE-40EA-925E-2363FCD6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3486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0</xdr:row>
      <xdr:rowOff>85725</xdr:rowOff>
    </xdr:from>
    <xdr:to>
      <xdr:col>3</xdr:col>
      <xdr:colOff>114300</xdr:colOff>
      <xdr:row>4</xdr:row>
      <xdr:rowOff>171450</xdr:rowOff>
    </xdr:to>
    <xdr:pic>
      <xdr:nvPicPr>
        <xdr:cNvPr id="126897" name="Picture 7" descr="POE Logo">
          <a:extLst>
            <a:ext uri="{FF2B5EF4-FFF2-40B4-BE49-F238E27FC236}">
              <a16:creationId xmlns:a16="http://schemas.microsoft.com/office/drawing/2014/main" id="{B6628E92-81E5-4C95-843A-9368189E3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5725"/>
          <a:ext cx="348615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95250</xdr:rowOff>
    </xdr:from>
    <xdr:to>
      <xdr:col>1</xdr:col>
      <xdr:colOff>2419350</xdr:colOff>
      <xdr:row>3</xdr:row>
      <xdr:rowOff>66675</xdr:rowOff>
    </xdr:to>
    <xdr:pic>
      <xdr:nvPicPr>
        <xdr:cNvPr id="153673" name="Picture 2">
          <a:extLst>
            <a:ext uri="{FF2B5EF4-FFF2-40B4-BE49-F238E27FC236}">
              <a16:creationId xmlns:a16="http://schemas.microsoft.com/office/drawing/2014/main" id="{90DDB109-F16E-45B4-BF15-6612CBC37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95250"/>
          <a:ext cx="32289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133350</xdr:rowOff>
    </xdr:from>
    <xdr:to>
      <xdr:col>4</xdr:col>
      <xdr:colOff>0</xdr:colOff>
      <xdr:row>28</xdr:row>
      <xdr:rowOff>142875</xdr:rowOff>
    </xdr:to>
    <xdr:pic>
      <xdr:nvPicPr>
        <xdr:cNvPr id="129099" name="Picture 1">
          <a:extLst>
            <a:ext uri="{FF2B5EF4-FFF2-40B4-BE49-F238E27FC236}">
              <a16:creationId xmlns:a16="http://schemas.microsoft.com/office/drawing/2014/main" id="{600978C3-1761-434F-92CE-E3D41686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33350"/>
          <a:ext cx="3810000" cy="507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POR%20NSE-J2/01%20Daily%20Drilling%20Reports/POR%20NSE-B1%20(9H)/Daily%20Cost%20Sheet%20&amp;%20DDR/POR%20NSE-B1%20(9H)%20DDR%2016%202208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DPrevious/SantaFe/Walio300/EOWR/BhaSh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D-Menu/DHMrunsheet/BHA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g_7/Desktop/POR%20L44W-4%20&amp;%20ST1%20(Pilot)/Csg%20&amp;%20Tbg%20Tally/L44W-4ST1%20(Pilot)%20FSV%20&amp;%20BlackCat%20Packer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urma2/Desktop/Cairn/Drilling/Sangu-8%20(D-Slot10KBR)/End%20Of%20Well%20Report/Sangu-8_EOWR_Forma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Desktop/POR%20NSE-B1%20(9H)/Daily%20Cost%20Sheet%20&amp;%20DDR/POR%20NSE-B1%20(9H)%20DDR%2016%202208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nyarat/Desktop/Well%20Service/POR-6A/DWOR/POR-6A%20Plan%20Well%20Schematic_2607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emp/Desktop/L44W/05%20Cement%20report/L44W%2013.375%20Csg%20Cmt%20Repor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nyarat/Desktop/Well%20Service/POR-6A/POR-6A%20Plan%20Well%20Schematic_2607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g_7/Desktop/WBEXT-2%20%20%20%20%20%20%20%20(JC-1%20Cellar%20C)/Csg%20&amp;%20Tbg%20Tally/WBEXT-2%20%209.625%20casing%20tall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9\well%20service\Documents%20and%20Settings\CompanyMan\Desktop\Finished%20Wells\WBEXT-1A\Well%20Schematic%20Report\WBEXT-1A%20&amp;%20ST1%20Well%20Schemati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%20of%20LKU-B12%20(BN)\12.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%20Shell\NMM-A07%20(AH)\Invo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Administrator\Desktop\Thai%20Shell%2099\NMM-FA\DD\BRS12.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Qatar/Maersk/CA-11/Common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irectional%20Drilling/DD-Data/China/BZ25-1-D9h/D9hp_DDR(1,2,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s\Download\PD\Run%2001%20A10%20B\WRK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nadrill/DDR%20Template/Documents/Client%20Folders/PL19-3/Daily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L19-3/Completed/A24/Documents/Client%20Folders/PL19-3/Daily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-B1 DDR"/>
      <sheetName val="IADC Codes"/>
      <sheetName val="NSE-B1 ST Survey"/>
      <sheetName val="NSE-B1 ST Slide Sheet"/>
      <sheetName val="NSE-B1 Well Plot"/>
      <sheetName val="NSE-B1 BHA Details"/>
      <sheetName val="NSE-B1 Bit record"/>
      <sheetName val="9-58&quot; Casing FI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a#2"/>
      <sheetName val="bha#6"/>
      <sheetName val="bha#7"/>
      <sheetName val="bha#8"/>
      <sheetName val="to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ders"/>
      <sheetName val="DD-CS"/>
      <sheetName val="BHA Cal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44W-4ST1 (Pilot) FSV&amp;Packer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Page"/>
      <sheetName val="Cov.Lett"/>
      <sheetName val="Table of Contents"/>
      <sheetName val="Personnel"/>
      <sheetName val="Well Specification"/>
      <sheetName val="Well Plans"/>
      <sheetName val="v5r0"/>
      <sheetName val="v2r3"/>
      <sheetName val="Survey and Plot"/>
      <sheetName val="Svy"/>
      <sheetName val="Plot"/>
      <sheetName val="Operation Summary"/>
      <sheetName val="Lesson Learnt"/>
      <sheetName val="BHAs"/>
      <sheetName val="BHA2&amp;3"/>
      <sheetName val="BHA4"/>
      <sheetName val="BHA5"/>
      <sheetName val="BHA6"/>
      <sheetName val="BHA7"/>
      <sheetName val="Drilling Parameter Sheet"/>
      <sheetName val="Run2_Motor"/>
      <sheetName val="Run3_Motor"/>
      <sheetName val="Run 5_PD"/>
      <sheetName val="Run 6_Motor"/>
      <sheetName val="Run7_Motor"/>
      <sheetName val="Motor Run Summary"/>
      <sheetName val="17.5 Run2"/>
      <sheetName val="17.5 Run3"/>
      <sheetName val="12.25 Run6"/>
      <sheetName val="8.50 Run7"/>
      <sheetName val="PD Run Summary"/>
      <sheetName val="BRS_Run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-B1 DDR"/>
      <sheetName val="IADC Codes"/>
      <sheetName val="NSE-B1 ST Survey"/>
      <sheetName val="NSE-B1 ST Slide Sheet"/>
      <sheetName val="NSE-B1 Well Plot"/>
      <sheetName val="NSE-B1 BHA Details"/>
      <sheetName val="NSE-B1 Bit record"/>
      <sheetName val="9-58&quot; Casing FI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-6A Well Schematic"/>
      <sheetName val="POR-6A 2_78 Tubing Tally"/>
      <sheetName val="POR-6A MWD Survey Report"/>
      <sheetName val="POR-6A Plot"/>
      <sheetName val="POR-6A 20&quot; Casing"/>
      <sheetName val="POR-6A 13.375 CSG"/>
      <sheetName val="POR-6A CMT Rpt"/>
      <sheetName val="POR-6A  9.625 CSG"/>
      <sheetName val="POR-6A 9.625 CMT Rpt"/>
      <sheetName val="POR-6A 7&quot; Liner"/>
      <sheetName val="POR-6A 7 CMT Report"/>
      <sheetName val="POR-6A 4.5&quot; Liner"/>
      <sheetName val="POR-6A Wellhead Phot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375 CSG Cmt Report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-6A Well Schematic"/>
      <sheetName val="POR-6A 2_78 Tubing Tally"/>
      <sheetName val="POR-6A MWD Survey Report"/>
      <sheetName val="POR-6A Plot"/>
      <sheetName val="POR-6A 20&quot; Casing"/>
      <sheetName val="POR-6A 13.375 CSG"/>
      <sheetName val="POR-6A CMT Rpt"/>
      <sheetName val="POR-6A  9.625 CSG"/>
      <sheetName val="POR-6A 9.625 CMT Rpt"/>
      <sheetName val="POR-6A 7&quot; Liner"/>
      <sheetName val="POR-6A 7 CMT Report"/>
      <sheetName val="POR-6A 4.5&quot; Liner"/>
      <sheetName val="POR-6A Wellhead Phot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EXT-1A Well Schematic"/>
      <sheetName val="WBEXT-1A MWD Svy Report"/>
      <sheetName val="WBEXT-1A Plot"/>
      <sheetName val="WBEXT-1A 20&quot; Casing"/>
      <sheetName val="WBEXT-1A 13.375 CSG"/>
      <sheetName val="WBEXT-2  9.625 CS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EXT-1A &amp; ST1 Well Schematic"/>
      <sheetName val="WBEXT-1A MWD Svy Report"/>
      <sheetName val="WBEXT-1A Plot"/>
      <sheetName val="WBEXT-1A 20&quot; Casing"/>
      <sheetName val="WBEXT-1A 13.375 CSG"/>
      <sheetName val="WBEXT-1A 13.325 CMT Rpt"/>
      <sheetName val="WBEXT-1A 9.625 CSG"/>
      <sheetName val="WBEXT-1A 9.625 CMT Rpt"/>
      <sheetName val="WBEXT-1A 7&quot; Liner"/>
      <sheetName val="WBEXT -1A ST1 4.5 CSG"/>
      <sheetName val="WBEXT-1A ST1 7&quot; FSV"/>
      <sheetName val="WBEXT-1A ST1 2_78 Tubing"/>
      <sheetName val="WBEXT-1A Wellhead Phot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A#1"/>
      <sheetName val="DD Work#1"/>
      <sheetName val="Motor#1"/>
      <sheetName val="Slide 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A"/>
      <sheetName val="DD Work#1"/>
      <sheetName val="Motor#1"/>
      <sheetName val="Slide "/>
    </sheetNames>
    <sheetDataSet>
      <sheetData sheetId="0" refreshError="1">
        <row r="1">
          <cell r="B1" t="str">
            <v>BHA Data Sheet</v>
          </cell>
          <cell r="E1" t="str">
            <v>Thai Shell Exploration &amp; Production - LKU-CCB</v>
          </cell>
        </row>
        <row r="2">
          <cell r="B2" t="str">
            <v>BHA # 1</v>
          </cell>
          <cell r="C2" t="str">
            <v>12 1/4" Steerable BHA</v>
          </cell>
          <cell r="F2" t="str">
            <v>Date</v>
          </cell>
          <cell r="G2">
            <v>36456</v>
          </cell>
        </row>
        <row r="4">
          <cell r="B4" t="str">
            <v>Field</v>
          </cell>
          <cell r="C4" t="str">
            <v>Sirikit</v>
          </cell>
          <cell r="F4" t="str">
            <v>Well</v>
          </cell>
          <cell r="G4" t="str">
            <v>LKU-CCB</v>
          </cell>
        </row>
        <row r="5">
          <cell r="B5" t="str">
            <v>Structure</v>
          </cell>
          <cell r="C5" t="str">
            <v>LKU-CC New</v>
          </cell>
          <cell r="F5" t="str">
            <v>Borehole</v>
          </cell>
          <cell r="G5" t="str">
            <v>Main</v>
          </cell>
        </row>
        <row r="7">
          <cell r="A7" t="str">
            <v>Item</v>
          </cell>
          <cell r="B7" t="str">
            <v>Name</v>
          </cell>
          <cell r="C7" t="str">
            <v>Vendor/
Model</v>
          </cell>
          <cell r="D7" t="str">
            <v>Serial #</v>
          </cell>
          <cell r="E7" t="str">
            <v>Fish. Neck
OD (in)/
Length (m)</v>
          </cell>
          <cell r="F7" t="str">
            <v>OD (in)/
ID (in)</v>
          </cell>
          <cell r="G7" t="str">
            <v>Max OD
(in)</v>
          </cell>
          <cell r="H7" t="str">
            <v>Bottom/
Top Connection</v>
          </cell>
          <cell r="I7" t="str">
            <v>Length
(m)</v>
          </cell>
          <cell r="J7" t="str">
            <v>Cum.
Length
(m)</v>
          </cell>
        </row>
        <row r="8">
          <cell r="A8">
            <v>1</v>
          </cell>
          <cell r="B8" t="str">
            <v>BIT</v>
          </cell>
          <cell r="C8" t="str">
            <v>Smith</v>
          </cell>
          <cell r="D8" t="str">
            <v>LK 7005</v>
          </cell>
          <cell r="G8">
            <v>12.25</v>
          </cell>
          <cell r="I8">
            <v>0.32</v>
          </cell>
          <cell r="J8">
            <v>0.32</v>
          </cell>
        </row>
        <row r="9">
          <cell r="B9" t="str">
            <v>Tri-cone</v>
          </cell>
          <cell r="C9" t="str">
            <v>05 MP</v>
          </cell>
          <cell r="D9" t="str">
            <v>MSDGH</v>
          </cell>
          <cell r="G9">
            <v>0.86199999999999999</v>
          </cell>
          <cell r="H9" t="str">
            <v>6 5/8 reg</v>
          </cell>
        </row>
        <row r="10">
          <cell r="A10">
            <v>2</v>
          </cell>
          <cell r="B10" t="str">
            <v>Power Pak</v>
          </cell>
          <cell r="C10" t="str">
            <v>Anadrill</v>
          </cell>
          <cell r="D10" t="str">
            <v>*01174</v>
          </cell>
          <cell r="E10">
            <v>0.6</v>
          </cell>
          <cell r="F10" t="str">
            <v>12 1/8"</v>
          </cell>
          <cell r="G10">
            <v>8</v>
          </cell>
          <cell r="H10" t="str">
            <v>6 5/8 reg</v>
          </cell>
          <cell r="I10">
            <v>7.36</v>
          </cell>
          <cell r="J10">
            <v>7.6800000000000006</v>
          </cell>
        </row>
        <row r="11">
          <cell r="B11" t="str">
            <v>A800M</v>
          </cell>
          <cell r="C11" t="str">
            <v>1.15 deg</v>
          </cell>
          <cell r="G11" t="str">
            <v>stator</v>
          </cell>
          <cell r="H11" t="str">
            <v>6 5/8 reg</v>
          </cell>
        </row>
        <row r="12">
          <cell r="A12">
            <v>3</v>
          </cell>
          <cell r="B12" t="str">
            <v>Stab</v>
          </cell>
          <cell r="C12" t="str">
            <v>Anadrill</v>
          </cell>
          <cell r="D12">
            <v>3241178</v>
          </cell>
          <cell r="E12">
            <v>0.69</v>
          </cell>
          <cell r="F12" t="str">
            <v>12"</v>
          </cell>
          <cell r="G12">
            <v>8</v>
          </cell>
          <cell r="H12" t="str">
            <v>6 5/8 reg</v>
          </cell>
          <cell r="I12">
            <v>2.04</v>
          </cell>
          <cell r="J12">
            <v>9.7200000000000006</v>
          </cell>
        </row>
        <row r="13">
          <cell r="G13">
            <v>2.875</v>
          </cell>
          <cell r="H13" t="str">
            <v>6 5/8 reg</v>
          </cell>
        </row>
        <row r="14">
          <cell r="A14">
            <v>4</v>
          </cell>
          <cell r="B14" t="str">
            <v>PowerPulse</v>
          </cell>
          <cell r="C14" t="str">
            <v>Anadrill</v>
          </cell>
          <cell r="D14">
            <v>225</v>
          </cell>
          <cell r="E14" t="str">
            <v>slick</v>
          </cell>
          <cell r="G14">
            <v>8</v>
          </cell>
          <cell r="H14" t="str">
            <v>6 5/8 reg</v>
          </cell>
          <cell r="I14">
            <v>8.4600000000000009</v>
          </cell>
          <cell r="J14">
            <v>18.18</v>
          </cell>
        </row>
        <row r="15">
          <cell r="B15" t="str">
            <v>M-10</v>
          </cell>
          <cell r="C15" t="str">
            <v xml:space="preserve"> </v>
          </cell>
          <cell r="G15" t="str">
            <v>tool</v>
          </cell>
          <cell r="H15" t="str">
            <v>6 5/8 reg</v>
          </cell>
        </row>
        <row r="16">
          <cell r="A16">
            <v>5</v>
          </cell>
          <cell r="B16" t="str">
            <v>NMDC</v>
          </cell>
          <cell r="C16" t="str">
            <v>Anadrill</v>
          </cell>
          <cell r="D16">
            <v>5092</v>
          </cell>
          <cell r="E16">
            <v>0.2</v>
          </cell>
          <cell r="G16">
            <v>8</v>
          </cell>
          <cell r="H16" t="str">
            <v>6 5/8 reg</v>
          </cell>
          <cell r="I16">
            <v>9.02</v>
          </cell>
          <cell r="J16">
            <v>27.2</v>
          </cell>
        </row>
        <row r="17">
          <cell r="C17" t="str">
            <v xml:space="preserve"> </v>
          </cell>
          <cell r="G17">
            <v>2.75</v>
          </cell>
          <cell r="H17" t="str">
            <v>6 5/8 reg</v>
          </cell>
        </row>
        <row r="18">
          <cell r="A18">
            <v>6</v>
          </cell>
          <cell r="B18" t="str">
            <v>X/O</v>
          </cell>
          <cell r="C18" t="str">
            <v>Deutag</v>
          </cell>
          <cell r="D18" t="str">
            <v>H277K</v>
          </cell>
          <cell r="G18">
            <v>7.5</v>
          </cell>
          <cell r="H18" t="str">
            <v>6 5/8 reg</v>
          </cell>
          <cell r="I18">
            <v>0.41</v>
          </cell>
          <cell r="J18">
            <v>27.61</v>
          </cell>
        </row>
        <row r="19">
          <cell r="B19" t="str">
            <v xml:space="preserve"> </v>
          </cell>
          <cell r="C19" t="str">
            <v xml:space="preserve"> </v>
          </cell>
          <cell r="G19">
            <v>3</v>
          </cell>
          <cell r="H19" t="str">
            <v>4 1/2IF</v>
          </cell>
        </row>
        <row r="20">
          <cell r="A20">
            <v>7</v>
          </cell>
          <cell r="B20" t="str">
            <v>9 x HWDP</v>
          </cell>
          <cell r="C20" t="str">
            <v>Deutag</v>
          </cell>
          <cell r="E20">
            <v>0.5</v>
          </cell>
          <cell r="G20">
            <v>6.3125</v>
          </cell>
          <cell r="H20" t="str">
            <v>4 1/2IF</v>
          </cell>
          <cell r="I20">
            <v>82.41</v>
          </cell>
          <cell r="J20">
            <v>110.02</v>
          </cell>
        </row>
        <row r="21">
          <cell r="G21">
            <v>3</v>
          </cell>
          <cell r="H21" t="str">
            <v>4 1/2IF</v>
          </cell>
        </row>
        <row r="22">
          <cell r="A22">
            <v>8</v>
          </cell>
          <cell r="B22" t="str">
            <v>Jar</v>
          </cell>
          <cell r="C22" t="str">
            <v>HE</v>
          </cell>
          <cell r="D22" t="str">
            <v>03224</v>
          </cell>
          <cell r="E22">
            <v>0.59</v>
          </cell>
          <cell r="G22">
            <v>6.5</v>
          </cell>
          <cell r="H22" t="str">
            <v>4 1/2IF</v>
          </cell>
          <cell r="I22">
            <v>9.4600000000000009</v>
          </cell>
          <cell r="J22">
            <v>119.47999999999999</v>
          </cell>
        </row>
        <row r="23">
          <cell r="C23" t="str">
            <v xml:space="preserve"> </v>
          </cell>
          <cell r="G23">
            <v>2.75</v>
          </cell>
          <cell r="H23" t="str">
            <v>4 1/2IF</v>
          </cell>
        </row>
        <row r="24">
          <cell r="A24">
            <v>9</v>
          </cell>
          <cell r="B24" t="str">
            <v>5 x HWDP</v>
          </cell>
          <cell r="C24" t="str">
            <v>Deutag</v>
          </cell>
          <cell r="E24">
            <v>0.5</v>
          </cell>
          <cell r="G24">
            <v>6.3125</v>
          </cell>
          <cell r="H24" t="str">
            <v>4 1/2IF</v>
          </cell>
          <cell r="I24">
            <v>45.85</v>
          </cell>
          <cell r="J24">
            <v>165.32999999999998</v>
          </cell>
        </row>
        <row r="25">
          <cell r="B25" t="str">
            <v/>
          </cell>
          <cell r="C25" t="str">
            <v/>
          </cell>
          <cell r="G25">
            <v>3</v>
          </cell>
          <cell r="H25" t="str">
            <v>4 1/2IF</v>
          </cell>
        </row>
        <row r="48">
          <cell r="G48" t="str">
            <v>Total Weight (Lbs)</v>
          </cell>
          <cell r="H48">
            <v>35000</v>
          </cell>
          <cell r="I48" t="str">
            <v>Total Len.</v>
          </cell>
          <cell r="J48">
            <v>170.68</v>
          </cell>
        </row>
        <row r="49">
          <cell r="G49" t="str">
            <v>Below Jar (Lbs)</v>
          </cell>
          <cell r="H49">
            <v>30000</v>
          </cell>
        </row>
        <row r="50">
          <cell r="B50" t="str">
            <v>BHA Comments:</v>
          </cell>
        </row>
        <row r="54">
          <cell r="B54" t="str">
            <v>Stabilizer</v>
          </cell>
          <cell r="E54" t="str">
            <v>Sensor</v>
          </cell>
          <cell r="I54" t="str">
            <v>Bit Nozzles</v>
          </cell>
        </row>
        <row r="55">
          <cell r="B55" t="str">
            <v>Blade Length (m)</v>
          </cell>
          <cell r="C55" t="str">
            <v>Mid-Pt. To Bit (m)</v>
          </cell>
          <cell r="E55" t="str">
            <v>Type</v>
          </cell>
          <cell r="F55" t="str">
            <v>Distance To Bit (m)</v>
          </cell>
          <cell r="I55" t="str">
            <v>Count</v>
          </cell>
          <cell r="J55" t="str">
            <v>Size in 32nds</v>
          </cell>
        </row>
        <row r="56">
          <cell r="B56">
            <v>0.17678399384021759</v>
          </cell>
          <cell r="C56">
            <v>0.72542405128479004</v>
          </cell>
          <cell r="E56" t="str">
            <v>D&amp;I</v>
          </cell>
          <cell r="F56">
            <v>13.9</v>
          </cell>
        </row>
        <row r="57">
          <cell r="B57">
            <v>4</v>
          </cell>
          <cell r="C57">
            <v>32.98271369934082</v>
          </cell>
        </row>
        <row r="61">
          <cell r="C61" t="str">
            <v>Bend To Bottom</v>
          </cell>
          <cell r="I61" t="str">
            <v>TFA</v>
          </cell>
          <cell r="J61">
            <v>0</v>
          </cell>
        </row>
        <row r="62">
          <cell r="B62" t="str">
            <v>Bent Housing Angle (deg)</v>
          </cell>
          <cell r="C62" t="str">
            <v>Connection (m)</v>
          </cell>
        </row>
        <row r="63">
          <cell r="B63">
            <v>1.1499999999999999</v>
          </cell>
          <cell r="I63" t="str">
            <v>Quality Control</v>
          </cell>
        </row>
        <row r="64">
          <cell r="I64" t="str">
            <v>Created By:</v>
          </cell>
          <cell r="J64" t="str">
            <v>H. Jaasund</v>
          </cell>
        </row>
        <row r="65">
          <cell r="I65" t="str">
            <v>Checked By: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mmon Data"/>
      <sheetName val="ADA Phone List"/>
      <sheetName val="tool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-2"/>
      <sheetName val="DD-1"/>
      <sheetName val="Slid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-MWD-LWD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-MWD-LW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2"/>
  <sheetViews>
    <sheetView tabSelected="1" topLeftCell="A26" zoomScale="112" zoomScaleNormal="112" workbookViewId="0">
      <selection activeCell="B6" sqref="A6:N64"/>
    </sheetView>
  </sheetViews>
  <sheetFormatPr defaultRowHeight="12.75"/>
  <cols>
    <col min="1" max="1" width="10.5703125" style="26" customWidth="1"/>
    <col min="2" max="2" width="9.7109375" style="26" customWidth="1"/>
    <col min="3" max="3" width="10" style="26" customWidth="1"/>
    <col min="4" max="6" width="2" style="26" customWidth="1"/>
    <col min="7" max="7" width="1.5703125" style="26" customWidth="1"/>
    <col min="8" max="8" width="7.140625" style="26" customWidth="1"/>
    <col min="9" max="9" width="1.5703125" style="26" customWidth="1"/>
    <col min="10" max="12" width="2" style="26" customWidth="1"/>
    <col min="13" max="13" width="8.5703125" style="26" customWidth="1"/>
    <col min="14" max="14" width="5.85546875" style="60" customWidth="1"/>
    <col min="15" max="15" width="3.85546875" style="60" customWidth="1"/>
    <col min="16" max="16" width="1.28515625" style="60" customWidth="1"/>
    <col min="17" max="17" width="3.140625" style="60" customWidth="1"/>
    <col min="18" max="18" width="8.5703125" style="82" customWidth="1"/>
    <col min="19" max="19" width="9.28515625" style="82" bestFit="1" customWidth="1"/>
    <col min="20" max="20" width="13.42578125" style="82" customWidth="1"/>
    <col min="21" max="21" width="8.7109375" style="82" customWidth="1"/>
    <col min="22" max="22" width="12" style="82" customWidth="1"/>
    <col min="23" max="23" width="10.5703125" style="82" customWidth="1"/>
    <col min="24" max="25" width="8.28515625" style="26" customWidth="1"/>
    <col min="26" max="26" width="8.140625" style="26" customWidth="1"/>
    <col min="27" max="16384" width="9.140625" style="26"/>
  </cols>
  <sheetData>
    <row r="1" spans="1:26" ht="12.75" customHeight="1" thickBot="1">
      <c r="A1" s="396"/>
      <c r="B1" s="397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9"/>
      <c r="O1" s="399"/>
      <c r="P1" s="399"/>
      <c r="Q1" s="399"/>
      <c r="R1" s="400"/>
      <c r="S1" s="400"/>
      <c r="T1" s="400"/>
      <c r="U1" s="400"/>
      <c r="V1" s="400"/>
      <c r="W1" s="400"/>
      <c r="X1" s="398"/>
      <c r="Y1" s="401"/>
      <c r="Z1" s="402"/>
    </row>
    <row r="2" spans="1:26" ht="12.75" customHeight="1">
      <c r="A2" s="403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30"/>
      <c r="P2" s="30"/>
      <c r="Q2" s="30"/>
      <c r="R2" s="31"/>
      <c r="S2" s="31"/>
      <c r="T2" s="31"/>
      <c r="U2" s="31"/>
      <c r="V2" s="31"/>
      <c r="W2" s="31"/>
      <c r="X2" s="32"/>
      <c r="Y2" s="351"/>
      <c r="Z2" s="404"/>
    </row>
    <row r="3" spans="1:26" ht="12.75" customHeight="1">
      <c r="A3" s="405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34"/>
      <c r="P3" s="34"/>
      <c r="Q3" s="34"/>
      <c r="R3" s="35"/>
      <c r="S3" s="35"/>
      <c r="T3" s="35"/>
      <c r="U3" s="35"/>
      <c r="V3" s="35"/>
      <c r="W3" s="35"/>
      <c r="X3" s="36"/>
      <c r="Y3" s="351"/>
      <c r="Z3" s="404"/>
    </row>
    <row r="4" spans="1:26" ht="12.75" customHeight="1" thickBot="1">
      <c r="A4" s="40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8"/>
      <c r="O4" s="38"/>
      <c r="P4" s="38"/>
      <c r="Q4" s="38"/>
      <c r="R4" s="39"/>
      <c r="S4" s="39"/>
      <c r="T4" s="39"/>
      <c r="U4" s="39"/>
      <c r="V4" s="39"/>
      <c r="W4" s="39"/>
      <c r="X4" s="40"/>
      <c r="Y4" s="351"/>
      <c r="Z4" s="404"/>
    </row>
    <row r="5" spans="1:26" ht="12.75" customHeight="1">
      <c r="A5" s="407"/>
      <c r="B5" s="351"/>
      <c r="C5" s="516"/>
      <c r="D5" s="516"/>
      <c r="E5" s="516"/>
      <c r="F5" s="516"/>
      <c r="G5" s="41"/>
      <c r="H5" s="27"/>
      <c r="I5" s="27"/>
      <c r="J5" s="27"/>
      <c r="K5" s="27"/>
      <c r="L5" s="27"/>
      <c r="M5" s="27"/>
      <c r="N5" s="28"/>
      <c r="O5" s="28"/>
      <c r="P5" s="28"/>
      <c r="Q5" s="28"/>
      <c r="R5" s="42" t="s">
        <v>219</v>
      </c>
      <c r="S5" s="517" t="s">
        <v>220</v>
      </c>
      <c r="T5" s="518"/>
      <c r="U5" s="42" t="s">
        <v>221</v>
      </c>
      <c r="V5" s="43">
        <v>1103032</v>
      </c>
      <c r="W5" s="44"/>
      <c r="X5" s="45"/>
      <c r="Y5" s="63"/>
      <c r="Z5" s="408"/>
    </row>
    <row r="6" spans="1:26" ht="12.75" customHeight="1">
      <c r="A6" s="407"/>
      <c r="B6" s="351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8"/>
      <c r="P6" s="28"/>
      <c r="Q6" s="28"/>
      <c r="R6" s="46" t="s">
        <v>222</v>
      </c>
      <c r="S6" s="519"/>
      <c r="T6" s="520"/>
      <c r="U6" s="500" t="s">
        <v>223</v>
      </c>
      <c r="V6" s="501"/>
      <c r="W6" s="509" t="s">
        <v>224</v>
      </c>
      <c r="X6" s="510"/>
      <c r="Y6" s="63"/>
      <c r="Z6" s="408"/>
    </row>
    <row r="7" spans="1:26" ht="12.75" customHeight="1">
      <c r="A7" s="407"/>
      <c r="B7" s="351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8"/>
      <c r="P7" s="28"/>
      <c r="Q7" s="28"/>
      <c r="R7" s="46" t="s">
        <v>225</v>
      </c>
      <c r="S7" s="511"/>
      <c r="T7" s="512"/>
      <c r="U7" s="46" t="s">
        <v>226</v>
      </c>
      <c r="V7" s="513" t="s">
        <v>447</v>
      </c>
      <c r="W7" s="514"/>
      <c r="X7" s="515"/>
      <c r="Y7" s="63"/>
      <c r="Z7" s="408"/>
    </row>
    <row r="8" spans="1:26" ht="12.75" customHeight="1">
      <c r="A8" s="407"/>
      <c r="B8" s="351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  <c r="O8" s="28"/>
      <c r="P8" s="28"/>
      <c r="Q8" s="28"/>
      <c r="R8" s="498" t="s">
        <v>227</v>
      </c>
      <c r="S8" s="499"/>
      <c r="T8" s="352" t="s">
        <v>228</v>
      </c>
      <c r="U8" s="46" t="s">
        <v>229</v>
      </c>
      <c r="V8" s="498" t="s">
        <v>70</v>
      </c>
      <c r="W8" s="508"/>
      <c r="X8" s="499"/>
      <c r="Y8" s="63"/>
      <c r="Z8" s="408"/>
    </row>
    <row r="9" spans="1:26" ht="12.75" customHeight="1">
      <c r="A9" s="407"/>
      <c r="B9" s="351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8" t="s">
        <v>230</v>
      </c>
      <c r="O9" s="28"/>
      <c r="P9" s="28"/>
      <c r="Q9" s="28"/>
      <c r="R9" s="47" t="s">
        <v>228</v>
      </c>
      <c r="S9" s="46" t="s">
        <v>231</v>
      </c>
      <c r="T9" s="48">
        <v>1729604.57</v>
      </c>
      <c r="U9" s="46" t="s">
        <v>232</v>
      </c>
      <c r="V9" s="498" t="s">
        <v>233</v>
      </c>
      <c r="W9" s="508"/>
      <c r="X9" s="499"/>
      <c r="Y9" s="63"/>
      <c r="Z9" s="408"/>
    </row>
    <row r="10" spans="1:26" ht="12.75" customHeight="1">
      <c r="A10" s="407"/>
      <c r="B10" s="351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8"/>
      <c r="P10" s="28"/>
      <c r="Q10" s="28"/>
      <c r="R10" s="47" t="s">
        <v>228</v>
      </c>
      <c r="S10" s="46" t="s">
        <v>234</v>
      </c>
      <c r="T10" s="353">
        <v>729671.23</v>
      </c>
      <c r="U10" s="46" t="s">
        <v>235</v>
      </c>
      <c r="V10" s="498" t="s">
        <v>236</v>
      </c>
      <c r="W10" s="508"/>
      <c r="X10" s="499"/>
      <c r="Y10" s="63"/>
      <c r="Z10" s="408"/>
    </row>
    <row r="11" spans="1:26" ht="12.75" customHeight="1">
      <c r="A11" s="407"/>
      <c r="B11" s="351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354"/>
      <c r="O11" s="354"/>
      <c r="P11" s="355"/>
      <c r="Q11" s="354"/>
      <c r="R11" s="46" t="s">
        <v>237</v>
      </c>
      <c r="S11" s="523"/>
      <c r="T11" s="524"/>
      <c r="U11" s="46" t="s">
        <v>238</v>
      </c>
      <c r="V11" s="498" t="s">
        <v>7</v>
      </c>
      <c r="W11" s="508"/>
      <c r="X11" s="499"/>
      <c r="Y11" s="63"/>
      <c r="Z11" s="408"/>
    </row>
    <row r="12" spans="1:26" ht="12.75" customHeight="1">
      <c r="A12" s="407"/>
      <c r="B12" s="351"/>
      <c r="C12" s="356"/>
      <c r="D12" s="356"/>
      <c r="E12" s="55"/>
      <c r="F12" s="55"/>
      <c r="G12" s="55"/>
      <c r="H12" s="55"/>
      <c r="I12" s="55"/>
      <c r="J12" s="55"/>
      <c r="K12" s="55"/>
      <c r="L12" s="55"/>
      <c r="M12" s="50"/>
      <c r="N12" s="354" t="s">
        <v>239</v>
      </c>
      <c r="O12" s="354"/>
      <c r="P12" s="355"/>
      <c r="Q12" s="354"/>
      <c r="R12" s="46" t="s">
        <v>240</v>
      </c>
      <c r="S12" s="498" t="s">
        <v>241</v>
      </c>
      <c r="T12" s="499"/>
      <c r="U12" s="46" t="s">
        <v>242</v>
      </c>
      <c r="V12" s="498" t="s">
        <v>236</v>
      </c>
      <c r="W12" s="508"/>
      <c r="X12" s="499"/>
      <c r="Y12" s="63"/>
      <c r="Z12" s="408"/>
    </row>
    <row r="13" spans="1:26" ht="12.75" customHeight="1">
      <c r="A13" s="407"/>
      <c r="B13" s="351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354"/>
      <c r="O13" s="354"/>
      <c r="P13" s="355"/>
      <c r="Q13" s="354"/>
      <c r="R13" s="46" t="s">
        <v>243</v>
      </c>
      <c r="S13" s="525"/>
      <c r="T13" s="526"/>
      <c r="U13" s="46" t="s">
        <v>244</v>
      </c>
      <c r="V13" s="527">
        <v>40716</v>
      </c>
      <c r="W13" s="508"/>
      <c r="X13" s="499"/>
      <c r="Y13" s="63"/>
      <c r="Z13" s="408"/>
    </row>
    <row r="14" spans="1:26" ht="12.75" customHeight="1">
      <c r="A14" s="407"/>
      <c r="B14" s="351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354"/>
      <c r="O14" s="354"/>
      <c r="P14" s="355"/>
      <c r="Q14" s="354"/>
      <c r="R14" s="51" t="s">
        <v>245</v>
      </c>
      <c r="S14" s="521"/>
      <c r="T14" s="522"/>
      <c r="U14" s="52" t="s">
        <v>246</v>
      </c>
      <c r="V14" s="531" t="s">
        <v>295</v>
      </c>
      <c r="W14" s="532"/>
      <c r="X14" s="533"/>
      <c r="Y14" s="63"/>
      <c r="Z14" s="408"/>
    </row>
    <row r="15" spans="1:26" ht="12.75" customHeight="1">
      <c r="A15" s="407"/>
      <c r="B15" s="351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0"/>
      <c r="N15" s="354"/>
      <c r="O15" s="354"/>
      <c r="P15" s="355"/>
      <c r="Q15" s="354"/>
      <c r="R15" s="53"/>
      <c r="S15" s="521"/>
      <c r="T15" s="522"/>
      <c r="U15" s="54"/>
      <c r="V15" s="534" t="s">
        <v>296</v>
      </c>
      <c r="W15" s="535"/>
      <c r="X15" s="536"/>
      <c r="Y15" s="63"/>
      <c r="Z15" s="408"/>
    </row>
    <row r="16" spans="1:26" ht="12.75" customHeight="1">
      <c r="A16" s="407"/>
      <c r="B16" s="351"/>
      <c r="C16" s="55"/>
      <c r="D16" s="81"/>
      <c r="E16" s="81"/>
      <c r="F16" s="55"/>
      <c r="G16" s="55"/>
      <c r="H16" s="55"/>
      <c r="I16" s="55"/>
      <c r="J16" s="55"/>
      <c r="K16" s="81"/>
      <c r="L16" s="81"/>
      <c r="M16" s="55"/>
      <c r="N16" s="354"/>
      <c r="O16" s="354"/>
      <c r="P16" s="355"/>
      <c r="Q16" s="354"/>
      <c r="R16" s="56" t="s">
        <v>247</v>
      </c>
      <c r="S16" s="57"/>
      <c r="T16" s="58" t="s">
        <v>448</v>
      </c>
      <c r="U16" s="59"/>
      <c r="V16" s="502" t="s">
        <v>297</v>
      </c>
      <c r="W16" s="503"/>
      <c r="X16" s="504"/>
      <c r="Y16" s="63"/>
      <c r="Z16" s="408"/>
    </row>
    <row r="17" spans="1:29" ht="12.75" customHeight="1">
      <c r="A17" s="407"/>
      <c r="B17" s="351"/>
      <c r="C17" s="55"/>
      <c r="D17" s="81"/>
      <c r="E17" s="81"/>
      <c r="F17" s="55"/>
      <c r="G17" s="55"/>
      <c r="H17" s="55"/>
      <c r="I17" s="55"/>
      <c r="J17" s="55"/>
      <c r="K17" s="81"/>
      <c r="L17" s="81"/>
      <c r="M17" s="55"/>
      <c r="N17" s="354"/>
      <c r="O17" s="354"/>
      <c r="P17" s="355"/>
      <c r="Q17" s="354"/>
      <c r="R17" s="505" t="s">
        <v>248</v>
      </c>
      <c r="S17" s="506"/>
      <c r="T17" s="506"/>
      <c r="U17" s="506"/>
      <c r="V17" s="506"/>
      <c r="W17" s="506"/>
      <c r="X17" s="507"/>
      <c r="Y17" s="63"/>
      <c r="Z17" s="408"/>
    </row>
    <row r="18" spans="1:29" ht="12.75" customHeight="1">
      <c r="A18" s="407"/>
      <c r="B18" s="351"/>
      <c r="C18" s="55"/>
      <c r="D18" s="81"/>
      <c r="E18" s="81"/>
      <c r="F18" s="55"/>
      <c r="G18" s="55"/>
      <c r="H18" s="55"/>
      <c r="I18" s="55"/>
      <c r="J18" s="55"/>
      <c r="K18" s="81"/>
      <c r="L18" s="81"/>
      <c r="M18" s="55"/>
      <c r="N18" s="357"/>
      <c r="O18" s="354"/>
      <c r="P18" s="355"/>
      <c r="Q18" s="354" t="s">
        <v>249</v>
      </c>
      <c r="R18" s="529" t="s">
        <v>3</v>
      </c>
      <c r="S18" s="530"/>
      <c r="T18" s="61" t="s">
        <v>250</v>
      </c>
      <c r="U18" s="61" t="s">
        <v>251</v>
      </c>
      <c r="V18" s="61" t="s">
        <v>252</v>
      </c>
      <c r="W18" s="61" t="s">
        <v>253</v>
      </c>
      <c r="X18" s="61" t="s">
        <v>254</v>
      </c>
      <c r="Y18" s="62"/>
      <c r="Z18" s="408"/>
    </row>
    <row r="19" spans="1:29" ht="12.75" customHeight="1">
      <c r="A19" s="407"/>
      <c r="B19" s="351"/>
      <c r="C19" s="55"/>
      <c r="D19" s="81"/>
      <c r="E19" s="81"/>
      <c r="F19" s="55"/>
      <c r="G19" s="55"/>
      <c r="H19" s="55"/>
      <c r="I19" s="55"/>
      <c r="J19" s="55"/>
      <c r="K19" s="81"/>
      <c r="L19" s="81"/>
      <c r="M19" s="55"/>
      <c r="N19" s="357"/>
      <c r="O19" s="354"/>
      <c r="P19" s="355"/>
      <c r="Q19" s="354">
        <v>1</v>
      </c>
      <c r="R19" s="519" t="s">
        <v>255</v>
      </c>
      <c r="S19" s="528"/>
      <c r="T19" s="64">
        <v>16</v>
      </c>
      <c r="U19" s="65">
        <v>20</v>
      </c>
      <c r="V19" s="65">
        <v>19</v>
      </c>
      <c r="W19" s="66" t="s">
        <v>209</v>
      </c>
      <c r="X19" s="66">
        <v>106.5</v>
      </c>
      <c r="Y19" s="67"/>
      <c r="Z19" s="408"/>
    </row>
    <row r="20" spans="1:29">
      <c r="A20" s="407"/>
      <c r="B20" s="351"/>
      <c r="C20" s="351"/>
      <c r="D20" s="81"/>
      <c r="E20" s="81"/>
      <c r="F20" s="55"/>
      <c r="G20" s="55"/>
      <c r="H20" s="55"/>
      <c r="I20" s="55"/>
      <c r="J20" s="55"/>
      <c r="K20" s="81"/>
      <c r="L20" s="81"/>
      <c r="M20" s="351"/>
      <c r="N20" s="357"/>
      <c r="O20" s="357"/>
      <c r="P20" s="355"/>
      <c r="Q20" s="357">
        <v>2</v>
      </c>
      <c r="R20" s="519" t="s">
        <v>256</v>
      </c>
      <c r="S20" s="528"/>
      <c r="T20" s="64">
        <v>98.13</v>
      </c>
      <c r="U20" s="66">
        <v>13.375</v>
      </c>
      <c r="V20" s="66">
        <v>12.615</v>
      </c>
      <c r="W20" s="66" t="s">
        <v>257</v>
      </c>
      <c r="X20" s="66">
        <v>54.5</v>
      </c>
      <c r="Y20" s="63"/>
      <c r="Z20" s="408"/>
    </row>
    <row r="21" spans="1:29">
      <c r="A21" s="407"/>
      <c r="B21" s="358" t="str">
        <f>R19</f>
        <v>20" CONDUCTOR</v>
      </c>
      <c r="C21" s="358"/>
      <c r="D21" s="359"/>
      <c r="E21" s="81"/>
      <c r="F21" s="55"/>
      <c r="G21" s="55"/>
      <c r="H21" s="55"/>
      <c r="I21" s="55"/>
      <c r="J21" s="55"/>
      <c r="K21" s="81"/>
      <c r="L21" s="81"/>
      <c r="M21" s="360">
        <f>T19</f>
        <v>16</v>
      </c>
      <c r="N21" s="357" t="s">
        <v>432</v>
      </c>
      <c r="O21" s="357" t="s">
        <v>258</v>
      </c>
      <c r="P21" s="355"/>
      <c r="Q21" s="354">
        <v>3</v>
      </c>
      <c r="R21" s="519" t="s">
        <v>259</v>
      </c>
      <c r="S21" s="520"/>
      <c r="T21" s="68">
        <v>576</v>
      </c>
      <c r="U21" s="66">
        <v>9.625</v>
      </c>
      <c r="V21" s="66">
        <v>8.8350000000000009</v>
      </c>
      <c r="W21" s="66" t="s">
        <v>257</v>
      </c>
      <c r="X21" s="66">
        <v>40</v>
      </c>
      <c r="Y21" s="69"/>
      <c r="Z21" s="408"/>
    </row>
    <row r="22" spans="1:29">
      <c r="A22" s="407"/>
      <c r="B22" s="351"/>
      <c r="C22" s="351"/>
      <c r="D22" s="81"/>
      <c r="E22" s="81"/>
      <c r="F22" s="55"/>
      <c r="G22" s="55"/>
      <c r="H22" s="55"/>
      <c r="I22" s="55"/>
      <c r="J22" s="55"/>
      <c r="K22" s="81"/>
      <c r="L22" s="81"/>
      <c r="M22" s="361"/>
      <c r="N22" s="357"/>
      <c r="O22" s="357"/>
      <c r="P22" s="355"/>
      <c r="Q22" s="357">
        <v>4</v>
      </c>
      <c r="R22" s="519" t="s">
        <v>213</v>
      </c>
      <c r="S22" s="520"/>
      <c r="T22" s="68">
        <v>1293.5</v>
      </c>
      <c r="U22" s="66">
        <v>7</v>
      </c>
      <c r="V22" s="66">
        <v>6.3659999999999997</v>
      </c>
      <c r="W22" s="66" t="s">
        <v>257</v>
      </c>
      <c r="X22" s="66">
        <v>23</v>
      </c>
      <c r="Y22" s="69"/>
      <c r="Z22" s="408"/>
    </row>
    <row r="23" spans="1:29">
      <c r="A23" s="407"/>
      <c r="B23" s="351"/>
      <c r="C23" s="351"/>
      <c r="D23" s="81"/>
      <c r="E23" s="81"/>
      <c r="F23" s="55"/>
      <c r="G23" s="55"/>
      <c r="H23" s="55"/>
      <c r="I23" s="55"/>
      <c r="J23" s="55"/>
      <c r="K23" s="81"/>
      <c r="L23" s="81"/>
      <c r="M23" s="360"/>
      <c r="N23" s="357"/>
      <c r="O23" s="357"/>
      <c r="P23" s="355"/>
      <c r="Q23" s="354">
        <v>5</v>
      </c>
      <c r="R23" s="519" t="s">
        <v>260</v>
      </c>
      <c r="S23" s="520"/>
      <c r="T23" s="68">
        <v>1502</v>
      </c>
      <c r="U23" s="66">
        <v>4.5</v>
      </c>
      <c r="V23" s="66">
        <v>4</v>
      </c>
      <c r="W23" s="66" t="s">
        <v>209</v>
      </c>
      <c r="X23" s="66">
        <v>11.6</v>
      </c>
      <c r="Y23" s="63"/>
      <c r="Z23" s="408"/>
    </row>
    <row r="24" spans="1:29">
      <c r="A24" s="409"/>
      <c r="B24" s="63"/>
      <c r="C24" s="63"/>
      <c r="D24" s="362"/>
      <c r="E24" s="362"/>
      <c r="F24" s="70"/>
      <c r="G24" s="70"/>
      <c r="H24" s="70"/>
      <c r="I24" s="70"/>
      <c r="J24" s="70"/>
      <c r="K24" s="362"/>
      <c r="L24" s="362"/>
      <c r="M24" s="363"/>
      <c r="N24" s="74"/>
      <c r="O24" s="74"/>
      <c r="P24" s="364"/>
      <c r="Q24" s="67"/>
      <c r="R24" s="511"/>
      <c r="S24" s="512"/>
      <c r="T24" s="71"/>
      <c r="U24" s="72"/>
      <c r="V24" s="72"/>
      <c r="W24" s="72"/>
      <c r="X24" s="72"/>
      <c r="Y24" s="63"/>
      <c r="Z24" s="408"/>
    </row>
    <row r="25" spans="1:29">
      <c r="A25" s="409"/>
      <c r="B25" s="63"/>
      <c r="C25" s="63"/>
      <c r="D25" s="362"/>
      <c r="E25" s="362"/>
      <c r="F25" s="70"/>
      <c r="G25" s="70"/>
      <c r="H25" s="70"/>
      <c r="I25" s="70"/>
      <c r="J25" s="70"/>
      <c r="K25" s="362"/>
      <c r="L25" s="362"/>
      <c r="M25" s="365"/>
      <c r="N25" s="74"/>
      <c r="O25" s="74"/>
      <c r="P25" s="364"/>
      <c r="Q25" s="74"/>
      <c r="R25" s="511"/>
      <c r="S25" s="512"/>
      <c r="T25" s="73"/>
      <c r="U25" s="72"/>
      <c r="V25" s="72"/>
      <c r="W25" s="72"/>
      <c r="X25" s="72"/>
      <c r="Y25" s="63"/>
      <c r="Z25" s="408"/>
    </row>
    <row r="26" spans="1:29">
      <c r="A26" s="409"/>
      <c r="B26" s="63"/>
      <c r="C26" s="63"/>
      <c r="D26" s="362"/>
      <c r="E26" s="362"/>
      <c r="F26" s="70"/>
      <c r="G26" s="70"/>
      <c r="H26" s="70"/>
      <c r="I26" s="70"/>
      <c r="J26" s="70"/>
      <c r="K26" s="362"/>
      <c r="L26" s="362"/>
      <c r="M26" s="365"/>
      <c r="N26" s="74"/>
      <c r="O26" s="74"/>
      <c r="P26" s="364"/>
      <c r="Q26" s="74"/>
      <c r="R26" s="540" t="s">
        <v>261</v>
      </c>
      <c r="S26" s="540"/>
      <c r="T26" s="540"/>
      <c r="U26" s="540"/>
      <c r="V26" s="540"/>
      <c r="W26" s="540"/>
      <c r="X26" s="540"/>
      <c r="Y26" s="70"/>
      <c r="Z26" s="408"/>
    </row>
    <row r="27" spans="1:29">
      <c r="A27" s="409"/>
      <c r="B27" s="351" t="str">
        <f>R20</f>
        <v>13 3/8" CSG</v>
      </c>
      <c r="C27" s="63"/>
      <c r="D27" s="362"/>
      <c r="E27" s="362"/>
      <c r="F27" s="70"/>
      <c r="G27" s="70"/>
      <c r="H27" s="70"/>
      <c r="I27" s="70"/>
      <c r="J27" s="70"/>
      <c r="K27" s="362"/>
      <c r="L27" s="362"/>
      <c r="M27" s="360">
        <f>T20</f>
        <v>98.13</v>
      </c>
      <c r="N27" s="357" t="s">
        <v>432</v>
      </c>
      <c r="O27" s="357" t="s">
        <v>262</v>
      </c>
      <c r="P27" s="364"/>
      <c r="Q27" s="357"/>
      <c r="R27" s="437" t="s">
        <v>11</v>
      </c>
      <c r="S27" s="541" t="s">
        <v>3</v>
      </c>
      <c r="T27" s="541"/>
      <c r="U27" s="437" t="s">
        <v>263</v>
      </c>
      <c r="V27" s="437" t="s">
        <v>6</v>
      </c>
      <c r="W27" s="437" t="s">
        <v>4</v>
      </c>
      <c r="X27" s="437" t="s">
        <v>5</v>
      </c>
      <c r="Y27" s="67"/>
      <c r="Z27" s="408"/>
    </row>
    <row r="28" spans="1:29">
      <c r="A28" s="409"/>
      <c r="B28" s="63"/>
      <c r="C28" s="63"/>
      <c r="D28" s="63"/>
      <c r="E28" s="362"/>
      <c r="F28" s="70"/>
      <c r="G28" s="70"/>
      <c r="H28" s="70"/>
      <c r="I28" s="70"/>
      <c r="J28" s="70"/>
      <c r="K28" s="362"/>
      <c r="L28" s="63"/>
      <c r="M28" s="365"/>
      <c r="N28" s="74"/>
      <c r="O28" s="74"/>
      <c r="P28" s="364"/>
      <c r="Q28" s="357"/>
      <c r="R28" s="464">
        <v>41822</v>
      </c>
      <c r="S28" s="498" t="s">
        <v>264</v>
      </c>
      <c r="T28" s="499"/>
      <c r="U28" s="437"/>
      <c r="V28" s="465">
        <v>5.08</v>
      </c>
      <c r="W28" s="437"/>
      <c r="X28" s="437"/>
      <c r="Y28" s="63"/>
      <c r="Z28" s="408"/>
    </row>
    <row r="29" spans="1:29">
      <c r="A29" s="409"/>
      <c r="B29" s="351"/>
      <c r="C29" s="351"/>
      <c r="D29" s="351"/>
      <c r="E29" s="81"/>
      <c r="F29" s="55"/>
      <c r="G29" s="55"/>
      <c r="H29" s="76"/>
      <c r="I29" s="76"/>
      <c r="J29" s="55"/>
      <c r="K29" s="81"/>
      <c r="L29" s="351"/>
      <c r="M29" s="366"/>
      <c r="N29" s="357"/>
      <c r="O29" s="74"/>
      <c r="P29" s="364"/>
      <c r="Q29" s="357">
        <v>1</v>
      </c>
      <c r="R29" s="498" t="s">
        <v>265</v>
      </c>
      <c r="S29" s="508"/>
      <c r="T29" s="499"/>
      <c r="U29" s="437">
        <v>1</v>
      </c>
      <c r="V29" s="465">
        <v>0.27</v>
      </c>
      <c r="W29" s="468">
        <v>7.0625</v>
      </c>
      <c r="X29" s="437">
        <v>2.4409999999999998</v>
      </c>
      <c r="Y29" s="63"/>
      <c r="Z29" s="408"/>
      <c r="AA29" s="77"/>
      <c r="AB29" s="77"/>
      <c r="AC29" s="77"/>
    </row>
    <row r="30" spans="1:29">
      <c r="A30" s="410"/>
      <c r="B30" s="351"/>
      <c r="C30" s="70"/>
      <c r="D30" s="70"/>
      <c r="E30" s="362"/>
      <c r="F30" s="70"/>
      <c r="G30" s="70"/>
      <c r="H30" s="78"/>
      <c r="I30" s="78"/>
      <c r="J30" s="70"/>
      <c r="K30" s="362"/>
      <c r="L30" s="63"/>
      <c r="M30" s="360"/>
      <c r="N30" s="357"/>
      <c r="O30" s="79"/>
      <c r="P30" s="364"/>
      <c r="Q30" s="357">
        <v>2</v>
      </c>
      <c r="R30" s="537" t="s">
        <v>469</v>
      </c>
      <c r="S30" s="538"/>
      <c r="T30" s="539"/>
      <c r="U30" s="495">
        <v>3</v>
      </c>
      <c r="V30" s="496">
        <v>4.33</v>
      </c>
      <c r="W30" s="495">
        <v>2.875</v>
      </c>
      <c r="X30" s="495">
        <v>2.4409999999999998</v>
      </c>
      <c r="Y30" s="63"/>
      <c r="Z30" s="408"/>
      <c r="AA30" s="77"/>
      <c r="AB30" s="77"/>
      <c r="AC30" s="77"/>
    </row>
    <row r="31" spans="1:29" ht="12.75" customHeight="1">
      <c r="A31" s="409"/>
      <c r="B31" s="63"/>
      <c r="C31" s="70"/>
      <c r="D31" s="70"/>
      <c r="E31" s="362"/>
      <c r="F31" s="70"/>
      <c r="G31" s="70"/>
      <c r="H31" s="78"/>
      <c r="I31" s="78"/>
      <c r="J31" s="70"/>
      <c r="K31" s="362"/>
      <c r="L31" s="63"/>
      <c r="M31" s="367"/>
      <c r="N31" s="74"/>
      <c r="O31" s="79"/>
      <c r="P31" s="364"/>
      <c r="Q31" s="357">
        <v>3</v>
      </c>
      <c r="R31" s="537" t="s">
        <v>266</v>
      </c>
      <c r="S31" s="538"/>
      <c r="T31" s="539"/>
      <c r="U31" s="495">
        <v>119</v>
      </c>
      <c r="V31" s="496">
        <v>1126</v>
      </c>
      <c r="W31" s="495">
        <v>2.875</v>
      </c>
      <c r="X31" s="495">
        <v>2.4409999999999998</v>
      </c>
      <c r="Y31" s="63"/>
      <c r="Z31" s="408"/>
    </row>
    <row r="32" spans="1:29">
      <c r="A32" s="410"/>
      <c r="B32" s="351"/>
      <c r="C32" s="70"/>
      <c r="D32" s="70"/>
      <c r="E32" s="362"/>
      <c r="F32" s="70"/>
      <c r="G32" s="70"/>
      <c r="H32" s="70"/>
      <c r="I32" s="70"/>
      <c r="J32" s="70"/>
      <c r="K32" s="362"/>
      <c r="L32" s="63"/>
      <c r="M32" s="351"/>
      <c r="N32" s="357"/>
      <c r="O32" s="79"/>
      <c r="P32" s="364"/>
      <c r="Q32" s="357">
        <v>4</v>
      </c>
      <c r="R32" s="537" t="s">
        <v>267</v>
      </c>
      <c r="S32" s="538"/>
      <c r="T32" s="539"/>
      <c r="U32" s="495">
        <v>1</v>
      </c>
      <c r="V32" s="496">
        <v>0.14000000000000001</v>
      </c>
      <c r="W32" s="495">
        <v>2.875</v>
      </c>
      <c r="X32" s="495">
        <v>2.4409999999999998</v>
      </c>
      <c r="Y32" s="63"/>
      <c r="Z32" s="408"/>
    </row>
    <row r="33" spans="1:26">
      <c r="A33" s="410"/>
      <c r="B33" s="63"/>
      <c r="C33" s="63"/>
      <c r="D33" s="70"/>
      <c r="E33" s="362"/>
      <c r="F33" s="70"/>
      <c r="G33" s="70"/>
      <c r="H33" s="70"/>
      <c r="I33" s="70"/>
      <c r="J33" s="70"/>
      <c r="K33" s="362"/>
      <c r="L33" s="63"/>
      <c r="M33" s="63"/>
      <c r="N33" s="74"/>
      <c r="O33" s="74"/>
      <c r="P33" s="364"/>
      <c r="Q33" s="357">
        <v>5</v>
      </c>
      <c r="R33" s="537" t="s">
        <v>266</v>
      </c>
      <c r="S33" s="538"/>
      <c r="T33" s="539"/>
      <c r="U33" s="495">
        <v>1</v>
      </c>
      <c r="V33" s="496">
        <v>9.5</v>
      </c>
      <c r="W33" s="495">
        <v>2.875</v>
      </c>
      <c r="X33" s="495">
        <v>2.4409999999999998</v>
      </c>
      <c r="Y33" s="63"/>
      <c r="Z33" s="408"/>
    </row>
    <row r="34" spans="1:26" ht="12.75" customHeight="1">
      <c r="A34" s="409"/>
      <c r="B34" s="70"/>
      <c r="C34" s="63"/>
      <c r="D34" s="70"/>
      <c r="E34" s="362"/>
      <c r="F34" s="70"/>
      <c r="G34" s="70"/>
      <c r="H34" s="70"/>
      <c r="I34" s="70"/>
      <c r="J34" s="70"/>
      <c r="K34" s="362"/>
      <c r="L34" s="63"/>
      <c r="M34" s="363"/>
      <c r="N34" s="74"/>
      <c r="O34" s="74"/>
      <c r="P34" s="364"/>
      <c r="Q34" s="357">
        <v>6</v>
      </c>
      <c r="R34" s="513" t="s">
        <v>268</v>
      </c>
      <c r="S34" s="514"/>
      <c r="T34" s="515"/>
      <c r="U34" s="466">
        <v>1</v>
      </c>
      <c r="V34" s="465">
        <v>1.88</v>
      </c>
      <c r="W34" s="437">
        <v>2.875</v>
      </c>
      <c r="X34" s="437">
        <v>2.4409999999999998</v>
      </c>
      <c r="Y34" s="80"/>
      <c r="Z34" s="411"/>
    </row>
    <row r="35" spans="1:26" ht="13.5" customHeight="1">
      <c r="A35" s="409"/>
      <c r="B35" s="351"/>
      <c r="C35" s="351"/>
      <c r="D35" s="351"/>
      <c r="E35" s="81"/>
      <c r="F35" s="81"/>
      <c r="G35" s="55"/>
      <c r="H35" s="55"/>
      <c r="I35" s="55"/>
      <c r="J35" s="81"/>
      <c r="K35" s="81"/>
      <c r="L35" s="351"/>
      <c r="M35" s="366"/>
      <c r="N35" s="357"/>
      <c r="O35" s="357"/>
      <c r="P35" s="364"/>
      <c r="Q35" s="357">
        <v>7</v>
      </c>
      <c r="R35" s="513" t="s">
        <v>269</v>
      </c>
      <c r="S35" s="514"/>
      <c r="T35" s="515"/>
      <c r="U35" s="466">
        <v>1</v>
      </c>
      <c r="V35" s="465">
        <v>0.37</v>
      </c>
      <c r="W35" s="437"/>
      <c r="X35" s="432"/>
      <c r="Y35" s="67"/>
      <c r="Z35" s="412"/>
    </row>
    <row r="36" spans="1:26">
      <c r="A36" s="413"/>
      <c r="B36" s="351" t="str">
        <f>R21</f>
        <v>9 5/8" CSG</v>
      </c>
      <c r="C36" s="351"/>
      <c r="D36" s="351"/>
      <c r="E36" s="81"/>
      <c r="F36" s="81"/>
      <c r="G36" s="55"/>
      <c r="H36" s="55"/>
      <c r="I36" s="55"/>
      <c r="J36" s="81"/>
      <c r="K36" s="81"/>
      <c r="L36" s="351"/>
      <c r="M36" s="366"/>
      <c r="N36" s="357"/>
      <c r="O36" s="357"/>
      <c r="P36" s="364"/>
      <c r="Q36" s="357">
        <v>8</v>
      </c>
      <c r="R36" s="498" t="s">
        <v>270</v>
      </c>
      <c r="S36" s="508"/>
      <c r="T36" s="499"/>
      <c r="U36" s="437">
        <v>1</v>
      </c>
      <c r="V36" s="437">
        <v>0.19</v>
      </c>
      <c r="W36" s="437"/>
      <c r="X36" s="432"/>
      <c r="Y36" s="70"/>
      <c r="Z36" s="412"/>
    </row>
    <row r="37" spans="1:26" ht="12.75" customHeight="1">
      <c r="A37" s="409"/>
      <c r="B37" s="351"/>
      <c r="C37" s="55"/>
      <c r="D37" s="55"/>
      <c r="E37" s="81"/>
      <c r="F37" s="81"/>
      <c r="G37" s="55"/>
      <c r="H37" s="55"/>
      <c r="I37" s="55"/>
      <c r="J37" s="81"/>
      <c r="K37" s="81"/>
      <c r="L37" s="351"/>
      <c r="M37" s="366">
        <f>T21</f>
        <v>576</v>
      </c>
      <c r="N37" s="357" t="s">
        <v>432</v>
      </c>
      <c r="O37" s="357" t="s">
        <v>271</v>
      </c>
      <c r="P37" s="364"/>
      <c r="Q37" s="357">
        <v>10</v>
      </c>
      <c r="R37" s="498" t="s">
        <v>272</v>
      </c>
      <c r="S37" s="508"/>
      <c r="T37" s="499"/>
      <c r="U37" s="437">
        <v>1</v>
      </c>
      <c r="V37" s="437">
        <v>2.36</v>
      </c>
      <c r="W37" s="465"/>
      <c r="X37" s="432"/>
      <c r="Y37" s="70"/>
      <c r="Z37" s="412"/>
    </row>
    <row r="38" spans="1:26" ht="12.75" customHeight="1">
      <c r="A38" s="431"/>
      <c r="B38" s="378"/>
      <c r="C38" s="346"/>
      <c r="D38" s="70"/>
      <c r="E38" s="55"/>
      <c r="F38" s="81"/>
      <c r="G38" s="55"/>
      <c r="H38" s="55"/>
      <c r="I38" s="55"/>
      <c r="J38" s="81"/>
      <c r="K38" s="55"/>
      <c r="L38" s="366"/>
      <c r="M38" s="351"/>
      <c r="N38" s="357"/>
      <c r="O38" s="357"/>
      <c r="P38" s="364"/>
      <c r="Q38" s="357">
        <v>11</v>
      </c>
      <c r="R38" s="542" t="s">
        <v>273</v>
      </c>
      <c r="S38" s="543"/>
      <c r="T38" s="544"/>
      <c r="U38" s="437">
        <v>1</v>
      </c>
      <c r="V38" s="437">
        <v>2.8</v>
      </c>
      <c r="W38" s="465"/>
      <c r="X38" s="432"/>
      <c r="Y38" s="70"/>
      <c r="Z38" s="412"/>
    </row>
    <row r="39" spans="1:26">
      <c r="A39" s="431"/>
      <c r="B39" s="378"/>
      <c r="C39" s="346"/>
      <c r="D39" s="70"/>
      <c r="E39" s="55"/>
      <c r="F39" s="81"/>
      <c r="G39" s="55"/>
      <c r="H39" s="55"/>
      <c r="I39" s="55"/>
      <c r="J39" s="81"/>
      <c r="K39" s="55"/>
      <c r="L39" s="63"/>
      <c r="M39" s="360"/>
      <c r="N39" s="357"/>
      <c r="O39" s="357"/>
      <c r="P39" s="364"/>
      <c r="Q39" s="357">
        <v>12</v>
      </c>
      <c r="R39" s="542" t="s">
        <v>274</v>
      </c>
      <c r="S39" s="543"/>
      <c r="T39" s="544"/>
      <c r="U39" s="437">
        <v>1</v>
      </c>
      <c r="V39" s="437">
        <v>1.9</v>
      </c>
      <c r="W39" s="465"/>
      <c r="X39" s="432"/>
      <c r="Y39" s="70"/>
      <c r="Z39" s="412"/>
    </row>
    <row r="40" spans="1:26">
      <c r="A40" s="431"/>
      <c r="B40" s="429"/>
      <c r="C40" s="489" t="s">
        <v>276</v>
      </c>
      <c r="D40" s="490"/>
      <c r="E40" s="490"/>
      <c r="F40" s="491"/>
      <c r="G40" s="490"/>
      <c r="H40" s="490"/>
      <c r="I40" s="490"/>
      <c r="J40" s="491"/>
      <c r="K40" s="490"/>
      <c r="L40" s="492"/>
      <c r="M40" s="493">
        <v>1163.03</v>
      </c>
      <c r="N40" s="494" t="s">
        <v>432</v>
      </c>
      <c r="O40" s="74"/>
      <c r="P40" s="364"/>
      <c r="Q40" s="357">
        <v>13</v>
      </c>
      <c r="R40" s="542" t="s">
        <v>442</v>
      </c>
      <c r="S40" s="543"/>
      <c r="T40" s="544"/>
      <c r="U40" s="437">
        <v>1</v>
      </c>
      <c r="V40" s="437">
        <v>1.9</v>
      </c>
      <c r="W40" s="465"/>
      <c r="X40" s="432"/>
      <c r="Y40" s="70"/>
      <c r="Z40" s="412"/>
    </row>
    <row r="41" spans="1:26">
      <c r="A41" s="431"/>
      <c r="B41" s="568"/>
      <c r="C41" s="568"/>
      <c r="D41" s="346"/>
      <c r="E41" s="346"/>
      <c r="F41" s="345"/>
      <c r="G41" s="346"/>
      <c r="H41" s="346"/>
      <c r="I41" s="346"/>
      <c r="J41" s="345"/>
      <c r="K41" s="346"/>
      <c r="L41" s="430"/>
      <c r="M41" s="383"/>
      <c r="N41" s="352"/>
      <c r="O41" s="74"/>
      <c r="P41" s="364"/>
      <c r="Q41" s="357">
        <v>14</v>
      </c>
      <c r="R41" s="498" t="s">
        <v>275</v>
      </c>
      <c r="S41" s="508"/>
      <c r="T41" s="499"/>
      <c r="U41" s="437">
        <v>1</v>
      </c>
      <c r="V41" s="437">
        <v>5.03</v>
      </c>
      <c r="W41" s="437"/>
      <c r="X41" s="432"/>
      <c r="Y41" s="70"/>
      <c r="Z41" s="412"/>
    </row>
    <row r="42" spans="1:26" ht="12.75" customHeight="1">
      <c r="A42" s="566"/>
      <c r="B42" s="567"/>
      <c r="C42" s="567"/>
      <c r="D42" s="370"/>
      <c r="E42" s="350"/>
      <c r="F42" s="349"/>
      <c r="G42" s="350"/>
      <c r="H42" s="350"/>
      <c r="I42" s="350"/>
      <c r="J42" s="349"/>
      <c r="K42" s="371"/>
      <c r="L42" s="368"/>
      <c r="M42" s="368"/>
      <c r="N42" s="369"/>
      <c r="O42" s="74"/>
      <c r="P42" s="364"/>
      <c r="Q42" s="357">
        <v>15</v>
      </c>
      <c r="R42" s="498" t="s">
        <v>443</v>
      </c>
      <c r="S42" s="508"/>
      <c r="T42" s="499"/>
      <c r="U42" s="437">
        <v>1</v>
      </c>
      <c r="V42" s="437">
        <v>1.03</v>
      </c>
      <c r="W42" s="437"/>
      <c r="X42" s="437"/>
      <c r="Y42" s="70"/>
      <c r="Z42" s="412"/>
    </row>
    <row r="43" spans="1:26">
      <c r="A43" s="569"/>
      <c r="B43" s="570"/>
      <c r="C43" s="570"/>
      <c r="D43" s="63"/>
      <c r="E43" s="55"/>
      <c r="F43" s="81"/>
      <c r="G43" s="55"/>
      <c r="H43" s="55"/>
      <c r="I43" s="55"/>
      <c r="J43" s="81"/>
      <c r="K43" s="373"/>
      <c r="L43" s="372"/>
      <c r="M43" s="374"/>
      <c r="N43" s="375"/>
      <c r="O43" s="74"/>
      <c r="P43" s="364"/>
      <c r="Q43" s="357">
        <v>16</v>
      </c>
      <c r="R43" s="498" t="s">
        <v>277</v>
      </c>
      <c r="S43" s="508"/>
      <c r="T43" s="499"/>
      <c r="U43" s="437">
        <v>1</v>
      </c>
      <c r="V43" s="437">
        <v>0.25</v>
      </c>
      <c r="W43" s="437"/>
      <c r="X43" s="437"/>
      <c r="Y43" s="70"/>
      <c r="Z43" s="412"/>
    </row>
    <row r="44" spans="1:26">
      <c r="A44" s="409"/>
      <c r="B44" s="376" t="s">
        <v>278</v>
      </c>
      <c r="C44" s="377"/>
      <c r="D44" s="378"/>
      <c r="E44" s="346"/>
      <c r="F44" s="345"/>
      <c r="G44" s="346"/>
      <c r="H44" s="346"/>
      <c r="I44" s="346"/>
      <c r="J44" s="345"/>
      <c r="K44" s="379"/>
      <c r="L44" s="379"/>
      <c r="M44" s="380" t="s">
        <v>437</v>
      </c>
      <c r="N44" s="381" t="s">
        <v>432</v>
      </c>
      <c r="O44" s="357"/>
      <c r="P44" s="364"/>
      <c r="Q44" s="357"/>
      <c r="R44" s="545" t="s">
        <v>276</v>
      </c>
      <c r="S44" s="546"/>
      <c r="T44" s="547"/>
      <c r="U44" s="433"/>
      <c r="V44" s="497">
        <f>SUM(V28:V43)</f>
        <v>1163.0300000000002</v>
      </c>
      <c r="W44" s="467" t="s">
        <v>432</v>
      </c>
      <c r="X44" s="434"/>
      <c r="Y44" s="70"/>
      <c r="Z44" s="412"/>
    </row>
    <row r="45" spans="1:26">
      <c r="A45" s="409"/>
      <c r="B45" s="382" t="s">
        <v>278</v>
      </c>
      <c r="C45" s="383"/>
      <c r="D45" s="378"/>
      <c r="E45" s="346"/>
      <c r="F45" s="345"/>
      <c r="G45" s="346"/>
      <c r="H45" s="346"/>
      <c r="I45" s="346"/>
      <c r="J45" s="345"/>
      <c r="K45" s="373"/>
      <c r="L45" s="383"/>
      <c r="M45" s="384" t="s">
        <v>436</v>
      </c>
      <c r="N45" s="381" t="s">
        <v>432</v>
      </c>
      <c r="O45" s="357"/>
      <c r="P45" s="364"/>
      <c r="Q45" s="357"/>
      <c r="R45" s="83"/>
      <c r="S45" s="83"/>
      <c r="T45" s="83"/>
      <c r="U45" s="83"/>
      <c r="V45" s="84"/>
      <c r="W45" s="85"/>
      <c r="X45" s="67"/>
      <c r="Y45" s="70"/>
      <c r="Z45" s="412"/>
    </row>
    <row r="46" spans="1:26">
      <c r="A46" s="414"/>
      <c r="B46" s="385" t="s">
        <v>278</v>
      </c>
      <c r="C46" s="383"/>
      <c r="D46" s="378"/>
      <c r="E46" s="346"/>
      <c r="F46" s="345"/>
      <c r="G46" s="346"/>
      <c r="H46" s="346"/>
      <c r="I46" s="346"/>
      <c r="J46" s="345"/>
      <c r="K46" s="373"/>
      <c r="L46" s="383"/>
      <c r="M46" s="384" t="s">
        <v>435</v>
      </c>
      <c r="N46" s="381" t="s">
        <v>432</v>
      </c>
      <c r="O46" s="74"/>
      <c r="P46" s="364"/>
      <c r="Q46" s="357"/>
      <c r="R46" s="386"/>
      <c r="S46" s="386"/>
      <c r="T46" s="386"/>
      <c r="U46" s="386"/>
      <c r="V46" s="386"/>
      <c r="W46" s="386"/>
      <c r="X46" s="351"/>
      <c r="Y46" s="63"/>
      <c r="Z46" s="408"/>
    </row>
    <row r="47" spans="1:26">
      <c r="A47" s="414"/>
      <c r="B47" s="385" t="s">
        <v>278</v>
      </c>
      <c r="C47" s="383"/>
      <c r="D47" s="351"/>
      <c r="E47" s="55"/>
      <c r="F47" s="81"/>
      <c r="G47" s="55"/>
      <c r="H47" s="55"/>
      <c r="I47" s="55"/>
      <c r="J47" s="81"/>
      <c r="K47" s="373"/>
      <c r="L47" s="383"/>
      <c r="M47" s="384" t="s">
        <v>434</v>
      </c>
      <c r="N47" s="381" t="s">
        <v>432</v>
      </c>
      <c r="O47" s="74"/>
      <c r="P47" s="364"/>
      <c r="Q47" s="357"/>
      <c r="R47" s="548" t="s">
        <v>281</v>
      </c>
      <c r="S47" s="549"/>
      <c r="T47" s="549"/>
      <c r="U47" s="549"/>
      <c r="V47" s="549"/>
      <c r="W47" s="549"/>
      <c r="X47" s="550"/>
      <c r="Y47" s="63"/>
      <c r="Z47" s="408"/>
    </row>
    <row r="48" spans="1:26" ht="12.75" customHeight="1">
      <c r="A48" s="414"/>
      <c r="B48" s="387" t="s">
        <v>278</v>
      </c>
      <c r="C48" s="379"/>
      <c r="D48" s="351"/>
      <c r="E48" s="55"/>
      <c r="F48" s="81"/>
      <c r="G48" s="55"/>
      <c r="H48" s="55"/>
      <c r="I48" s="55"/>
      <c r="J48" s="81"/>
      <c r="K48" s="373"/>
      <c r="L48" s="383"/>
      <c r="M48" s="384" t="s">
        <v>433</v>
      </c>
      <c r="N48" s="381" t="s">
        <v>432</v>
      </c>
      <c r="O48" s="74"/>
      <c r="P48" s="364"/>
      <c r="Q48" s="357"/>
      <c r="R48" s="551" t="s">
        <v>449</v>
      </c>
      <c r="S48" s="552"/>
      <c r="T48" s="552"/>
      <c r="U48" s="552"/>
      <c r="V48" s="552"/>
      <c r="W48" s="552"/>
      <c r="X48" s="553"/>
      <c r="Y48" s="63"/>
      <c r="Z48" s="408"/>
    </row>
    <row r="49" spans="1:26">
      <c r="A49" s="414"/>
      <c r="B49" s="55"/>
      <c r="C49" s="351"/>
      <c r="D49" s="351"/>
      <c r="E49" s="55"/>
      <c r="F49" s="81"/>
      <c r="G49" s="55"/>
      <c r="H49" s="55"/>
      <c r="I49" s="55"/>
      <c r="J49" s="81"/>
      <c r="K49" s="55"/>
      <c r="L49" s="351"/>
      <c r="M49" s="360"/>
      <c r="N49" s="357"/>
      <c r="O49" s="74"/>
      <c r="P49" s="364"/>
      <c r="Q49" s="357"/>
      <c r="R49" s="554"/>
      <c r="S49" s="555"/>
      <c r="T49" s="555"/>
      <c r="U49" s="555"/>
      <c r="V49" s="555"/>
      <c r="W49" s="555"/>
      <c r="X49" s="556"/>
      <c r="Y49" s="63"/>
      <c r="Z49" s="408"/>
    </row>
    <row r="50" spans="1:26">
      <c r="A50" s="414"/>
      <c r="B50" s="55" t="s">
        <v>279</v>
      </c>
      <c r="C50" s="351"/>
      <c r="D50" s="351"/>
      <c r="E50" s="55"/>
      <c r="F50" s="81"/>
      <c r="G50" s="55"/>
      <c r="H50" s="55"/>
      <c r="I50" s="55"/>
      <c r="J50" s="81"/>
      <c r="K50" s="55"/>
      <c r="L50" s="351"/>
      <c r="M50" s="360" t="s">
        <v>431</v>
      </c>
      <c r="N50" s="357" t="s">
        <v>432</v>
      </c>
      <c r="O50" s="74"/>
      <c r="P50" s="364"/>
      <c r="Q50" s="357"/>
      <c r="R50" s="386"/>
      <c r="S50" s="386"/>
      <c r="T50" s="386"/>
      <c r="U50" s="386"/>
      <c r="V50" s="386"/>
      <c r="W50" s="386"/>
      <c r="X50" s="351"/>
      <c r="Y50" s="63"/>
      <c r="Z50" s="408"/>
    </row>
    <row r="51" spans="1:26">
      <c r="A51" s="414"/>
      <c r="B51" s="55"/>
      <c r="C51" s="351"/>
      <c r="D51" s="351"/>
      <c r="E51" s="55"/>
      <c r="F51" s="81"/>
      <c r="G51" s="55"/>
      <c r="H51" s="55"/>
      <c r="I51" s="55"/>
      <c r="J51" s="81"/>
      <c r="K51" s="55"/>
      <c r="L51" s="351"/>
      <c r="M51" s="360"/>
      <c r="N51" s="357"/>
      <c r="O51" s="74"/>
      <c r="P51" s="364"/>
      <c r="Q51" s="357"/>
      <c r="R51" s="386"/>
      <c r="S51" s="386"/>
      <c r="T51" s="386"/>
      <c r="U51" s="386"/>
      <c r="V51" s="386"/>
      <c r="W51" s="386"/>
      <c r="X51" s="351"/>
      <c r="Y51" s="63"/>
      <c r="Z51" s="408"/>
    </row>
    <row r="52" spans="1:26">
      <c r="A52" s="410"/>
      <c r="B52" s="70"/>
      <c r="C52" s="63"/>
      <c r="D52" s="63"/>
      <c r="E52" s="55"/>
      <c r="F52" s="81"/>
      <c r="G52" s="55"/>
      <c r="H52" s="55"/>
      <c r="I52" s="55"/>
      <c r="J52" s="81"/>
      <c r="K52" s="55"/>
      <c r="L52" s="63"/>
      <c r="M52" s="363"/>
      <c r="N52" s="74"/>
      <c r="O52" s="74"/>
      <c r="P52" s="364"/>
      <c r="Q52" s="357"/>
      <c r="R52" s="557" t="s">
        <v>282</v>
      </c>
      <c r="S52" s="558"/>
      <c r="T52" s="558"/>
      <c r="U52" s="558"/>
      <c r="V52" s="558"/>
      <c r="W52" s="558"/>
      <c r="X52" s="558"/>
      <c r="Y52" s="558"/>
      <c r="Z52" s="559"/>
    </row>
    <row r="53" spans="1:26">
      <c r="A53" s="410"/>
      <c r="B53" s="351" t="str">
        <f>R22</f>
        <v>7" Liner</v>
      </c>
      <c r="C53" s="63"/>
      <c r="D53" s="388"/>
      <c r="E53" s="55"/>
      <c r="F53" s="81"/>
      <c r="G53" s="55"/>
      <c r="H53" s="55"/>
      <c r="I53" s="55"/>
      <c r="J53" s="81"/>
      <c r="K53" s="55"/>
      <c r="L53" s="63"/>
      <c r="M53" s="389">
        <f>T22</f>
        <v>1293.5</v>
      </c>
      <c r="N53" s="357" t="s">
        <v>432</v>
      </c>
      <c r="O53" s="357" t="s">
        <v>280</v>
      </c>
      <c r="P53" s="364"/>
      <c r="Q53" s="357"/>
      <c r="R53" s="437" t="s">
        <v>11</v>
      </c>
      <c r="S53" s="437" t="s">
        <v>285</v>
      </c>
      <c r="T53" s="437" t="s">
        <v>286</v>
      </c>
      <c r="U53" s="437" t="s">
        <v>6</v>
      </c>
      <c r="V53" s="498" t="s">
        <v>287</v>
      </c>
      <c r="W53" s="499"/>
      <c r="X53" s="437" t="s">
        <v>453</v>
      </c>
      <c r="Y53" s="439" t="s">
        <v>288</v>
      </c>
      <c r="Z53" s="438" t="s">
        <v>289</v>
      </c>
    </row>
    <row r="54" spans="1:26">
      <c r="A54" s="410"/>
      <c r="B54" s="70"/>
      <c r="C54" s="351"/>
      <c r="D54" s="351"/>
      <c r="E54" s="351"/>
      <c r="F54" s="390"/>
      <c r="G54" s="390"/>
      <c r="H54" s="76"/>
      <c r="I54" s="76"/>
      <c r="J54" s="55"/>
      <c r="K54" s="55"/>
      <c r="L54" s="351"/>
      <c r="M54" s="287"/>
      <c r="N54" s="357"/>
      <c r="O54" s="391"/>
      <c r="P54" s="364"/>
      <c r="Q54" s="357"/>
      <c r="R54" s="437" t="s">
        <v>450</v>
      </c>
      <c r="S54" s="440">
        <v>1168</v>
      </c>
      <c r="T54" s="437">
        <v>1169.3</v>
      </c>
      <c r="U54" s="437">
        <v>1.3</v>
      </c>
      <c r="V54" s="498" t="s">
        <v>438</v>
      </c>
      <c r="W54" s="499"/>
      <c r="X54" s="437">
        <v>3</v>
      </c>
      <c r="Y54" s="437" t="s">
        <v>439</v>
      </c>
      <c r="Z54" s="438" t="s">
        <v>0</v>
      </c>
    </row>
    <row r="55" spans="1:26">
      <c r="A55" s="415"/>
      <c r="B55" s="70"/>
      <c r="C55" s="63"/>
      <c r="D55" s="365"/>
      <c r="E55" s="63"/>
      <c r="F55" s="392"/>
      <c r="G55" s="392"/>
      <c r="H55" s="78"/>
      <c r="I55" s="78"/>
      <c r="J55" s="392"/>
      <c r="K55" s="392"/>
      <c r="L55" s="392"/>
      <c r="M55" s="367"/>
      <c r="N55" s="74"/>
      <c r="O55" s="74"/>
      <c r="P55" s="364"/>
      <c r="Q55" s="357"/>
      <c r="R55" s="437" t="s">
        <v>450</v>
      </c>
      <c r="S55" s="437">
        <v>1169.3</v>
      </c>
      <c r="T55" s="437">
        <v>1175.3</v>
      </c>
      <c r="U55" s="437">
        <v>6</v>
      </c>
      <c r="V55" s="498" t="s">
        <v>438</v>
      </c>
      <c r="W55" s="499"/>
      <c r="X55" s="437">
        <v>6</v>
      </c>
      <c r="Y55" s="437" t="s">
        <v>439</v>
      </c>
      <c r="Z55" s="438" t="s">
        <v>0</v>
      </c>
    </row>
    <row r="56" spans="1:26">
      <c r="A56" s="410"/>
      <c r="B56" s="70"/>
      <c r="C56" s="63"/>
      <c r="D56" s="74"/>
      <c r="E56" s="63"/>
      <c r="F56" s="392"/>
      <c r="G56" s="392"/>
      <c r="H56" s="78"/>
      <c r="I56" s="78"/>
      <c r="J56" s="392"/>
      <c r="K56" s="63"/>
      <c r="L56" s="63"/>
      <c r="M56" s="367"/>
      <c r="N56" s="74"/>
      <c r="O56" s="74"/>
      <c r="P56" s="364"/>
      <c r="Q56" s="357"/>
      <c r="R56" s="437" t="s">
        <v>450</v>
      </c>
      <c r="S56" s="437">
        <v>1175.3</v>
      </c>
      <c r="T56" s="437">
        <v>1181.3</v>
      </c>
      <c r="U56" s="437">
        <v>6</v>
      </c>
      <c r="V56" s="498" t="s">
        <v>438</v>
      </c>
      <c r="W56" s="499"/>
      <c r="X56" s="437">
        <v>6</v>
      </c>
      <c r="Y56" s="437" t="s">
        <v>439</v>
      </c>
      <c r="Z56" s="438" t="s">
        <v>0</v>
      </c>
    </row>
    <row r="57" spans="1:26">
      <c r="A57" s="410"/>
      <c r="B57" s="70"/>
      <c r="C57" s="63"/>
      <c r="D57" s="74"/>
      <c r="E57" s="63"/>
      <c r="F57" s="392"/>
      <c r="G57" s="392"/>
      <c r="H57" s="78"/>
      <c r="I57" s="78"/>
      <c r="J57" s="392"/>
      <c r="K57" s="63"/>
      <c r="L57" s="63"/>
      <c r="M57" s="367"/>
      <c r="N57" s="74"/>
      <c r="O57" s="74"/>
      <c r="P57" s="364"/>
      <c r="Q57" s="357"/>
      <c r="R57" s="437" t="s">
        <v>450</v>
      </c>
      <c r="S57" s="437">
        <v>1181.3</v>
      </c>
      <c r="T57" s="437">
        <v>1187.3</v>
      </c>
      <c r="U57" s="437">
        <v>6</v>
      </c>
      <c r="V57" s="498" t="s">
        <v>438</v>
      </c>
      <c r="W57" s="499"/>
      <c r="X57" s="437">
        <v>6</v>
      </c>
      <c r="Y57" s="437" t="s">
        <v>439</v>
      </c>
      <c r="Z57" s="438" t="s">
        <v>0</v>
      </c>
    </row>
    <row r="58" spans="1:26">
      <c r="A58" s="410"/>
      <c r="B58" s="70"/>
      <c r="C58" s="63"/>
      <c r="D58" s="74"/>
      <c r="E58" s="63"/>
      <c r="F58" s="392"/>
      <c r="G58" s="392"/>
      <c r="H58" s="78"/>
      <c r="I58" s="78"/>
      <c r="J58" s="392"/>
      <c r="K58" s="63"/>
      <c r="L58" s="63"/>
      <c r="M58" s="367"/>
      <c r="N58" s="74"/>
      <c r="O58" s="74"/>
      <c r="P58" s="364"/>
      <c r="Q58" s="357"/>
      <c r="R58" s="437" t="s">
        <v>450</v>
      </c>
      <c r="S58" s="437">
        <v>1187.3</v>
      </c>
      <c r="T58" s="437">
        <v>1193.3</v>
      </c>
      <c r="U58" s="437">
        <v>6</v>
      </c>
      <c r="V58" s="498" t="s">
        <v>438</v>
      </c>
      <c r="W58" s="499"/>
      <c r="X58" s="437">
        <v>6</v>
      </c>
      <c r="Y58" s="437" t="s">
        <v>439</v>
      </c>
      <c r="Z58" s="438" t="s">
        <v>0</v>
      </c>
    </row>
    <row r="59" spans="1:26">
      <c r="A59" s="410"/>
      <c r="B59" s="70"/>
      <c r="C59" s="63"/>
      <c r="D59" s="74"/>
      <c r="E59" s="63"/>
      <c r="F59" s="392"/>
      <c r="G59" s="392"/>
      <c r="H59" s="78"/>
      <c r="I59" s="78"/>
      <c r="J59" s="392"/>
      <c r="K59" s="63"/>
      <c r="L59" s="63"/>
      <c r="M59" s="367"/>
      <c r="N59" s="74"/>
      <c r="O59" s="74"/>
      <c r="P59" s="364"/>
      <c r="Q59" s="357"/>
      <c r="R59" s="437" t="s">
        <v>451</v>
      </c>
      <c r="S59" s="500" t="s">
        <v>455</v>
      </c>
      <c r="T59" s="501"/>
      <c r="U59" s="437" t="s">
        <v>456</v>
      </c>
      <c r="V59" s="498" t="s">
        <v>452</v>
      </c>
      <c r="W59" s="499"/>
      <c r="X59" s="437" t="s">
        <v>456</v>
      </c>
      <c r="Y59" s="437" t="s">
        <v>454</v>
      </c>
      <c r="Z59" s="438" t="s">
        <v>0</v>
      </c>
    </row>
    <row r="60" spans="1:26">
      <c r="A60" s="410"/>
      <c r="B60" s="70"/>
      <c r="C60" s="393"/>
      <c r="D60" s="393"/>
      <c r="E60" s="393"/>
      <c r="F60" s="289"/>
      <c r="G60" s="289"/>
      <c r="H60" s="76"/>
      <c r="I60" s="76"/>
      <c r="J60" s="394"/>
      <c r="K60" s="351"/>
      <c r="L60" s="351"/>
      <c r="M60" s="366"/>
      <c r="N60" s="357"/>
      <c r="O60" s="357"/>
      <c r="P60" s="364"/>
      <c r="Q60" s="357"/>
      <c r="R60" s="437" t="s">
        <v>457</v>
      </c>
      <c r="S60" s="500" t="s">
        <v>458</v>
      </c>
      <c r="T60" s="501"/>
      <c r="U60" s="437" t="s">
        <v>456</v>
      </c>
      <c r="V60" s="498" t="s">
        <v>452</v>
      </c>
      <c r="W60" s="499"/>
      <c r="X60" s="437" t="s">
        <v>456</v>
      </c>
      <c r="Y60" s="437" t="s">
        <v>454</v>
      </c>
      <c r="Z60" s="438" t="s">
        <v>0</v>
      </c>
    </row>
    <row r="61" spans="1:26">
      <c r="A61" s="410"/>
      <c r="B61" s="70"/>
      <c r="C61" s="351"/>
      <c r="D61" s="351"/>
      <c r="E61" s="351"/>
      <c r="F61" s="55"/>
      <c r="G61" s="55"/>
      <c r="H61" s="55"/>
      <c r="I61" s="55"/>
      <c r="J61" s="55"/>
      <c r="K61" s="351"/>
      <c r="L61" s="351"/>
      <c r="M61" s="366"/>
      <c r="N61" s="357"/>
      <c r="O61" s="74"/>
      <c r="P61" s="364"/>
      <c r="Q61" s="357"/>
      <c r="R61" s="437" t="s">
        <v>459</v>
      </c>
      <c r="S61" s="500" t="s">
        <v>460</v>
      </c>
      <c r="T61" s="501"/>
      <c r="U61" s="437" t="s">
        <v>456</v>
      </c>
      <c r="V61" s="498" t="s">
        <v>452</v>
      </c>
      <c r="W61" s="499"/>
      <c r="X61" s="437" t="s">
        <v>456</v>
      </c>
      <c r="Y61" s="437" t="s">
        <v>454</v>
      </c>
      <c r="Z61" s="438" t="s">
        <v>0</v>
      </c>
    </row>
    <row r="62" spans="1:26">
      <c r="A62" s="416"/>
      <c r="B62" s="351" t="s">
        <v>283</v>
      </c>
      <c r="C62" s="63"/>
      <c r="D62" s="63"/>
      <c r="E62" s="63"/>
      <c r="F62" s="70"/>
      <c r="G62" s="70"/>
      <c r="H62" s="70"/>
      <c r="I62" s="70"/>
      <c r="J62" s="70"/>
      <c r="K62" s="63"/>
      <c r="L62" s="63"/>
      <c r="M62" s="366">
        <v>1502</v>
      </c>
      <c r="N62" s="357" t="s">
        <v>432</v>
      </c>
      <c r="O62" s="357" t="s">
        <v>284</v>
      </c>
      <c r="P62" s="364"/>
      <c r="Q62" s="357"/>
      <c r="R62" s="437" t="s">
        <v>461</v>
      </c>
      <c r="S62" s="500" t="s">
        <v>462</v>
      </c>
      <c r="T62" s="501"/>
      <c r="U62" s="437" t="s">
        <v>456</v>
      </c>
      <c r="V62" s="498" t="s">
        <v>452</v>
      </c>
      <c r="W62" s="499"/>
      <c r="X62" s="437" t="s">
        <v>456</v>
      </c>
      <c r="Y62" s="437" t="s">
        <v>454</v>
      </c>
      <c r="Z62" s="438" t="s">
        <v>0</v>
      </c>
    </row>
    <row r="63" spans="1:26">
      <c r="A63" s="409"/>
      <c r="B63" s="351" t="s">
        <v>290</v>
      </c>
      <c r="C63" s="63"/>
      <c r="D63" s="63"/>
      <c r="E63" s="63"/>
      <c r="F63" s="70"/>
      <c r="G63" s="70"/>
      <c r="H63" s="70"/>
      <c r="I63" s="70"/>
      <c r="J63" s="70"/>
      <c r="K63" s="63"/>
      <c r="L63" s="63"/>
      <c r="M63" s="389">
        <v>1504.74</v>
      </c>
      <c r="N63" s="357" t="s">
        <v>432</v>
      </c>
      <c r="O63" s="357"/>
      <c r="P63" s="364"/>
      <c r="Q63" s="357"/>
      <c r="R63" s="437"/>
      <c r="S63" s="437"/>
      <c r="T63" s="437"/>
      <c r="U63" s="437"/>
      <c r="V63" s="498"/>
      <c r="W63" s="499"/>
      <c r="X63" s="437"/>
      <c r="Y63" s="437"/>
      <c r="Z63" s="438"/>
    </row>
    <row r="64" spans="1:26">
      <c r="A64" s="409"/>
      <c r="B64" s="63"/>
      <c r="C64" s="63"/>
      <c r="D64" s="63"/>
      <c r="E64" s="63"/>
      <c r="F64" s="70"/>
      <c r="G64" s="70"/>
      <c r="H64" s="70"/>
      <c r="I64" s="70"/>
      <c r="J64" s="70"/>
      <c r="K64" s="63"/>
      <c r="L64" s="63"/>
      <c r="M64" s="395"/>
      <c r="N64" s="74"/>
      <c r="O64" s="74"/>
      <c r="P64" s="364"/>
      <c r="Q64" s="357"/>
      <c r="R64" s="437"/>
      <c r="S64" s="437"/>
      <c r="T64" s="437"/>
      <c r="U64" s="437"/>
      <c r="V64" s="498"/>
      <c r="W64" s="499"/>
      <c r="X64" s="437"/>
      <c r="Y64" s="437"/>
      <c r="Z64" s="438"/>
    </row>
    <row r="65" spans="1:26">
      <c r="A65" s="417"/>
      <c r="B65" s="378"/>
      <c r="C65" s="378"/>
      <c r="D65" s="378"/>
      <c r="E65" s="378"/>
      <c r="F65" s="346"/>
      <c r="G65" s="346"/>
      <c r="H65" s="346"/>
      <c r="I65" s="346"/>
      <c r="J65" s="346"/>
      <c r="K65" s="378"/>
      <c r="L65" s="378"/>
      <c r="M65" s="378"/>
      <c r="N65" s="381"/>
      <c r="O65" s="381"/>
      <c r="P65" s="424"/>
      <c r="Q65" s="381"/>
      <c r="R65" s="382"/>
      <c r="S65" s="382"/>
      <c r="T65" s="382"/>
      <c r="U65" s="382"/>
      <c r="V65" s="382"/>
      <c r="W65" s="382"/>
      <c r="X65" s="382"/>
      <c r="Y65" s="378"/>
      <c r="Z65" s="425"/>
    </row>
    <row r="66" spans="1:26">
      <c r="A66" s="409"/>
      <c r="B66" s="378"/>
      <c r="C66" s="378"/>
      <c r="D66" s="378"/>
      <c r="E66" s="378"/>
      <c r="F66" s="378"/>
      <c r="G66" s="346"/>
      <c r="H66" s="346"/>
      <c r="I66" s="346"/>
      <c r="J66" s="378"/>
      <c r="K66" s="378"/>
      <c r="L66" s="378"/>
      <c r="M66" s="426"/>
      <c r="N66" s="381"/>
      <c r="O66" s="381"/>
      <c r="P66" s="424"/>
      <c r="Q66" s="381"/>
      <c r="R66" s="548" t="s">
        <v>446</v>
      </c>
      <c r="S66" s="549"/>
      <c r="T66" s="549"/>
      <c r="U66" s="549"/>
      <c r="V66" s="549"/>
      <c r="W66" s="549"/>
      <c r="X66" s="550"/>
      <c r="Y66" s="378"/>
      <c r="Z66" s="425"/>
    </row>
    <row r="67" spans="1:26">
      <c r="A67" s="407"/>
      <c r="B67" s="378"/>
      <c r="C67" s="378"/>
      <c r="D67" s="378"/>
      <c r="E67" s="378"/>
      <c r="F67" s="378"/>
      <c r="G67" s="346"/>
      <c r="H67" s="346"/>
      <c r="I67" s="346"/>
      <c r="J67" s="378"/>
      <c r="K67" s="378"/>
      <c r="L67" s="378"/>
      <c r="M67" s="427"/>
      <c r="N67" s="381"/>
      <c r="O67" s="381"/>
      <c r="P67" s="424"/>
      <c r="Q67" s="381"/>
      <c r="R67" s="441" t="s">
        <v>445</v>
      </c>
      <c r="S67" s="565" t="s">
        <v>291</v>
      </c>
      <c r="T67" s="565"/>
      <c r="U67" s="565" t="s">
        <v>292</v>
      </c>
      <c r="V67" s="565"/>
      <c r="W67" s="565"/>
      <c r="X67" s="565"/>
      <c r="Y67" s="378"/>
      <c r="Z67" s="425"/>
    </row>
    <row r="68" spans="1:26" s="442" customFormat="1">
      <c r="A68" s="431"/>
      <c r="B68" s="378"/>
      <c r="C68" s="378"/>
      <c r="D68" s="378"/>
      <c r="E68" s="378"/>
      <c r="F68" s="378"/>
      <c r="G68" s="346"/>
      <c r="H68" s="378"/>
      <c r="I68" s="346"/>
      <c r="J68" s="378"/>
      <c r="K68" s="378"/>
      <c r="L68" s="378"/>
      <c r="M68" s="426"/>
      <c r="N68" s="357"/>
      <c r="O68" s="357"/>
      <c r="P68" s="355"/>
      <c r="Q68" s="357"/>
      <c r="R68" s="437" t="s">
        <v>444</v>
      </c>
      <c r="S68" s="541" t="s">
        <v>463</v>
      </c>
      <c r="T68" s="541"/>
      <c r="U68" s="541" t="s">
        <v>464</v>
      </c>
      <c r="V68" s="541"/>
      <c r="W68" s="541"/>
      <c r="X68" s="541"/>
      <c r="Y68" s="378"/>
      <c r="Z68" s="425"/>
    </row>
    <row r="69" spans="1:26">
      <c r="A69" s="407"/>
      <c r="B69" s="378"/>
      <c r="C69" s="378"/>
      <c r="D69" s="378"/>
      <c r="E69" s="378"/>
      <c r="F69" s="378"/>
      <c r="G69" s="346"/>
      <c r="H69" s="378"/>
      <c r="I69" s="346"/>
      <c r="J69" s="378"/>
      <c r="K69" s="378"/>
      <c r="L69" s="378"/>
      <c r="M69" s="426"/>
      <c r="N69" s="381"/>
      <c r="O69" s="381"/>
      <c r="P69" s="424"/>
      <c r="Q69" s="381"/>
      <c r="R69" s="428"/>
      <c r="S69" s="561"/>
      <c r="T69" s="561"/>
      <c r="U69" s="562"/>
      <c r="V69" s="563"/>
      <c r="W69" s="563"/>
      <c r="X69" s="564"/>
      <c r="Y69" s="378"/>
      <c r="Z69" s="425"/>
    </row>
    <row r="70" spans="1:26">
      <c r="A70" s="407"/>
      <c r="B70" s="378"/>
      <c r="C70" s="378"/>
      <c r="D70" s="378"/>
      <c r="E70" s="378"/>
      <c r="F70" s="378"/>
      <c r="G70" s="378"/>
      <c r="H70" s="378"/>
      <c r="I70" s="378"/>
      <c r="J70" s="378"/>
      <c r="K70" s="378"/>
      <c r="L70" s="378"/>
      <c r="M70" s="378"/>
      <c r="N70" s="381"/>
      <c r="O70" s="381"/>
      <c r="P70" s="424"/>
      <c r="Q70" s="381"/>
      <c r="R70" s="382"/>
      <c r="S70" s="382"/>
      <c r="T70" s="382"/>
      <c r="U70" s="382"/>
      <c r="V70" s="382"/>
      <c r="W70" s="382"/>
      <c r="X70" s="378"/>
      <c r="Y70" s="378"/>
      <c r="Z70" s="425"/>
    </row>
    <row r="71" spans="1:26" s="442" customFormat="1">
      <c r="A71" s="431"/>
      <c r="B71" s="519" t="s">
        <v>293</v>
      </c>
      <c r="C71" s="528"/>
      <c r="D71" s="528"/>
      <c r="E71" s="528"/>
      <c r="F71" s="528"/>
      <c r="G71" s="528"/>
      <c r="H71" s="528"/>
      <c r="I71" s="528"/>
      <c r="J71" s="528"/>
      <c r="K71" s="528"/>
      <c r="L71" s="528"/>
      <c r="M71" s="520"/>
      <c r="N71" s="436"/>
      <c r="O71" s="436"/>
      <c r="P71" s="436"/>
      <c r="Q71" s="560">
        <v>41822</v>
      </c>
      <c r="R71" s="560"/>
      <c r="S71" s="560"/>
      <c r="T71" s="435" t="s">
        <v>294</v>
      </c>
      <c r="U71" s="541" t="s">
        <v>465</v>
      </c>
      <c r="V71" s="541"/>
      <c r="W71" s="541"/>
      <c r="X71" s="541"/>
      <c r="Y71" s="378"/>
      <c r="Z71" s="425"/>
    </row>
    <row r="72" spans="1:26" ht="13.5" thickBot="1">
      <c r="A72" s="418"/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419"/>
      <c r="N72" s="420"/>
      <c r="O72" s="420"/>
      <c r="P72" s="420"/>
      <c r="Q72" s="420"/>
      <c r="R72" s="421"/>
      <c r="S72" s="421"/>
      <c r="T72" s="421"/>
      <c r="U72" s="421"/>
      <c r="V72" s="421"/>
      <c r="W72" s="421"/>
      <c r="X72" s="419"/>
      <c r="Y72" s="422"/>
      <c r="Z72" s="423"/>
    </row>
  </sheetData>
  <mergeCells count="82">
    <mergeCell ref="A42:C42"/>
    <mergeCell ref="B41:C41"/>
    <mergeCell ref="V59:W59"/>
    <mergeCell ref="V60:W60"/>
    <mergeCell ref="V61:W61"/>
    <mergeCell ref="A43:C43"/>
    <mergeCell ref="V57:W57"/>
    <mergeCell ref="V58:W58"/>
    <mergeCell ref="V53:W53"/>
    <mergeCell ref="V55:W55"/>
    <mergeCell ref="B71:M71"/>
    <mergeCell ref="Q71:S71"/>
    <mergeCell ref="U71:X71"/>
    <mergeCell ref="S69:T69"/>
    <mergeCell ref="U69:X69"/>
    <mergeCell ref="R66:X66"/>
    <mergeCell ref="S67:T67"/>
    <mergeCell ref="U67:X67"/>
    <mergeCell ref="R37:T37"/>
    <mergeCell ref="S68:T68"/>
    <mergeCell ref="U68:X68"/>
    <mergeCell ref="R42:T42"/>
    <mergeCell ref="R43:T43"/>
    <mergeCell ref="R44:T44"/>
    <mergeCell ref="R47:X47"/>
    <mergeCell ref="R48:X49"/>
    <mergeCell ref="R52:Z52"/>
    <mergeCell ref="V54:W54"/>
    <mergeCell ref="R33:T33"/>
    <mergeCell ref="R34:T34"/>
    <mergeCell ref="R35:T35"/>
    <mergeCell ref="R36:T36"/>
    <mergeCell ref="R30:T30"/>
    <mergeCell ref="V56:W56"/>
    <mergeCell ref="R38:T38"/>
    <mergeCell ref="R39:T39"/>
    <mergeCell ref="R40:T40"/>
    <mergeCell ref="R41:T41"/>
    <mergeCell ref="R25:S25"/>
    <mergeCell ref="R32:T32"/>
    <mergeCell ref="R31:T31"/>
    <mergeCell ref="R29:T29"/>
    <mergeCell ref="R26:X26"/>
    <mergeCell ref="S27:T27"/>
    <mergeCell ref="S28:T28"/>
    <mergeCell ref="V13:X13"/>
    <mergeCell ref="R20:S20"/>
    <mergeCell ref="R21:S21"/>
    <mergeCell ref="R22:S22"/>
    <mergeCell ref="R23:S23"/>
    <mergeCell ref="R24:S24"/>
    <mergeCell ref="R18:S18"/>
    <mergeCell ref="R19:S19"/>
    <mergeCell ref="V14:X14"/>
    <mergeCell ref="V15:X15"/>
    <mergeCell ref="V8:X8"/>
    <mergeCell ref="C5:F5"/>
    <mergeCell ref="S5:T5"/>
    <mergeCell ref="S6:T6"/>
    <mergeCell ref="S15:T15"/>
    <mergeCell ref="S14:T14"/>
    <mergeCell ref="R8:S8"/>
    <mergeCell ref="S11:T11"/>
    <mergeCell ref="S12:T12"/>
    <mergeCell ref="S13:T13"/>
    <mergeCell ref="V16:X16"/>
    <mergeCell ref="R17:X17"/>
    <mergeCell ref="V11:X11"/>
    <mergeCell ref="V12:X12"/>
    <mergeCell ref="U6:V6"/>
    <mergeCell ref="W6:X6"/>
    <mergeCell ref="S7:T7"/>
    <mergeCell ref="V7:X7"/>
    <mergeCell ref="V9:X9"/>
    <mergeCell ref="V10:X10"/>
    <mergeCell ref="V62:W62"/>
    <mergeCell ref="V63:W63"/>
    <mergeCell ref="V64:W64"/>
    <mergeCell ref="S59:T59"/>
    <mergeCell ref="S60:T60"/>
    <mergeCell ref="S61:T61"/>
    <mergeCell ref="S62:T62"/>
  </mergeCells>
  <phoneticPr fontId="6" type="noConversion"/>
  <printOptions horizontalCentered="1"/>
  <pageMargins left="0" right="0" top="1" bottom="0" header="0.5" footer="0.5"/>
  <pageSetup paperSize="9" scale="6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8"/>
  <sheetViews>
    <sheetView showGridLines="0" zoomScaleNormal="80" workbookViewId="0">
      <selection activeCell="C1" sqref="C1"/>
    </sheetView>
  </sheetViews>
  <sheetFormatPr defaultColWidth="14.7109375" defaultRowHeight="14.25"/>
  <cols>
    <col min="1" max="1" width="17" style="2" customWidth="1"/>
    <col min="2" max="2" width="14.42578125" style="2" customWidth="1"/>
    <col min="3" max="3" width="14.5703125" style="2" customWidth="1"/>
    <col min="4" max="4" width="15" style="2" customWidth="1"/>
    <col min="5" max="5" width="14.140625" style="2" customWidth="1"/>
    <col min="6" max="6" width="14.85546875" style="2" customWidth="1"/>
    <col min="7" max="7" width="14.7109375" style="2" customWidth="1"/>
    <col min="8" max="8" width="15" style="2" customWidth="1"/>
    <col min="9" max="9" width="14" style="2" customWidth="1"/>
    <col min="10" max="10" width="14.28515625" style="2" customWidth="1"/>
    <col min="11" max="11" width="13.7109375" style="2" customWidth="1"/>
    <col min="12" max="12" width="13.85546875" style="2" customWidth="1"/>
    <col min="13" max="13" width="14" style="2" customWidth="1"/>
    <col min="14" max="14" width="15.28515625" style="2" customWidth="1"/>
    <col min="15" max="15" width="14.5703125" style="2" customWidth="1"/>
    <col min="16" max="16" width="14" style="2" customWidth="1"/>
    <col min="17" max="17" width="14.28515625" style="2" customWidth="1"/>
    <col min="18" max="16384" width="14.7109375" style="2"/>
  </cols>
  <sheetData>
    <row r="1" spans="1:12" ht="50.25" customHeight="1"/>
    <row r="2" spans="1:12" ht="27.75">
      <c r="A2" s="3"/>
      <c r="B2" s="3"/>
      <c r="C2" s="4" t="s">
        <v>123</v>
      </c>
      <c r="D2" s="4"/>
      <c r="E2" s="5"/>
      <c r="F2" s="5"/>
      <c r="G2" s="5"/>
      <c r="H2" s="5"/>
      <c r="I2" s="4"/>
      <c r="J2" s="4"/>
      <c r="K2" s="3"/>
      <c r="L2" s="3"/>
    </row>
    <row r="3" spans="1:12" s="9" customFormat="1" ht="20.25">
      <c r="A3" s="6"/>
      <c r="B3" s="6"/>
      <c r="C3" s="7" t="s">
        <v>124</v>
      </c>
      <c r="D3" s="7"/>
      <c r="E3" s="7"/>
      <c r="F3" s="8"/>
      <c r="G3" s="8"/>
      <c r="H3" s="7"/>
      <c r="I3" s="7"/>
      <c r="J3" s="7"/>
      <c r="K3" s="6"/>
      <c r="L3" s="6"/>
    </row>
    <row r="4" spans="1:12" s="10" customFormat="1" ht="13.5" customHeight="1"/>
    <row r="5" spans="1:12" s="12" customFormat="1" ht="14.1" customHeight="1">
      <c r="A5" s="577" t="s">
        <v>12</v>
      </c>
      <c r="B5" s="577"/>
      <c r="C5" s="583" t="s">
        <v>210</v>
      </c>
      <c r="D5" s="584"/>
      <c r="E5" s="584"/>
      <c r="F5" s="584"/>
      <c r="G5" s="577" t="s">
        <v>13</v>
      </c>
      <c r="H5" s="580"/>
      <c r="I5" s="581" t="s">
        <v>14</v>
      </c>
      <c r="J5" s="582"/>
      <c r="K5" s="582"/>
      <c r="L5" s="582"/>
    </row>
    <row r="6" spans="1:12" s="12" customFormat="1" ht="14.1" customHeight="1">
      <c r="A6" s="577" t="s">
        <v>15</v>
      </c>
      <c r="B6" s="577"/>
      <c r="C6" s="578" t="s">
        <v>9</v>
      </c>
      <c r="D6" s="579"/>
      <c r="E6" s="579"/>
      <c r="F6" s="579"/>
      <c r="G6" s="577" t="s">
        <v>16</v>
      </c>
      <c r="H6" s="580"/>
      <c r="I6" s="581" t="s">
        <v>17</v>
      </c>
      <c r="J6" s="582"/>
      <c r="K6" s="582"/>
      <c r="L6" s="582"/>
    </row>
    <row r="7" spans="1:12" s="12" customFormat="1" ht="14.1" customHeight="1">
      <c r="A7" s="577" t="s">
        <v>18</v>
      </c>
      <c r="B7" s="577"/>
      <c r="C7" s="578" t="s">
        <v>211</v>
      </c>
      <c r="D7" s="579"/>
      <c r="E7" s="579"/>
      <c r="F7" s="579"/>
      <c r="G7" s="577" t="s">
        <v>19</v>
      </c>
      <c r="H7" s="580"/>
      <c r="I7" s="581" t="s">
        <v>20</v>
      </c>
      <c r="J7" s="582"/>
      <c r="K7" s="582"/>
      <c r="L7" s="582"/>
    </row>
    <row r="8" spans="1:12" s="12" customFormat="1" ht="14.1" customHeight="1">
      <c r="A8" s="577" t="s">
        <v>21</v>
      </c>
      <c r="B8" s="577"/>
      <c r="C8" s="578" t="s">
        <v>104</v>
      </c>
      <c r="D8" s="579"/>
      <c r="E8" s="579"/>
      <c r="F8" s="579"/>
      <c r="G8" s="577" t="s">
        <v>22</v>
      </c>
      <c r="H8" s="580"/>
      <c r="I8" s="581" t="s">
        <v>23</v>
      </c>
      <c r="J8" s="582"/>
      <c r="K8" s="582"/>
      <c r="L8" s="582"/>
    </row>
    <row r="9" spans="1:12" s="12" customFormat="1" ht="14.1" customHeight="1">
      <c r="A9" s="577" t="s">
        <v>24</v>
      </c>
      <c r="B9" s="577"/>
      <c r="C9" s="578" t="s">
        <v>8</v>
      </c>
      <c r="D9" s="579"/>
      <c r="E9" s="579"/>
      <c r="F9" s="579"/>
      <c r="G9" s="577" t="s">
        <v>25</v>
      </c>
      <c r="H9" s="580"/>
      <c r="I9" s="581" t="s">
        <v>26</v>
      </c>
      <c r="J9" s="582"/>
      <c r="K9" s="582"/>
      <c r="L9" s="582"/>
    </row>
    <row r="10" spans="1:12" s="12" customFormat="1" ht="14.1" customHeight="1">
      <c r="A10" s="577" t="s">
        <v>27</v>
      </c>
      <c r="B10" s="577"/>
      <c r="C10" s="578" t="s">
        <v>8</v>
      </c>
      <c r="D10" s="579"/>
      <c r="E10" s="579"/>
      <c r="F10" s="579"/>
      <c r="G10" s="577" t="s">
        <v>28</v>
      </c>
      <c r="H10" s="580"/>
      <c r="I10" s="581" t="s">
        <v>29</v>
      </c>
      <c r="J10" s="582"/>
      <c r="K10" s="582"/>
      <c r="L10" s="582"/>
    </row>
    <row r="11" spans="1:12" s="12" customFormat="1" ht="14.1" customHeight="1">
      <c r="A11" s="577" t="s">
        <v>30</v>
      </c>
      <c r="B11" s="577"/>
      <c r="C11" s="578" t="s">
        <v>31</v>
      </c>
      <c r="D11" s="579"/>
      <c r="E11" s="579"/>
      <c r="F11" s="579"/>
      <c r="G11" s="577" t="s">
        <v>32</v>
      </c>
      <c r="H11" s="580"/>
      <c r="I11" s="581" t="s">
        <v>125</v>
      </c>
      <c r="J11" s="582"/>
      <c r="K11" s="582"/>
      <c r="L11" s="582"/>
    </row>
    <row r="12" spans="1:12" s="12" customFormat="1" ht="14.1" customHeight="1">
      <c r="A12" s="577" t="s">
        <v>33</v>
      </c>
      <c r="B12" s="577"/>
      <c r="C12" s="581" t="s">
        <v>126</v>
      </c>
      <c r="D12" s="580"/>
      <c r="E12" s="580"/>
      <c r="F12" s="580"/>
      <c r="G12" s="577" t="s">
        <v>34</v>
      </c>
      <c r="H12" s="580"/>
      <c r="I12" s="581" t="s">
        <v>127</v>
      </c>
      <c r="J12" s="582"/>
      <c r="K12" s="582"/>
      <c r="L12" s="582"/>
    </row>
    <row r="13" spans="1:12" s="12" customFormat="1" ht="14.1" customHeight="1">
      <c r="A13" s="11" t="s">
        <v>35</v>
      </c>
      <c r="B13" s="11"/>
      <c r="C13" s="578" t="s">
        <v>128</v>
      </c>
      <c r="D13" s="579"/>
      <c r="E13" s="579"/>
      <c r="F13" s="579"/>
      <c r="G13" s="577" t="s">
        <v>36</v>
      </c>
      <c r="H13" s="580"/>
      <c r="I13" s="581" t="s">
        <v>129</v>
      </c>
      <c r="J13" s="582"/>
      <c r="K13" s="582"/>
      <c r="L13" s="582"/>
    </row>
    <row r="14" spans="1:12" s="12" customFormat="1" ht="14.1" customHeight="1">
      <c r="A14" s="577" t="s">
        <v>37</v>
      </c>
      <c r="B14" s="577"/>
      <c r="C14" s="581" t="s">
        <v>212</v>
      </c>
      <c r="D14" s="580"/>
      <c r="E14" s="580"/>
      <c r="F14" s="580"/>
      <c r="G14" s="577" t="s">
        <v>38</v>
      </c>
      <c r="H14" s="580"/>
      <c r="I14" s="585" t="s">
        <v>128</v>
      </c>
      <c r="J14" s="586"/>
      <c r="K14" s="586"/>
      <c r="L14" s="586"/>
    </row>
    <row r="15" spans="1:12" s="12" customFormat="1" ht="14.1" customHeight="1">
      <c r="A15" s="577" t="s">
        <v>39</v>
      </c>
      <c r="B15" s="577"/>
      <c r="C15" s="578" t="s">
        <v>40</v>
      </c>
      <c r="D15" s="579"/>
      <c r="E15" s="579"/>
      <c r="F15" s="579"/>
      <c r="G15" s="577" t="s">
        <v>41</v>
      </c>
      <c r="H15" s="580"/>
      <c r="I15" s="581" t="s">
        <v>42</v>
      </c>
      <c r="J15" s="582"/>
      <c r="K15" s="582"/>
      <c r="L15" s="582"/>
    </row>
    <row r="16" spans="1:12" s="12" customFormat="1" ht="14.1" customHeight="1">
      <c r="A16" s="577" t="s">
        <v>43</v>
      </c>
      <c r="B16" s="577"/>
      <c r="C16" s="578" t="s">
        <v>44</v>
      </c>
      <c r="D16" s="579"/>
      <c r="E16" s="579"/>
      <c r="F16" s="579"/>
      <c r="G16" s="577" t="s">
        <v>45</v>
      </c>
      <c r="H16" s="580"/>
      <c r="I16" s="581" t="s">
        <v>46</v>
      </c>
      <c r="J16" s="582"/>
      <c r="K16" s="582"/>
      <c r="L16" s="582"/>
    </row>
    <row r="17" spans="1:14" s="12" customFormat="1" ht="14.1" customHeight="1">
      <c r="A17" s="577" t="s">
        <v>47</v>
      </c>
      <c r="B17" s="577"/>
      <c r="C17" s="578" t="s">
        <v>48</v>
      </c>
      <c r="D17" s="579"/>
      <c r="E17" s="579"/>
      <c r="F17" s="579"/>
      <c r="G17" s="577" t="s">
        <v>49</v>
      </c>
      <c r="H17" s="580"/>
      <c r="I17" s="581" t="s">
        <v>50</v>
      </c>
      <c r="J17" s="582"/>
      <c r="K17" s="582"/>
      <c r="L17" s="582"/>
    </row>
    <row r="18" spans="1:14" s="12" customFormat="1" ht="28.15" customHeight="1">
      <c r="A18" s="577" t="s">
        <v>51</v>
      </c>
      <c r="B18" s="577"/>
      <c r="C18" s="578" t="s">
        <v>52</v>
      </c>
      <c r="D18" s="579"/>
      <c r="E18" s="579"/>
      <c r="F18" s="579"/>
      <c r="G18" s="577" t="s">
        <v>53</v>
      </c>
      <c r="H18" s="580"/>
      <c r="I18" s="581" t="s">
        <v>54</v>
      </c>
      <c r="J18" s="582"/>
      <c r="K18" s="582"/>
      <c r="L18" s="582"/>
    </row>
    <row r="19" spans="1:14" s="12" customFormat="1" ht="14.1" customHeight="1">
      <c r="A19" s="577" t="s">
        <v>55</v>
      </c>
      <c r="B19" s="577"/>
      <c r="C19" s="578">
        <v>1.0002523999999999</v>
      </c>
      <c r="D19" s="579"/>
      <c r="E19" s="579"/>
      <c r="F19" s="579"/>
      <c r="G19" s="577" t="s">
        <v>56</v>
      </c>
      <c r="H19" s="580"/>
      <c r="I19" s="581" t="s">
        <v>57</v>
      </c>
      <c r="J19" s="582"/>
      <c r="K19" s="582"/>
      <c r="L19" s="582"/>
    </row>
    <row r="20" spans="1:14" s="12" customFormat="1" ht="14.1" customHeight="1">
      <c r="A20" s="13"/>
      <c r="B20" s="13"/>
      <c r="C20" s="13"/>
      <c r="D20" s="14"/>
      <c r="E20" s="14"/>
      <c r="F20" s="14"/>
      <c r="G20" s="14"/>
      <c r="H20" s="15"/>
      <c r="I20" s="15"/>
      <c r="J20" s="15"/>
      <c r="K20" s="15"/>
      <c r="L20" s="16"/>
    </row>
    <row r="21" spans="1:14" s="19" customFormat="1" ht="25.5">
      <c r="A21" s="17" t="s">
        <v>2</v>
      </c>
      <c r="B21" s="18" t="s">
        <v>58</v>
      </c>
      <c r="C21" s="18" t="s">
        <v>59</v>
      </c>
      <c r="D21" s="18" t="s">
        <v>60</v>
      </c>
      <c r="E21" s="18" t="s">
        <v>61</v>
      </c>
      <c r="F21" s="18" t="s">
        <v>62</v>
      </c>
      <c r="G21" s="18" t="s">
        <v>63</v>
      </c>
      <c r="H21" s="18" t="s">
        <v>130</v>
      </c>
      <c r="I21" s="18" t="s">
        <v>131</v>
      </c>
      <c r="J21" s="18" t="s">
        <v>64</v>
      </c>
      <c r="K21" s="18" t="s">
        <v>65</v>
      </c>
      <c r="L21" s="18" t="s">
        <v>66</v>
      </c>
      <c r="M21" s="18" t="s">
        <v>67</v>
      </c>
      <c r="N21" s="18" t="s">
        <v>68</v>
      </c>
    </row>
    <row r="22" spans="1:14" s="22" customFormat="1" ht="12.75">
      <c r="A22" s="20" t="s">
        <v>69</v>
      </c>
      <c r="B22" s="21">
        <v>0</v>
      </c>
      <c r="C22" s="21">
        <v>0</v>
      </c>
      <c r="D22" s="21">
        <v>0</v>
      </c>
      <c r="E22" s="21">
        <v>0</v>
      </c>
      <c r="F22" s="21">
        <v>-77.28</v>
      </c>
      <c r="G22" s="21">
        <v>0</v>
      </c>
      <c r="H22" s="21">
        <v>0</v>
      </c>
      <c r="I22" s="21">
        <v>0</v>
      </c>
      <c r="J22" s="21" t="s">
        <v>70</v>
      </c>
      <c r="K22" s="21">
        <v>1729604.57</v>
      </c>
      <c r="L22" s="21">
        <v>729671.23</v>
      </c>
      <c r="M22" s="21" t="s">
        <v>71</v>
      </c>
      <c r="N22" s="21" t="s">
        <v>72</v>
      </c>
    </row>
    <row r="23" spans="1:14" s="22" customFormat="1" ht="12.75">
      <c r="A23" s="23" t="s">
        <v>73</v>
      </c>
      <c r="B23" s="24">
        <v>5.0800003457390002</v>
      </c>
      <c r="C23" s="24">
        <v>3.6613450169999999E-2</v>
      </c>
      <c r="D23" s="24">
        <v>346.85</v>
      </c>
      <c r="E23" s="24">
        <v>5.08</v>
      </c>
      <c r="F23" s="24">
        <v>-72.2</v>
      </c>
      <c r="G23" s="24">
        <v>1.576197196E-3</v>
      </c>
      <c r="H23" s="24">
        <v>1.580562327E-3</v>
      </c>
      <c r="I23" s="24">
        <v>-3.6926266499999997E-4</v>
      </c>
      <c r="J23" s="24">
        <v>0.21622114770600001</v>
      </c>
      <c r="K23" s="24">
        <v>1729604.5715809599</v>
      </c>
      <c r="L23" s="24">
        <v>729671.22963064397</v>
      </c>
      <c r="M23" s="24" t="s">
        <v>71</v>
      </c>
      <c r="N23" s="24" t="s">
        <v>72</v>
      </c>
    </row>
    <row r="24" spans="1:14" s="22" customFormat="1" ht="12.75">
      <c r="A24" s="23" t="s">
        <v>105</v>
      </c>
      <c r="B24" s="24">
        <v>98.13</v>
      </c>
      <c r="C24" s="24">
        <v>0.70725937414499995</v>
      </c>
      <c r="D24" s="24">
        <v>346.85</v>
      </c>
      <c r="E24" s="24">
        <v>98.127507934806005</v>
      </c>
      <c r="F24" s="24">
        <v>20.847507934806</v>
      </c>
      <c r="G24" s="24">
        <v>0.58814060612800001</v>
      </c>
      <c r="H24" s="24">
        <v>0.58976940671099998</v>
      </c>
      <c r="I24" s="24">
        <v>-0.13778629214400001</v>
      </c>
      <c r="J24" s="24">
        <v>0.21622114770600001</v>
      </c>
      <c r="K24" s="24">
        <v>1729605.1599182601</v>
      </c>
      <c r="L24" s="24">
        <v>729671.09217893099</v>
      </c>
      <c r="M24" s="24" t="s">
        <v>106</v>
      </c>
      <c r="N24" s="24" t="s">
        <v>72</v>
      </c>
    </row>
    <row r="25" spans="1:14" s="22" customFormat="1" ht="12.75">
      <c r="A25" s="20" t="s">
        <v>10</v>
      </c>
      <c r="B25" s="21">
        <v>109.61</v>
      </c>
      <c r="C25" s="21">
        <v>0.79</v>
      </c>
      <c r="D25" s="21">
        <v>346.85</v>
      </c>
      <c r="E25" s="21">
        <v>109.606527008528</v>
      </c>
      <c r="F25" s="21">
        <v>32.326527008527997</v>
      </c>
      <c r="G25" s="21">
        <v>0.73379805594199998</v>
      </c>
      <c r="H25" s="21">
        <v>0.73583024125600005</v>
      </c>
      <c r="I25" s="21">
        <v>-0.17191010492600001</v>
      </c>
      <c r="J25" s="21">
        <v>0.21622114770600001</v>
      </c>
      <c r="K25" s="21">
        <v>1729605.3060159599</v>
      </c>
      <c r="L25" s="21">
        <v>729671.05804650497</v>
      </c>
      <c r="M25" s="21" t="s">
        <v>74</v>
      </c>
      <c r="N25" s="21" t="s">
        <v>72</v>
      </c>
    </row>
    <row r="26" spans="1:14" s="22" customFormat="1" ht="12.75">
      <c r="A26" s="20" t="s">
        <v>10</v>
      </c>
      <c r="B26" s="21">
        <v>137.21</v>
      </c>
      <c r="C26" s="21">
        <v>2.25</v>
      </c>
      <c r="D26" s="21">
        <v>0.57999999999999996</v>
      </c>
      <c r="E26" s="21">
        <v>137.196139988391</v>
      </c>
      <c r="F26" s="21">
        <v>59.916139988391002</v>
      </c>
      <c r="G26" s="21">
        <v>1.4603929375310001</v>
      </c>
      <c r="H26" s="21">
        <v>1.462909632581</v>
      </c>
      <c r="I26" s="21">
        <v>-0.20971449189399999</v>
      </c>
      <c r="J26" s="21">
        <v>1.6243241028369999</v>
      </c>
      <c r="K26" s="21">
        <v>1729606.0332788699</v>
      </c>
      <c r="L26" s="21">
        <v>729671.02023257699</v>
      </c>
      <c r="M26" s="21" t="s">
        <v>75</v>
      </c>
      <c r="N26" s="21" t="s">
        <v>76</v>
      </c>
    </row>
    <row r="27" spans="1:14" s="22" customFormat="1" ht="12.75">
      <c r="A27" s="20" t="s">
        <v>10</v>
      </c>
      <c r="B27" s="21">
        <v>165.61</v>
      </c>
      <c r="C27" s="21">
        <v>5.66</v>
      </c>
      <c r="D27" s="21">
        <v>4.67</v>
      </c>
      <c r="E27" s="21">
        <v>165.52437147802601</v>
      </c>
      <c r="F27" s="21">
        <v>88.244371478025997</v>
      </c>
      <c r="G27" s="21">
        <v>3.4155109181059999</v>
      </c>
      <c r="H27" s="21">
        <v>3.4167767215459999</v>
      </c>
      <c r="I27" s="21">
        <v>-9.0013592877000004E-2</v>
      </c>
      <c r="J27" s="21">
        <v>3.6121327220460002</v>
      </c>
      <c r="K27" s="21">
        <v>1729607.9876391101</v>
      </c>
      <c r="L27" s="21">
        <v>729671.13996368798</v>
      </c>
      <c r="M27" s="21" t="s">
        <v>77</v>
      </c>
      <c r="N27" s="21" t="s">
        <v>72</v>
      </c>
    </row>
    <row r="28" spans="1:14" s="22" customFormat="1" ht="12.75">
      <c r="A28" s="20" t="s">
        <v>10</v>
      </c>
      <c r="B28" s="21">
        <v>193.51</v>
      </c>
      <c r="C28" s="21">
        <v>9.59</v>
      </c>
      <c r="D28" s="21">
        <v>4.34</v>
      </c>
      <c r="E28" s="21">
        <v>193.172252996802</v>
      </c>
      <c r="F28" s="21">
        <v>115.892252996802</v>
      </c>
      <c r="G28" s="21">
        <v>7.108646023405</v>
      </c>
      <c r="H28" s="21">
        <v>7.1068349374539999</v>
      </c>
      <c r="I28" s="21">
        <v>0.19798413753300001</v>
      </c>
      <c r="J28" s="21">
        <v>4.2260514158640001</v>
      </c>
      <c r="K28" s="21">
        <v>1729611.6786286801</v>
      </c>
      <c r="L28" s="21">
        <v>729671.42803410802</v>
      </c>
      <c r="M28" s="21" t="s">
        <v>78</v>
      </c>
      <c r="N28" s="21" t="s">
        <v>79</v>
      </c>
    </row>
    <row r="29" spans="1:14" s="22" customFormat="1" ht="12.75">
      <c r="A29" s="20" t="s">
        <v>10</v>
      </c>
      <c r="B29" s="21">
        <v>224.51</v>
      </c>
      <c r="C29" s="21">
        <v>15.58</v>
      </c>
      <c r="D29" s="21">
        <v>5.81</v>
      </c>
      <c r="E29" s="21">
        <v>223.413739974289</v>
      </c>
      <c r="F29" s="21">
        <v>146.133739974289</v>
      </c>
      <c r="G29" s="21">
        <v>13.837966009518</v>
      </c>
      <c r="H29" s="21">
        <v>13.829479733185</v>
      </c>
      <c r="I29" s="21">
        <v>0.81538425022100003</v>
      </c>
      <c r="J29" s="21">
        <v>5.8045933341499998</v>
      </c>
      <c r="K29" s="21">
        <v>1729618.40297025</v>
      </c>
      <c r="L29" s="21">
        <v>729672.04559005098</v>
      </c>
      <c r="M29" s="21" t="s">
        <v>80</v>
      </c>
      <c r="N29" s="21" t="s">
        <v>81</v>
      </c>
    </row>
    <row r="30" spans="1:14" s="22" customFormat="1" ht="12.75">
      <c r="A30" s="20" t="s">
        <v>10</v>
      </c>
      <c r="B30" s="21">
        <v>252.71</v>
      </c>
      <c r="C30" s="21">
        <v>21.14</v>
      </c>
      <c r="D30" s="21">
        <v>7.05</v>
      </c>
      <c r="E30" s="21">
        <v>250.16785239142101</v>
      </c>
      <c r="F30" s="21">
        <v>172.88785239142101</v>
      </c>
      <c r="G30" s="21">
        <v>22.670233555122</v>
      </c>
      <c r="H30" s="21">
        <v>22.65070237646</v>
      </c>
      <c r="I30" s="21">
        <v>1.8236667651630001</v>
      </c>
      <c r="J30" s="21">
        <v>5.9291469806299997</v>
      </c>
      <c r="K30" s="21">
        <v>1729627.2264193399</v>
      </c>
      <c r="L30" s="21">
        <v>729673.05412705301</v>
      </c>
      <c r="M30" s="21" t="s">
        <v>82</v>
      </c>
      <c r="N30" s="21" t="s">
        <v>83</v>
      </c>
    </row>
    <row r="31" spans="1:14" s="22" customFormat="1" ht="12.75">
      <c r="A31" s="20" t="s">
        <v>10</v>
      </c>
      <c r="B31" s="21">
        <v>280.81</v>
      </c>
      <c r="C31" s="21">
        <v>24.33</v>
      </c>
      <c r="D31" s="21">
        <v>8.76</v>
      </c>
      <c r="E31" s="21">
        <v>276.08148246116298</v>
      </c>
      <c r="F31" s="21">
        <v>198.801482461163</v>
      </c>
      <c r="G31" s="21">
        <v>33.439516317482003</v>
      </c>
      <c r="H31" s="21">
        <v>33.403351365279001</v>
      </c>
      <c r="I31" s="21">
        <v>3.3275471109599999</v>
      </c>
      <c r="J31" s="21">
        <v>3.4776703528600001</v>
      </c>
      <c r="K31" s="21">
        <v>1729637.9817822699</v>
      </c>
      <c r="L31" s="21">
        <v>729674.55838697299</v>
      </c>
      <c r="M31" s="21" t="s">
        <v>84</v>
      </c>
      <c r="N31" s="21" t="s">
        <v>85</v>
      </c>
    </row>
    <row r="32" spans="1:14" s="22" customFormat="1" ht="12.75">
      <c r="A32" s="20" t="s">
        <v>10</v>
      </c>
      <c r="B32" s="21">
        <v>307.41000000000003</v>
      </c>
      <c r="C32" s="21">
        <v>26.92</v>
      </c>
      <c r="D32" s="21">
        <v>9.2200000000000006</v>
      </c>
      <c r="E32" s="21">
        <v>300.06319247801702</v>
      </c>
      <c r="F32" s="21">
        <v>222.78319247801701</v>
      </c>
      <c r="G32" s="21">
        <v>44.820761795438003</v>
      </c>
      <c r="H32" s="21">
        <v>44.764591871268003</v>
      </c>
      <c r="I32" s="21">
        <v>5.1271615315509997</v>
      </c>
      <c r="J32" s="21">
        <v>2.9296363759180002</v>
      </c>
      <c r="K32" s="21">
        <v>1729649.3458903099</v>
      </c>
      <c r="L32" s="21">
        <v>729676.35845561104</v>
      </c>
      <c r="M32" s="21" t="s">
        <v>86</v>
      </c>
      <c r="N32" s="21" t="s">
        <v>87</v>
      </c>
    </row>
    <row r="33" spans="1:14" s="22" customFormat="1" ht="12.75">
      <c r="A33" s="20" t="s">
        <v>10</v>
      </c>
      <c r="B33" s="21">
        <v>332.41</v>
      </c>
      <c r="C33" s="21">
        <v>29.28</v>
      </c>
      <c r="D33" s="21">
        <v>5.93</v>
      </c>
      <c r="E33" s="21">
        <v>322.116147292037</v>
      </c>
      <c r="F33" s="21">
        <v>244.836147292037</v>
      </c>
      <c r="G33" s="21">
        <v>56.507065618318002</v>
      </c>
      <c r="H33" s="21">
        <v>56.433921410483002</v>
      </c>
      <c r="I33" s="21">
        <v>6.6658458631749999</v>
      </c>
      <c r="J33" s="21">
        <v>3.3870039805230001</v>
      </c>
      <c r="K33" s="21">
        <v>1729661.01816515</v>
      </c>
      <c r="L33" s="21">
        <v>729677.89752830099</v>
      </c>
      <c r="M33" s="21" t="s">
        <v>88</v>
      </c>
      <c r="N33" s="21" t="s">
        <v>89</v>
      </c>
    </row>
    <row r="34" spans="1:14" s="22" customFormat="1" ht="12.75">
      <c r="A34" s="20" t="s">
        <v>10</v>
      </c>
      <c r="B34" s="21">
        <v>357.21</v>
      </c>
      <c r="C34" s="21">
        <v>33.46</v>
      </c>
      <c r="D34" s="21">
        <v>1.43</v>
      </c>
      <c r="E34" s="21">
        <v>343.28921234366601</v>
      </c>
      <c r="F34" s="21">
        <v>266.00921234366598</v>
      </c>
      <c r="G34" s="21">
        <v>69.389691058970996</v>
      </c>
      <c r="H34" s="21">
        <v>69.308201809696996</v>
      </c>
      <c r="I34" s="21">
        <v>7.463477587181</v>
      </c>
      <c r="J34" s="21">
        <v>5.793296448655</v>
      </c>
      <c r="K34" s="21">
        <v>1729673.8956949799</v>
      </c>
      <c r="L34" s="21">
        <v>729678.69536134496</v>
      </c>
      <c r="M34" s="21" t="s">
        <v>90</v>
      </c>
      <c r="N34" s="21" t="s">
        <v>91</v>
      </c>
    </row>
    <row r="35" spans="1:14" s="22" customFormat="1" ht="12.75">
      <c r="A35" s="20" t="s">
        <v>10</v>
      </c>
      <c r="B35" s="21">
        <v>382.21</v>
      </c>
      <c r="C35" s="21">
        <v>36.020000000000003</v>
      </c>
      <c r="D35" s="21">
        <v>0.44</v>
      </c>
      <c r="E35" s="21">
        <v>363.83132956340199</v>
      </c>
      <c r="F35" s="21">
        <v>286.55132956340202</v>
      </c>
      <c r="G35" s="21">
        <v>83.634279236946</v>
      </c>
      <c r="H35" s="21">
        <v>83.551101942372995</v>
      </c>
      <c r="I35" s="21">
        <v>7.6919597841670004</v>
      </c>
      <c r="J35" s="21">
        <v>3.1456214137349998</v>
      </c>
      <c r="K35" s="21">
        <v>1729688.14218998</v>
      </c>
      <c r="L35" s="21">
        <v>729678.92390120996</v>
      </c>
      <c r="M35" s="21" t="s">
        <v>92</v>
      </c>
      <c r="N35" s="21" t="s">
        <v>93</v>
      </c>
    </row>
    <row r="36" spans="1:14" s="22" customFormat="1" ht="12.75">
      <c r="A36" s="20" t="s">
        <v>10</v>
      </c>
      <c r="B36" s="21">
        <v>405.91</v>
      </c>
      <c r="C36" s="21">
        <v>42.28</v>
      </c>
      <c r="D36" s="21">
        <v>0.87</v>
      </c>
      <c r="E36" s="21">
        <v>382.20147271625399</v>
      </c>
      <c r="F36" s="21">
        <v>304.92147271625402</v>
      </c>
      <c r="G36" s="21">
        <v>98.589822089928006</v>
      </c>
      <c r="H36" s="21">
        <v>98.505624143239004</v>
      </c>
      <c r="I36" s="21">
        <v>7.8666956588149999</v>
      </c>
      <c r="J36" s="21">
        <v>7.9314577542410003</v>
      </c>
      <c r="K36" s="21">
        <v>1729703.1004866499</v>
      </c>
      <c r="L36" s="21">
        <v>729679.09868118796</v>
      </c>
      <c r="M36" s="21" t="s">
        <v>107</v>
      </c>
      <c r="N36" s="21" t="s">
        <v>108</v>
      </c>
    </row>
    <row r="37" spans="1:14" s="22" customFormat="1" ht="12.75">
      <c r="A37" s="20" t="s">
        <v>10</v>
      </c>
      <c r="B37" s="21">
        <v>443.81</v>
      </c>
      <c r="C37" s="21">
        <v>52.01</v>
      </c>
      <c r="D37" s="21">
        <v>359.55</v>
      </c>
      <c r="E37" s="21">
        <v>407.94862539859201</v>
      </c>
      <c r="F37" s="21">
        <v>330.66862539859198</v>
      </c>
      <c r="G37" s="21">
        <v>126.337835286961</v>
      </c>
      <c r="H37" s="21">
        <v>126.25460183039201</v>
      </c>
      <c r="I37" s="21">
        <v>7.9431579326310002</v>
      </c>
      <c r="J37" s="21">
        <v>7.7395134179429999</v>
      </c>
      <c r="K37" s="21">
        <v>1729730.8564680901</v>
      </c>
      <c r="L37" s="21">
        <v>729679.17516275996</v>
      </c>
      <c r="M37" s="21" t="s">
        <v>109</v>
      </c>
      <c r="N37" s="21" t="s">
        <v>110</v>
      </c>
    </row>
    <row r="38" spans="1:14" s="22" customFormat="1" ht="12.75">
      <c r="A38" s="20" t="s">
        <v>10</v>
      </c>
      <c r="B38" s="21">
        <v>469.01</v>
      </c>
      <c r="C38" s="21">
        <v>55.93</v>
      </c>
      <c r="D38" s="21">
        <v>358.3</v>
      </c>
      <c r="E38" s="21">
        <v>422.76897989095198</v>
      </c>
      <c r="F38" s="21">
        <v>345.48897989095201</v>
      </c>
      <c r="G38" s="21">
        <v>146.70312747544199</v>
      </c>
      <c r="H38" s="21">
        <v>146.62572329351701</v>
      </c>
      <c r="I38" s="21">
        <v>7.5553708683379996</v>
      </c>
      <c r="J38" s="21">
        <v>4.8191860988600004</v>
      </c>
      <c r="K38" s="21">
        <v>1729751.23273116</v>
      </c>
      <c r="L38" s="21">
        <v>729678.78727782005</v>
      </c>
      <c r="M38" s="21" t="s">
        <v>111</v>
      </c>
      <c r="N38" s="21" t="s">
        <v>108</v>
      </c>
    </row>
    <row r="39" spans="1:14" s="22" customFormat="1" ht="12.75">
      <c r="A39" s="20" t="s">
        <v>10</v>
      </c>
      <c r="B39" s="21">
        <v>495.51</v>
      </c>
      <c r="C39" s="21">
        <v>58.62</v>
      </c>
      <c r="D39" s="21">
        <v>357.96</v>
      </c>
      <c r="E39" s="21">
        <v>437.093791271138</v>
      </c>
      <c r="F39" s="21">
        <v>359.81379127113797</v>
      </c>
      <c r="G39" s="21">
        <v>168.97302489999501</v>
      </c>
      <c r="H39" s="21">
        <v>168.905506636208</v>
      </c>
      <c r="I39" s="21">
        <v>6.8269541891739998</v>
      </c>
      <c r="J39" s="21">
        <v>3.0624433607250001</v>
      </c>
      <c r="K39" s="21">
        <v>1729773.5181378501</v>
      </c>
      <c r="L39" s="21">
        <v>729678.05867729103</v>
      </c>
      <c r="M39" s="21" t="s">
        <v>112</v>
      </c>
      <c r="N39" s="21" t="s">
        <v>93</v>
      </c>
    </row>
    <row r="40" spans="1:14" s="22" customFormat="1" ht="12.75">
      <c r="A40" s="20" t="s">
        <v>132</v>
      </c>
      <c r="B40" s="21">
        <v>504</v>
      </c>
      <c r="C40" s="21">
        <v>59.18</v>
      </c>
      <c r="D40" s="21">
        <v>357.77</v>
      </c>
      <c r="E40" s="21">
        <v>441.47914472447201</v>
      </c>
      <c r="F40" s="21">
        <v>364.19914472447198</v>
      </c>
      <c r="G40" s="21">
        <v>176.23404245342999</v>
      </c>
      <c r="H40" s="21">
        <v>176.17013237601199</v>
      </c>
      <c r="I40" s="21">
        <v>6.5560931231610002</v>
      </c>
      <c r="J40" s="21">
        <v>2.0606125503450001</v>
      </c>
      <c r="K40" s="21">
        <v>1729780.7845971601</v>
      </c>
      <c r="L40" s="21">
        <v>729677.78774785995</v>
      </c>
      <c r="M40" s="21" t="s">
        <v>133</v>
      </c>
      <c r="N40" s="21" t="s">
        <v>91</v>
      </c>
    </row>
    <row r="41" spans="1:14" s="22" customFormat="1" ht="12.75">
      <c r="A41" s="20" t="s">
        <v>10</v>
      </c>
      <c r="B41" s="21">
        <v>514</v>
      </c>
      <c r="C41" s="21">
        <v>60.92</v>
      </c>
      <c r="D41" s="21">
        <v>358.58</v>
      </c>
      <c r="E41" s="21">
        <v>446.47145589937497</v>
      </c>
      <c r="F41" s="21">
        <v>369.191455899375</v>
      </c>
      <c r="G41" s="21">
        <v>184.89008439376801</v>
      </c>
      <c r="H41" s="21">
        <v>184.82992760736701</v>
      </c>
      <c r="I41" s="21">
        <v>6.2807019051779998</v>
      </c>
      <c r="J41" s="21">
        <v>5.6285732555979999</v>
      </c>
      <c r="K41" s="21">
        <v>1729789.4465780901</v>
      </c>
      <c r="L41" s="21">
        <v>729677.51228713396</v>
      </c>
      <c r="M41" s="21" t="s">
        <v>134</v>
      </c>
      <c r="N41" s="21" t="s">
        <v>135</v>
      </c>
    </row>
    <row r="42" spans="1:14" s="22" customFormat="1" ht="12.75">
      <c r="A42" s="20" t="s">
        <v>10</v>
      </c>
      <c r="B42" s="21">
        <v>524</v>
      </c>
      <c r="C42" s="21">
        <v>61.86</v>
      </c>
      <c r="D42" s="21">
        <v>358.92</v>
      </c>
      <c r="E42" s="21">
        <v>451.25986390241502</v>
      </c>
      <c r="F42" s="21">
        <v>373.97986390241499</v>
      </c>
      <c r="G42" s="21">
        <v>193.66408265316599</v>
      </c>
      <c r="H42" s="21">
        <v>193.606717916534</v>
      </c>
      <c r="I42" s="21">
        <v>6.0893082342789997</v>
      </c>
      <c r="J42" s="21">
        <v>2.9587513215130001</v>
      </c>
      <c r="K42" s="21">
        <v>1729798.2255836399</v>
      </c>
      <c r="L42" s="21">
        <v>729677.32084515598</v>
      </c>
      <c r="M42" s="21" t="s">
        <v>136</v>
      </c>
      <c r="N42" s="21" t="s">
        <v>135</v>
      </c>
    </row>
    <row r="43" spans="1:14" s="22" customFormat="1" ht="12.75">
      <c r="A43" s="20" t="s">
        <v>10</v>
      </c>
      <c r="B43" s="21">
        <v>534</v>
      </c>
      <c r="C43" s="21">
        <v>61.48</v>
      </c>
      <c r="D43" s="21">
        <v>359.41</v>
      </c>
      <c r="E43" s="21">
        <v>456.00536922383202</v>
      </c>
      <c r="F43" s="21">
        <v>378.72536922383199</v>
      </c>
      <c r="G43" s="21">
        <v>202.46331562431101</v>
      </c>
      <c r="H43" s="21">
        <v>202.408017182235</v>
      </c>
      <c r="I43" s="21">
        <v>5.9609661263979996</v>
      </c>
      <c r="J43" s="21">
        <v>1.724487813543</v>
      </c>
      <c r="K43" s="21">
        <v>1729807.0291043201</v>
      </c>
      <c r="L43" s="21">
        <v>729677.19247065496</v>
      </c>
      <c r="M43" s="21" t="s">
        <v>137</v>
      </c>
      <c r="N43" s="21" t="s">
        <v>135</v>
      </c>
    </row>
    <row r="44" spans="1:14" s="22" customFormat="1" ht="12.75">
      <c r="A44" s="20" t="s">
        <v>138</v>
      </c>
      <c r="B44" s="21">
        <v>539</v>
      </c>
      <c r="C44" s="21">
        <v>62.65</v>
      </c>
      <c r="D44" s="21">
        <v>359.55</v>
      </c>
      <c r="E44" s="21">
        <v>458.34767737938603</v>
      </c>
      <c r="F44" s="21">
        <v>381.067677379386</v>
      </c>
      <c r="G44" s="21">
        <v>206.87969765408499</v>
      </c>
      <c r="H44" s="21">
        <v>206.82515530887801</v>
      </c>
      <c r="I44" s="21">
        <v>5.9209055720489996</v>
      </c>
      <c r="J44" s="21">
        <v>7.0591154567809999</v>
      </c>
      <c r="K44" s="21">
        <v>1729811.44735732</v>
      </c>
      <c r="L44" s="21">
        <v>729677.15239999001</v>
      </c>
      <c r="M44" s="21" t="s">
        <v>139</v>
      </c>
      <c r="N44" s="21" t="s">
        <v>135</v>
      </c>
    </row>
    <row r="45" spans="1:14" s="22" customFormat="1" ht="12.75">
      <c r="A45" s="23" t="s">
        <v>113</v>
      </c>
      <c r="B45" s="24">
        <v>576</v>
      </c>
      <c r="C45" s="24">
        <v>62.489781991961998</v>
      </c>
      <c r="D45" s="24">
        <v>359.09778664198598</v>
      </c>
      <c r="E45" s="24">
        <v>475.39239349494699</v>
      </c>
      <c r="F45" s="24">
        <v>398.11239349494701</v>
      </c>
      <c r="G45" s="24">
        <v>239.71084239252301</v>
      </c>
      <c r="H45" s="24">
        <v>239.66295468983799</v>
      </c>
      <c r="I45" s="24">
        <v>5.5334861590699997</v>
      </c>
      <c r="J45" s="24">
        <v>0.35040666888299998</v>
      </c>
      <c r="K45" s="24">
        <v>1729844.29344486</v>
      </c>
      <c r="L45" s="24">
        <v>729676.76488279295</v>
      </c>
      <c r="M45" s="24" t="s">
        <v>140</v>
      </c>
      <c r="N45" s="24" t="s">
        <v>135</v>
      </c>
    </row>
    <row r="46" spans="1:14" s="22" customFormat="1" ht="12.75">
      <c r="A46" s="20" t="s">
        <v>10</v>
      </c>
      <c r="B46" s="21">
        <v>578.27</v>
      </c>
      <c r="C46" s="21">
        <v>62.48</v>
      </c>
      <c r="D46" s="21">
        <v>359.07</v>
      </c>
      <c r="E46" s="21">
        <v>476.44109379299101</v>
      </c>
      <c r="F46" s="21">
        <v>399.16109379299098</v>
      </c>
      <c r="G46" s="21">
        <v>241.723317848367</v>
      </c>
      <c r="H46" s="21">
        <v>241.67593543939299</v>
      </c>
      <c r="I46" s="21">
        <v>5.5012977318229996</v>
      </c>
      <c r="J46" s="21">
        <v>0.35040666888299998</v>
      </c>
      <c r="K46" s="21">
        <v>1729846.3069336801</v>
      </c>
      <c r="L46" s="21">
        <v>729676.73268624197</v>
      </c>
      <c r="M46" s="21" t="s">
        <v>141</v>
      </c>
      <c r="N46" s="21" t="s">
        <v>135</v>
      </c>
    </row>
    <row r="47" spans="1:14" s="22" customFormat="1" ht="12.75">
      <c r="A47" s="20" t="s">
        <v>10</v>
      </c>
      <c r="B47" s="21">
        <v>591.27</v>
      </c>
      <c r="C47" s="21">
        <v>62.09</v>
      </c>
      <c r="D47" s="21">
        <v>359.03</v>
      </c>
      <c r="E47" s="21">
        <v>482.48704204255802</v>
      </c>
      <c r="F47" s="21">
        <v>405.20704204255799</v>
      </c>
      <c r="G47" s="21">
        <v>253.22728129879201</v>
      </c>
      <c r="H47" s="21">
        <v>253.182865799116</v>
      </c>
      <c r="I47" s="21">
        <v>5.3104952990390002</v>
      </c>
      <c r="J47" s="21">
        <v>0.90370221161599995</v>
      </c>
      <c r="K47" s="21">
        <v>1729857.8167683501</v>
      </c>
      <c r="L47" s="21">
        <v>729676.54183565103</v>
      </c>
      <c r="M47" s="21" t="s">
        <v>142</v>
      </c>
      <c r="N47" s="21" t="s">
        <v>135</v>
      </c>
    </row>
    <row r="48" spans="1:14" s="22" customFormat="1" ht="12.75">
      <c r="A48" s="20" t="s">
        <v>10</v>
      </c>
      <c r="B48" s="21">
        <v>619.07000000000005</v>
      </c>
      <c r="C48" s="21">
        <v>62.24</v>
      </c>
      <c r="D48" s="21">
        <v>0.11</v>
      </c>
      <c r="E48" s="21">
        <v>495.46790707011002</v>
      </c>
      <c r="F48" s="21">
        <v>418.18790707010999</v>
      </c>
      <c r="G48" s="21">
        <v>277.805724502744</v>
      </c>
      <c r="H48" s="21">
        <v>277.76507136108501</v>
      </c>
      <c r="I48" s="21">
        <v>5.1261646000030003</v>
      </c>
      <c r="J48" s="21">
        <v>1.0432488092800001</v>
      </c>
      <c r="K48" s="21">
        <v>1729882.40517838</v>
      </c>
      <c r="L48" s="21">
        <v>729676.35745842801</v>
      </c>
      <c r="M48" s="21" t="s">
        <v>143</v>
      </c>
      <c r="N48" s="21" t="s">
        <v>135</v>
      </c>
    </row>
    <row r="49" spans="1:14" s="22" customFormat="1" ht="12.75">
      <c r="A49" s="20" t="s">
        <v>10</v>
      </c>
      <c r="B49" s="21">
        <v>655.37</v>
      </c>
      <c r="C49" s="21">
        <v>64.78</v>
      </c>
      <c r="D49" s="21">
        <v>1.48</v>
      </c>
      <c r="E49" s="21">
        <v>511.65850961791301</v>
      </c>
      <c r="F49" s="21">
        <v>434.37850961791298</v>
      </c>
      <c r="G49" s="21">
        <v>310.29082710505998</v>
      </c>
      <c r="H49" s="21">
        <v>310.24708623235603</v>
      </c>
      <c r="I49" s="21">
        <v>5.5811849757590002</v>
      </c>
      <c r="J49" s="21">
        <v>2.330906855396</v>
      </c>
      <c r="K49" s="21">
        <v>1729914.89539161</v>
      </c>
      <c r="L49" s="21">
        <v>729676.81259364903</v>
      </c>
      <c r="M49" s="21" t="s">
        <v>144</v>
      </c>
      <c r="N49" s="21" t="s">
        <v>93</v>
      </c>
    </row>
    <row r="50" spans="1:14" s="22" customFormat="1" ht="12.75">
      <c r="A50" s="20" t="s">
        <v>10</v>
      </c>
      <c r="B50" s="21">
        <v>680.57</v>
      </c>
      <c r="C50" s="21">
        <v>64.23</v>
      </c>
      <c r="D50" s="21">
        <v>1.47</v>
      </c>
      <c r="E50" s="21">
        <v>522.50536270385101</v>
      </c>
      <c r="F50" s="21">
        <v>445.22536270385098</v>
      </c>
      <c r="G50" s="21">
        <v>333.03454002189301</v>
      </c>
      <c r="H50" s="21">
        <v>332.98555771376499</v>
      </c>
      <c r="I50" s="21">
        <v>6.1666891310430003</v>
      </c>
      <c r="J50" s="21">
        <v>0.654850071714</v>
      </c>
      <c r="K50" s="21">
        <v>1729937.6396022099</v>
      </c>
      <c r="L50" s="21">
        <v>729677.39824558399</v>
      </c>
      <c r="M50" s="21" t="s">
        <v>145</v>
      </c>
      <c r="N50" s="21" t="s">
        <v>146</v>
      </c>
    </row>
    <row r="51" spans="1:14" s="22" customFormat="1" ht="12.75">
      <c r="A51" s="20" t="s">
        <v>10</v>
      </c>
      <c r="B51" s="21">
        <v>705.57</v>
      </c>
      <c r="C51" s="21">
        <v>65.19</v>
      </c>
      <c r="D51" s="21">
        <v>2.1</v>
      </c>
      <c r="E51" s="21">
        <v>533.18532735958195</v>
      </c>
      <c r="F51" s="21">
        <v>455.90532735958197</v>
      </c>
      <c r="G51" s="21">
        <v>355.63368933476198</v>
      </c>
      <c r="H51" s="21">
        <v>355.57808228747001</v>
      </c>
      <c r="I51" s="21">
        <v>6.8712594642329998</v>
      </c>
      <c r="J51" s="21">
        <v>1.339520671447</v>
      </c>
      <c r="K51" s="21">
        <v>1729960.2378290701</v>
      </c>
      <c r="L51" s="21">
        <v>729678.10299374803</v>
      </c>
      <c r="M51" s="21" t="s">
        <v>147</v>
      </c>
      <c r="N51" s="21" t="s">
        <v>120</v>
      </c>
    </row>
    <row r="52" spans="1:14" s="22" customFormat="1" ht="12.75">
      <c r="A52" s="20" t="s">
        <v>10</v>
      </c>
      <c r="B52" s="21">
        <v>730.97</v>
      </c>
      <c r="C52" s="21">
        <v>64.290000000000006</v>
      </c>
      <c r="D52" s="21">
        <v>1.88</v>
      </c>
      <c r="E52" s="21">
        <v>544.02408222056795</v>
      </c>
      <c r="F52" s="21">
        <v>466.74408222056798</v>
      </c>
      <c r="G52" s="21">
        <v>378.598520192796</v>
      </c>
      <c r="H52" s="21">
        <v>378.535236753844</v>
      </c>
      <c r="I52" s="21">
        <v>7.6690928572460004</v>
      </c>
      <c r="J52" s="21">
        <v>1.088656848831</v>
      </c>
      <c r="K52" s="21">
        <v>1729983.2007778501</v>
      </c>
      <c r="L52" s="21">
        <v>729678.90102851205</v>
      </c>
      <c r="M52" s="21" t="s">
        <v>148</v>
      </c>
      <c r="N52" s="21" t="s">
        <v>119</v>
      </c>
    </row>
    <row r="53" spans="1:14" s="22" customFormat="1" ht="12.75">
      <c r="A53" s="20" t="s">
        <v>10</v>
      </c>
      <c r="B53" s="21">
        <v>755.17</v>
      </c>
      <c r="C53" s="21">
        <v>62.19</v>
      </c>
      <c r="D53" s="21">
        <v>1.83</v>
      </c>
      <c r="E53" s="21">
        <v>554.919626666216</v>
      </c>
      <c r="F53" s="21">
        <v>477.63962666621597</v>
      </c>
      <c r="G53" s="21">
        <v>400.20080547101702</v>
      </c>
      <c r="H53" s="21">
        <v>400.13088934034403</v>
      </c>
      <c r="I53" s="21">
        <v>8.3686022034519993</v>
      </c>
      <c r="J53" s="21">
        <v>2.6038939076809999</v>
      </c>
      <c r="K53" s="21">
        <v>1730004.8018811101</v>
      </c>
      <c r="L53" s="21">
        <v>729679.60071441205</v>
      </c>
      <c r="M53" s="21" t="s">
        <v>149</v>
      </c>
      <c r="N53" s="21" t="s">
        <v>150</v>
      </c>
    </row>
    <row r="54" spans="1:14" s="22" customFormat="1" ht="12.75">
      <c r="A54" s="20" t="s">
        <v>10</v>
      </c>
      <c r="B54" s="21">
        <v>781.37</v>
      </c>
      <c r="C54" s="21">
        <v>61.12</v>
      </c>
      <c r="D54" s="21">
        <v>1.44</v>
      </c>
      <c r="E54" s="21">
        <v>567.35870831402303</v>
      </c>
      <c r="F54" s="21">
        <v>490.078708314023</v>
      </c>
      <c r="G54" s="21">
        <v>423.25581146285998</v>
      </c>
      <c r="H54" s="21">
        <v>423.17983473650401</v>
      </c>
      <c r="I54" s="21">
        <v>9.0269040467689994</v>
      </c>
      <c r="J54" s="21">
        <v>1.286682483216</v>
      </c>
      <c r="K54" s="21">
        <v>1730027.8566439799</v>
      </c>
      <c r="L54" s="21">
        <v>729680.25918240903</v>
      </c>
      <c r="M54" s="21" t="s">
        <v>151</v>
      </c>
      <c r="N54" s="21" t="s">
        <v>117</v>
      </c>
    </row>
    <row r="55" spans="1:14" s="22" customFormat="1" ht="12.75">
      <c r="A55" s="20" t="s">
        <v>10</v>
      </c>
      <c r="B55" s="21">
        <v>806.17</v>
      </c>
      <c r="C55" s="21">
        <v>59.6</v>
      </c>
      <c r="D55" s="21">
        <v>0.37</v>
      </c>
      <c r="E55" s="21">
        <v>579.62342736782898</v>
      </c>
      <c r="F55" s="21">
        <v>502.34342736782901</v>
      </c>
      <c r="G55" s="21">
        <v>444.80942806905301</v>
      </c>
      <c r="H55" s="21">
        <v>444.73094059695302</v>
      </c>
      <c r="I55" s="21">
        <v>9.3688563600000005</v>
      </c>
      <c r="J55" s="21">
        <v>2.1555270240339999</v>
      </c>
      <c r="K55" s="21">
        <v>1730049.4131892801</v>
      </c>
      <c r="L55" s="21">
        <v>729680.60122103</v>
      </c>
      <c r="M55" s="21" t="s">
        <v>152</v>
      </c>
      <c r="N55" s="21" t="s">
        <v>153</v>
      </c>
    </row>
    <row r="56" spans="1:14" s="22" customFormat="1" ht="12.75">
      <c r="A56" s="20" t="s">
        <v>10</v>
      </c>
      <c r="B56" s="21">
        <v>830.97</v>
      </c>
      <c r="C56" s="21">
        <v>56.14</v>
      </c>
      <c r="D56" s="21">
        <v>358.95</v>
      </c>
      <c r="E56" s="21">
        <v>592.81159035227404</v>
      </c>
      <c r="F56" s="21">
        <v>515.53159035227395</v>
      </c>
      <c r="G56" s="21">
        <v>465.80399761276698</v>
      </c>
      <c r="H56" s="21">
        <v>465.72828794736301</v>
      </c>
      <c r="I56" s="21">
        <v>9.2491900945350007</v>
      </c>
      <c r="J56" s="21">
        <v>4.4308997176179998</v>
      </c>
      <c r="K56" s="21">
        <v>1730070.41583629</v>
      </c>
      <c r="L56" s="21">
        <v>729680.48152456095</v>
      </c>
      <c r="M56" s="21" t="s">
        <v>154</v>
      </c>
      <c r="N56" s="21" t="s">
        <v>153</v>
      </c>
    </row>
    <row r="57" spans="1:14" s="22" customFormat="1" ht="12.75">
      <c r="A57" s="20" t="s">
        <v>10</v>
      </c>
      <c r="B57" s="21">
        <v>856.37</v>
      </c>
      <c r="C57" s="21">
        <v>52.89</v>
      </c>
      <c r="D57" s="21">
        <v>357.25</v>
      </c>
      <c r="E57" s="21">
        <v>607.55477158494398</v>
      </c>
      <c r="F57" s="21">
        <v>530.27477158494401</v>
      </c>
      <c r="G57" s="21">
        <v>486.46197386548801</v>
      </c>
      <c r="H57" s="21">
        <v>486.39547725326599</v>
      </c>
      <c r="I57" s="21">
        <v>8.5697968978969996</v>
      </c>
      <c r="J57" s="21">
        <v>4.1720368434959996</v>
      </c>
      <c r="K57" s="21">
        <v>1730091.0882419299</v>
      </c>
      <c r="L57" s="21">
        <v>729679.80195988703</v>
      </c>
      <c r="M57" s="21" t="s">
        <v>155</v>
      </c>
      <c r="N57" s="21" t="s">
        <v>117</v>
      </c>
    </row>
    <row r="58" spans="1:14" s="22" customFormat="1" ht="12.75">
      <c r="A58" s="20" t="s">
        <v>10</v>
      </c>
      <c r="B58" s="21">
        <v>889.37</v>
      </c>
      <c r="C58" s="21">
        <v>49.73</v>
      </c>
      <c r="D58" s="21">
        <v>358.38</v>
      </c>
      <c r="E58" s="21">
        <v>628.18107675572605</v>
      </c>
      <c r="F58" s="21">
        <v>550.90107675572597</v>
      </c>
      <c r="G58" s="21">
        <v>512.18372640540304</v>
      </c>
      <c r="H58" s="21">
        <v>512.13033452137802</v>
      </c>
      <c r="I58" s="21">
        <v>7.582296284731</v>
      </c>
      <c r="J58" s="21">
        <v>2.9824492750979998</v>
      </c>
      <c r="K58" s="21">
        <v>1730116.82959459</v>
      </c>
      <c r="L58" s="21">
        <v>729678.814210032</v>
      </c>
      <c r="M58" s="21" t="s">
        <v>156</v>
      </c>
      <c r="N58" s="21" t="s">
        <v>116</v>
      </c>
    </row>
    <row r="59" spans="1:14" s="22" customFormat="1" ht="12.75">
      <c r="A59" s="20" t="s">
        <v>10</v>
      </c>
      <c r="B59" s="21">
        <v>914.57</v>
      </c>
      <c r="C59" s="21">
        <v>47.03</v>
      </c>
      <c r="D59" s="21">
        <v>359.24</v>
      </c>
      <c r="E59" s="21">
        <v>644.91722116754602</v>
      </c>
      <c r="F59" s="21">
        <v>567.63722116754604</v>
      </c>
      <c r="G59" s="21">
        <v>531.01039652828501</v>
      </c>
      <c r="H59" s="21">
        <v>530.96280500575097</v>
      </c>
      <c r="I59" s="21">
        <v>7.188139962078</v>
      </c>
      <c r="J59" s="21">
        <v>3.304095484256</v>
      </c>
      <c r="K59" s="21">
        <v>1730135.6668183301</v>
      </c>
      <c r="L59" s="21">
        <v>729678.419954226</v>
      </c>
      <c r="M59" s="21" t="s">
        <v>157</v>
      </c>
      <c r="N59" s="21" t="s">
        <v>150</v>
      </c>
    </row>
    <row r="60" spans="1:14" s="22" customFormat="1" ht="12.75">
      <c r="A60" s="20" t="s">
        <v>10</v>
      </c>
      <c r="B60" s="21">
        <v>939.07</v>
      </c>
      <c r="C60" s="21">
        <v>44.18</v>
      </c>
      <c r="D60" s="21">
        <v>357.66</v>
      </c>
      <c r="E60" s="21">
        <v>662.05623260841401</v>
      </c>
      <c r="F60" s="21">
        <v>584.77623260841403</v>
      </c>
      <c r="G60" s="21">
        <v>548.50076660609295</v>
      </c>
      <c r="H60" s="21">
        <v>548.45973352532201</v>
      </c>
      <c r="I60" s="21">
        <v>6.720567530396</v>
      </c>
      <c r="J60" s="21">
        <v>3.75341574099</v>
      </c>
      <c r="K60" s="21">
        <v>1730153.1681630199</v>
      </c>
      <c r="L60" s="21">
        <v>729677.95226378005</v>
      </c>
      <c r="M60" s="21" t="s">
        <v>158</v>
      </c>
      <c r="N60" s="21" t="s">
        <v>118</v>
      </c>
    </row>
    <row r="61" spans="1:14" s="22" customFormat="1" ht="12.75">
      <c r="A61" s="20" t="s">
        <v>10</v>
      </c>
      <c r="B61" s="21">
        <v>964.57</v>
      </c>
      <c r="C61" s="21">
        <v>40.76</v>
      </c>
      <c r="D61" s="21">
        <v>359.45</v>
      </c>
      <c r="E61" s="21">
        <v>680.86372689790699</v>
      </c>
      <c r="F61" s="21">
        <v>603.58372689790701</v>
      </c>
      <c r="G61" s="21">
        <v>565.70250278765798</v>
      </c>
      <c r="H61" s="21">
        <v>565.66772372307298</v>
      </c>
      <c r="I61" s="21">
        <v>6.2777167259439999</v>
      </c>
      <c r="J61" s="21">
        <v>4.2670540010540003</v>
      </c>
      <c r="K61" s="21">
        <v>1730170.38049646</v>
      </c>
      <c r="L61" s="21">
        <v>729677.50930120202</v>
      </c>
      <c r="M61" s="21" t="s">
        <v>159</v>
      </c>
      <c r="N61" s="21" t="s">
        <v>115</v>
      </c>
    </row>
    <row r="62" spans="1:14" s="22" customFormat="1" ht="12.75">
      <c r="A62" s="20" t="s">
        <v>10</v>
      </c>
      <c r="B62" s="21">
        <v>989.37</v>
      </c>
      <c r="C62" s="21">
        <v>38.380000000000003</v>
      </c>
      <c r="D62" s="21">
        <v>0.02</v>
      </c>
      <c r="E62" s="21">
        <v>699.97941936480095</v>
      </c>
      <c r="F62" s="21">
        <v>622.69941936480097</v>
      </c>
      <c r="G62" s="21">
        <v>581.49723693497901</v>
      </c>
      <c r="H62" s="21">
        <v>581.46437473255401</v>
      </c>
      <c r="I62" s="21">
        <v>6.2026796004199998</v>
      </c>
      <c r="J62" s="21">
        <v>2.9123194083450001</v>
      </c>
      <c r="K62" s="21">
        <v>1730186.1811345001</v>
      </c>
      <c r="L62" s="21">
        <v>729677.43424513703</v>
      </c>
      <c r="M62" s="21" t="s">
        <v>160</v>
      </c>
      <c r="N62" s="21" t="s">
        <v>118</v>
      </c>
    </row>
    <row r="63" spans="1:14" s="22" customFormat="1" ht="12.75">
      <c r="A63" s="20" t="s">
        <v>10</v>
      </c>
      <c r="B63" s="21">
        <v>1015.07</v>
      </c>
      <c r="C63" s="21">
        <v>35.96</v>
      </c>
      <c r="D63" s="21">
        <v>358.72</v>
      </c>
      <c r="E63" s="21">
        <v>720.45716947764902</v>
      </c>
      <c r="F63" s="21">
        <v>643.17716947764904</v>
      </c>
      <c r="G63" s="21">
        <v>597.01897279203297</v>
      </c>
      <c r="H63" s="21">
        <v>596.98905645806894</v>
      </c>
      <c r="I63" s="21">
        <v>6.036876942428</v>
      </c>
      <c r="J63" s="21">
        <v>2.969830454042</v>
      </c>
      <c r="K63" s="21">
        <v>1730201.7097346</v>
      </c>
      <c r="L63" s="21">
        <v>729677.26840063103</v>
      </c>
      <c r="M63" s="21" t="s">
        <v>161</v>
      </c>
      <c r="N63" s="21" t="s">
        <v>118</v>
      </c>
    </row>
    <row r="64" spans="1:14" s="22" customFormat="1" ht="12.75">
      <c r="A64" s="20" t="s">
        <v>10</v>
      </c>
      <c r="B64" s="21">
        <v>1040.3699999999999</v>
      </c>
      <c r="C64" s="21">
        <v>33.369999999999997</v>
      </c>
      <c r="D64" s="21">
        <v>356.78</v>
      </c>
      <c r="E64" s="21">
        <v>741.26507874806998</v>
      </c>
      <c r="F64" s="21">
        <v>663.98507874807001</v>
      </c>
      <c r="G64" s="21">
        <v>611.388032460163</v>
      </c>
      <c r="H64" s="21">
        <v>611.365497228256</v>
      </c>
      <c r="I64" s="21">
        <v>5.4799942118200002</v>
      </c>
      <c r="J64" s="21">
        <v>3.3379111728240001</v>
      </c>
      <c r="K64" s="21">
        <v>1730216.0898039399</v>
      </c>
      <c r="L64" s="21">
        <v>729676.71137734503</v>
      </c>
      <c r="M64" s="21" t="s">
        <v>162</v>
      </c>
      <c r="N64" s="21" t="s">
        <v>119</v>
      </c>
    </row>
    <row r="65" spans="1:14" s="22" customFormat="1" ht="12.75">
      <c r="A65" s="20" t="s">
        <v>10</v>
      </c>
      <c r="B65" s="21">
        <v>1077.8699999999999</v>
      </c>
      <c r="C65" s="21">
        <v>30.19</v>
      </c>
      <c r="D65" s="21">
        <v>357.39</v>
      </c>
      <c r="E65" s="21">
        <v>773.13894259184099</v>
      </c>
      <c r="F65" s="21">
        <v>695.85894259184101</v>
      </c>
      <c r="G65" s="21">
        <v>631.09624336793104</v>
      </c>
      <c r="H65" s="21">
        <v>631.08665981423201</v>
      </c>
      <c r="I65" s="21">
        <v>4.4710710762629997</v>
      </c>
      <c r="J65" s="21">
        <v>2.5569200194459998</v>
      </c>
      <c r="K65" s="21">
        <v>1730235.81594409</v>
      </c>
      <c r="L65" s="21">
        <v>729675.70219956001</v>
      </c>
      <c r="M65" s="21" t="s">
        <v>163</v>
      </c>
      <c r="N65" s="21" t="s">
        <v>164</v>
      </c>
    </row>
    <row r="66" spans="1:14" s="22" customFormat="1" ht="12.75">
      <c r="A66" s="20" t="s">
        <v>165</v>
      </c>
      <c r="B66" s="21">
        <v>1087</v>
      </c>
      <c r="C66" s="21">
        <v>30.7</v>
      </c>
      <c r="D66" s="21">
        <v>357.8</v>
      </c>
      <c r="E66" s="21">
        <v>781.01004399291503</v>
      </c>
      <c r="F66" s="21">
        <v>703.73004399291494</v>
      </c>
      <c r="G66" s="21">
        <v>635.71585985558295</v>
      </c>
      <c r="H66" s="21">
        <v>635.70882199801201</v>
      </c>
      <c r="I66" s="21">
        <v>4.2770664622789996</v>
      </c>
      <c r="J66" s="21">
        <v>1.8094911584240001</v>
      </c>
      <c r="K66" s="21">
        <v>1730240.4392728901</v>
      </c>
      <c r="L66" s="21">
        <v>729675.50814597995</v>
      </c>
      <c r="M66" s="21" t="s">
        <v>166</v>
      </c>
      <c r="N66" s="21" t="s">
        <v>164</v>
      </c>
    </row>
    <row r="67" spans="1:14" s="22" customFormat="1" ht="12.75">
      <c r="A67" s="20" t="s">
        <v>10</v>
      </c>
      <c r="B67" s="21">
        <v>1097</v>
      </c>
      <c r="C67" s="21">
        <v>29.3</v>
      </c>
      <c r="D67" s="21">
        <v>359.8</v>
      </c>
      <c r="E67" s="21">
        <v>789.67030231955005</v>
      </c>
      <c r="F67" s="21">
        <v>712.39030231954996</v>
      </c>
      <c r="G67" s="21">
        <v>640.71240400006297</v>
      </c>
      <c r="H67" s="21">
        <v>640.706927860203</v>
      </c>
      <c r="I67" s="21">
        <v>4.1705240201639997</v>
      </c>
      <c r="J67" s="21">
        <v>5.160894957879</v>
      </c>
      <c r="K67" s="21">
        <v>1730245.4386402599</v>
      </c>
      <c r="L67" s="21">
        <v>729675.40157664695</v>
      </c>
      <c r="M67" s="21" t="s">
        <v>167</v>
      </c>
      <c r="N67" s="21" t="s">
        <v>164</v>
      </c>
    </row>
    <row r="68" spans="1:14" s="22" customFormat="1" ht="12.75">
      <c r="A68" s="20" t="s">
        <v>10</v>
      </c>
      <c r="B68" s="21">
        <v>1107</v>
      </c>
      <c r="C68" s="21">
        <v>28.1</v>
      </c>
      <c r="D68" s="21">
        <v>2.4</v>
      </c>
      <c r="E68" s="21">
        <v>798.44195060292498</v>
      </c>
      <c r="F68" s="21">
        <v>721.161950602925</v>
      </c>
      <c r="G68" s="21">
        <v>645.51338012497001</v>
      </c>
      <c r="H68" s="21">
        <v>645.50718416748703</v>
      </c>
      <c r="I68" s="21">
        <v>4.2606092108149998</v>
      </c>
      <c r="J68" s="21">
        <v>5.1945254405550001</v>
      </c>
      <c r="K68" s="21">
        <v>1730250.24010813</v>
      </c>
      <c r="L68" s="21">
        <v>729675.49168457498</v>
      </c>
      <c r="M68" s="21" t="s">
        <v>168</v>
      </c>
      <c r="N68" s="21" t="s">
        <v>164</v>
      </c>
    </row>
    <row r="69" spans="1:14" s="22" customFormat="1" ht="12.75">
      <c r="A69" s="20" t="s">
        <v>10</v>
      </c>
      <c r="B69" s="21">
        <v>1117</v>
      </c>
      <c r="C69" s="21">
        <v>28</v>
      </c>
      <c r="D69" s="21">
        <v>3</v>
      </c>
      <c r="E69" s="21">
        <v>807.26734297160397</v>
      </c>
      <c r="F69" s="21">
        <v>729.98734297160399</v>
      </c>
      <c r="G69" s="21">
        <v>650.21276766855601</v>
      </c>
      <c r="H69" s="21">
        <v>650.20432931214305</v>
      </c>
      <c r="I69" s="21">
        <v>4.4820805826130004</v>
      </c>
      <c r="J69" s="21">
        <v>0.89802322925199995</v>
      </c>
      <c r="K69" s="21">
        <v>1730254.93843882</v>
      </c>
      <c r="L69" s="21">
        <v>729675.71321184502</v>
      </c>
      <c r="M69" s="21" t="s">
        <v>169</v>
      </c>
      <c r="N69" s="21" t="s">
        <v>114</v>
      </c>
    </row>
    <row r="70" spans="1:14" s="22" customFormat="1" ht="12.75">
      <c r="A70" s="20" t="s">
        <v>10</v>
      </c>
      <c r="B70" s="21">
        <v>1127</v>
      </c>
      <c r="C70" s="21">
        <v>27.9</v>
      </c>
      <c r="D70" s="21">
        <v>3.1</v>
      </c>
      <c r="E70" s="21">
        <v>816.10091182133101</v>
      </c>
      <c r="F70" s="21">
        <v>738.82091182133104</v>
      </c>
      <c r="G70" s="21">
        <v>654.89570079472003</v>
      </c>
      <c r="H70" s="21">
        <v>654.88469699626398</v>
      </c>
      <c r="I70" s="21">
        <v>4.7314573202360002</v>
      </c>
      <c r="J70" s="21">
        <v>0.33131734459200002</v>
      </c>
      <c r="K70" s="21">
        <v>1730259.61998782</v>
      </c>
      <c r="L70" s="21">
        <v>729675.96265152504</v>
      </c>
      <c r="M70" s="21" t="s">
        <v>170</v>
      </c>
      <c r="N70" s="21" t="s">
        <v>171</v>
      </c>
    </row>
    <row r="71" spans="1:14" s="22" customFormat="1" ht="12.75">
      <c r="A71" s="20" t="s">
        <v>10</v>
      </c>
      <c r="B71" s="21">
        <v>1137</v>
      </c>
      <c r="C71" s="21">
        <v>27.9</v>
      </c>
      <c r="D71" s="21">
        <v>3</v>
      </c>
      <c r="E71" s="21">
        <v>824.93856861343397</v>
      </c>
      <c r="F71" s="21">
        <v>747.658568613434</v>
      </c>
      <c r="G71" s="21">
        <v>659.57093041078201</v>
      </c>
      <c r="H71" s="21">
        <v>659.55736531293496</v>
      </c>
      <c r="I71" s="21">
        <v>4.9804305500710004</v>
      </c>
      <c r="J71" s="21">
        <v>0.140378930362</v>
      </c>
      <c r="K71" s="21">
        <v>1730264.2938355</v>
      </c>
      <c r="L71" s="21">
        <v>729676.211687595</v>
      </c>
      <c r="M71" s="21" t="s">
        <v>172</v>
      </c>
      <c r="N71" s="21" t="s">
        <v>119</v>
      </c>
    </row>
    <row r="72" spans="1:14" s="22" customFormat="1" ht="12.75">
      <c r="A72" s="20" t="s">
        <v>10</v>
      </c>
      <c r="B72" s="21">
        <v>1147</v>
      </c>
      <c r="C72" s="21">
        <v>27.9</v>
      </c>
      <c r="D72" s="21">
        <v>3.1</v>
      </c>
      <c r="E72" s="21">
        <v>833.77622540553602</v>
      </c>
      <c r="F72" s="21">
        <v>756.49622540553605</v>
      </c>
      <c r="G72" s="21">
        <v>664.24616002684502</v>
      </c>
      <c r="H72" s="21">
        <v>664.23003362960696</v>
      </c>
      <c r="I72" s="21">
        <v>5.2294037799059998</v>
      </c>
      <c r="J72" s="21">
        <v>0.140378930362</v>
      </c>
      <c r="K72" s="21">
        <v>1730268.96768318</v>
      </c>
      <c r="L72" s="21">
        <v>729676.46072366496</v>
      </c>
      <c r="M72" s="21" t="s">
        <v>173</v>
      </c>
      <c r="N72" s="21" t="s">
        <v>115</v>
      </c>
    </row>
    <row r="73" spans="1:14" s="22" customFormat="1" ht="12.75">
      <c r="A73" s="20" t="s">
        <v>10</v>
      </c>
      <c r="B73" s="21">
        <v>1157</v>
      </c>
      <c r="C73" s="21">
        <v>27.6</v>
      </c>
      <c r="D73" s="21">
        <v>3.1</v>
      </c>
      <c r="E73" s="21">
        <v>842.62609167081996</v>
      </c>
      <c r="F73" s="21">
        <v>765.34609167081999</v>
      </c>
      <c r="G73" s="21">
        <v>668.89808188992902</v>
      </c>
      <c r="H73" s="21">
        <v>668.87936004641494</v>
      </c>
      <c r="I73" s="21">
        <v>5.4812022979490003</v>
      </c>
      <c r="J73" s="21">
        <v>0.9</v>
      </c>
      <c r="K73" s="21">
        <v>1730273.6181830801</v>
      </c>
      <c r="L73" s="21">
        <v>729676.71258573595</v>
      </c>
      <c r="M73" s="21" t="s">
        <v>174</v>
      </c>
      <c r="N73" s="21" t="s">
        <v>118</v>
      </c>
    </row>
    <row r="74" spans="1:14" s="22" customFormat="1" ht="12.75">
      <c r="A74" s="20" t="s">
        <v>10</v>
      </c>
      <c r="B74" s="21">
        <v>1167</v>
      </c>
      <c r="C74" s="21">
        <v>27.6</v>
      </c>
      <c r="D74" s="21">
        <v>3.2</v>
      </c>
      <c r="E74" s="21">
        <v>851.48812794599598</v>
      </c>
      <c r="F74" s="21">
        <v>774.20812794599601</v>
      </c>
      <c r="G74" s="21">
        <v>673.52666989181</v>
      </c>
      <c r="H74" s="21">
        <v>673.50531893662605</v>
      </c>
      <c r="I74" s="21">
        <v>5.7357842197090001</v>
      </c>
      <c r="J74" s="21">
        <v>0.138988796681</v>
      </c>
      <c r="K74" s="21">
        <v>1730278.2453095401</v>
      </c>
      <c r="L74" s="21">
        <v>729676.967231913</v>
      </c>
      <c r="M74" s="21" t="s">
        <v>175</v>
      </c>
      <c r="N74" s="21" t="s">
        <v>150</v>
      </c>
    </row>
    <row r="75" spans="1:14" s="22" customFormat="1" ht="12.75">
      <c r="A75" s="20" t="s">
        <v>10</v>
      </c>
      <c r="B75" s="21">
        <v>1177</v>
      </c>
      <c r="C75" s="21">
        <v>27.7</v>
      </c>
      <c r="D75" s="21">
        <v>3.7</v>
      </c>
      <c r="E75" s="21">
        <v>860.34612832580797</v>
      </c>
      <c r="F75" s="21">
        <v>783.06612832580799</v>
      </c>
      <c r="G75" s="21">
        <v>678.16182513291903</v>
      </c>
      <c r="H75" s="21">
        <v>678.13756036745997</v>
      </c>
      <c r="I75" s="21">
        <v>6.0150807329309997</v>
      </c>
      <c r="J75" s="21">
        <v>0.75799515554100005</v>
      </c>
      <c r="K75" s="21">
        <v>1730282.8787201401</v>
      </c>
      <c r="L75" s="21">
        <v>729677.24659891997</v>
      </c>
      <c r="M75" s="21" t="s">
        <v>176</v>
      </c>
      <c r="N75" s="21" t="s">
        <v>116</v>
      </c>
    </row>
    <row r="76" spans="1:14" s="22" customFormat="1" ht="12.75">
      <c r="A76" s="20" t="s">
        <v>10</v>
      </c>
      <c r="B76" s="21">
        <v>1187</v>
      </c>
      <c r="C76" s="21">
        <v>28</v>
      </c>
      <c r="D76" s="21">
        <v>4.0999999999999996</v>
      </c>
      <c r="E76" s="21">
        <v>869.18786245592298</v>
      </c>
      <c r="F76" s="21">
        <v>791.90786245592301</v>
      </c>
      <c r="G76" s="21">
        <v>682.82591232467701</v>
      </c>
      <c r="H76" s="21">
        <v>682.798291249626</v>
      </c>
      <c r="I76" s="21">
        <v>6.3328984762770002</v>
      </c>
      <c r="J76" s="21">
        <v>1.0603074145110001</v>
      </c>
      <c r="K76" s="21">
        <v>1730287.5406273699</v>
      </c>
      <c r="L76" s="21">
        <v>729677.56449688005</v>
      </c>
      <c r="M76" s="21" t="s">
        <v>177</v>
      </c>
      <c r="N76" s="21" t="s">
        <v>117</v>
      </c>
    </row>
    <row r="77" spans="1:14" s="22" customFormat="1" ht="12.75">
      <c r="A77" s="20" t="s">
        <v>10</v>
      </c>
      <c r="B77" s="21">
        <v>1197</v>
      </c>
      <c r="C77" s="21">
        <v>28.3</v>
      </c>
      <c r="D77" s="21">
        <v>4.4000000000000004</v>
      </c>
      <c r="E77" s="21">
        <v>878.00501181517302</v>
      </c>
      <c r="F77" s="21">
        <v>800.72501181517305</v>
      </c>
      <c r="G77" s="21">
        <v>687.53445170402097</v>
      </c>
      <c r="H77" s="21">
        <v>687.50310957466502</v>
      </c>
      <c r="I77" s="21">
        <v>6.6825874708550002</v>
      </c>
      <c r="J77" s="21">
        <v>0.99512961909300002</v>
      </c>
      <c r="K77" s="21">
        <v>1730292.24663318</v>
      </c>
      <c r="L77" s="21">
        <v>729677.91427413502</v>
      </c>
      <c r="M77" s="21" t="s">
        <v>178</v>
      </c>
      <c r="N77" s="21" t="s">
        <v>179</v>
      </c>
    </row>
    <row r="78" spans="1:14" s="22" customFormat="1" ht="12.75">
      <c r="A78" s="20" t="s">
        <v>10</v>
      </c>
      <c r="B78" s="21">
        <v>1207</v>
      </c>
      <c r="C78" s="21">
        <v>28.4</v>
      </c>
      <c r="D78" s="21">
        <v>4.7</v>
      </c>
      <c r="E78" s="21">
        <v>886.80564821477401</v>
      </c>
      <c r="F78" s="21">
        <v>809.52564821477404</v>
      </c>
      <c r="G78" s="21">
        <v>692.27206541226099</v>
      </c>
      <c r="H78" s="21">
        <v>692.23669232712803</v>
      </c>
      <c r="I78" s="21">
        <v>7.0593053855720003</v>
      </c>
      <c r="J78" s="21">
        <v>0.52215410694800002</v>
      </c>
      <c r="K78" s="21">
        <v>1730296.9814106701</v>
      </c>
      <c r="L78" s="21">
        <v>729678.29108713195</v>
      </c>
      <c r="M78" s="21" t="s">
        <v>180</v>
      </c>
      <c r="N78" s="21" t="s">
        <v>153</v>
      </c>
    </row>
    <row r="79" spans="1:14" s="22" customFormat="1" ht="12.75">
      <c r="A79" s="20" t="s">
        <v>10</v>
      </c>
      <c r="B79" s="21">
        <v>1217</v>
      </c>
      <c r="C79" s="21">
        <v>28.4</v>
      </c>
      <c r="D79" s="21">
        <v>4.9000000000000004</v>
      </c>
      <c r="E79" s="21">
        <v>895.60213596399399</v>
      </c>
      <c r="F79" s="21">
        <v>818.32213596399401</v>
      </c>
      <c r="G79" s="21">
        <v>697.01589654147904</v>
      </c>
      <c r="H79" s="21">
        <v>696.97624747728798</v>
      </c>
      <c r="I79" s="21">
        <v>7.4572969513310001</v>
      </c>
      <c r="J79" s="21">
        <v>0.28537441333399999</v>
      </c>
      <c r="K79" s="21">
        <v>1730301.72216207</v>
      </c>
      <c r="L79" s="21">
        <v>729678.68917914899</v>
      </c>
      <c r="M79" s="21" t="s">
        <v>181</v>
      </c>
      <c r="N79" s="21" t="s">
        <v>182</v>
      </c>
    </row>
    <row r="80" spans="1:14" s="22" customFormat="1" ht="12.75">
      <c r="A80" s="20" t="s">
        <v>10</v>
      </c>
      <c r="B80" s="21">
        <v>1227</v>
      </c>
      <c r="C80" s="21">
        <v>28.5</v>
      </c>
      <c r="D80" s="21">
        <v>5.3</v>
      </c>
      <c r="E80" s="21">
        <v>904.394474728006</v>
      </c>
      <c r="F80" s="21">
        <v>827.11447472800603</v>
      </c>
      <c r="G80" s="21">
        <v>701.76549564843901</v>
      </c>
      <c r="H80" s="21">
        <v>701.72127658563295</v>
      </c>
      <c r="I80" s="21">
        <v>7.8808064067080004</v>
      </c>
      <c r="J80" s="21">
        <v>0.64560408243800005</v>
      </c>
      <c r="K80" s="21">
        <v>1730306.4683888101</v>
      </c>
      <c r="L80" s="21">
        <v>729679.11279549706</v>
      </c>
      <c r="M80" s="21" t="s">
        <v>183</v>
      </c>
      <c r="N80" s="21" t="s">
        <v>184</v>
      </c>
    </row>
    <row r="81" spans="1:14" s="22" customFormat="1" ht="12.75">
      <c r="A81" s="20" t="s">
        <v>10</v>
      </c>
      <c r="B81" s="21">
        <v>1237</v>
      </c>
      <c r="C81" s="21">
        <v>28.7</v>
      </c>
      <c r="D81" s="21">
        <v>5.4</v>
      </c>
      <c r="E81" s="21">
        <v>913.17430053550697</v>
      </c>
      <c r="F81" s="21">
        <v>835.894300535507</v>
      </c>
      <c r="G81" s="21">
        <v>706.53638783329495</v>
      </c>
      <c r="H81" s="21">
        <v>706.48733675782398</v>
      </c>
      <c r="I81" s="21">
        <v>8.3271491776370006</v>
      </c>
      <c r="J81" s="21">
        <v>0.61694642735600003</v>
      </c>
      <c r="K81" s="21">
        <v>1730311.2356519201</v>
      </c>
      <c r="L81" s="21">
        <v>729679.55925092404</v>
      </c>
      <c r="M81" s="21" t="s">
        <v>185</v>
      </c>
      <c r="N81" s="21" t="s">
        <v>186</v>
      </c>
    </row>
    <row r="82" spans="1:14" s="22" customFormat="1" ht="12.75">
      <c r="A82" s="20" t="s">
        <v>10</v>
      </c>
      <c r="B82" s="21">
        <v>1247</v>
      </c>
      <c r="C82" s="21">
        <v>28.8</v>
      </c>
      <c r="D82" s="21">
        <v>5.7</v>
      </c>
      <c r="E82" s="21">
        <v>921.94157161372596</v>
      </c>
      <c r="F82" s="21">
        <v>844.66157161372598</v>
      </c>
      <c r="G82" s="21">
        <v>711.32875939046301</v>
      </c>
      <c r="H82" s="21">
        <v>711.27466013004005</v>
      </c>
      <c r="I82" s="21">
        <v>8.7923529301609999</v>
      </c>
      <c r="J82" s="21">
        <v>0.52668093551100004</v>
      </c>
      <c r="K82" s="21">
        <v>1730316.0241836</v>
      </c>
      <c r="L82" s="21">
        <v>729680.02457209199</v>
      </c>
      <c r="M82" s="21" t="s">
        <v>187</v>
      </c>
      <c r="N82" s="21" t="s">
        <v>188</v>
      </c>
    </row>
    <row r="83" spans="1:14" s="22" customFormat="1" ht="12.75">
      <c r="A83" s="20" t="s">
        <v>10</v>
      </c>
      <c r="B83" s="21">
        <v>1257</v>
      </c>
      <c r="C83" s="21">
        <v>28.9</v>
      </c>
      <c r="D83" s="21">
        <v>5.9</v>
      </c>
      <c r="E83" s="21">
        <v>930.70043194301502</v>
      </c>
      <c r="F83" s="21">
        <v>853.42043194301505</v>
      </c>
      <c r="G83" s="21">
        <v>716.13453786816206</v>
      </c>
      <c r="H83" s="21">
        <v>716.07513260774795</v>
      </c>
      <c r="I83" s="21">
        <v>9.2799805517690004</v>
      </c>
      <c r="J83" s="21">
        <v>0.41691279689600003</v>
      </c>
      <c r="K83" s="21">
        <v>1730320.8258676999</v>
      </c>
      <c r="L83" s="21">
        <v>729680.51232278906</v>
      </c>
      <c r="M83" s="21" t="s">
        <v>189</v>
      </c>
      <c r="N83" s="21" t="s">
        <v>190</v>
      </c>
    </row>
    <row r="84" spans="1:14" s="22" customFormat="1" ht="12.75">
      <c r="A84" s="20" t="s">
        <v>10</v>
      </c>
      <c r="B84" s="21">
        <v>1262</v>
      </c>
      <c r="C84" s="21">
        <v>28.6</v>
      </c>
      <c r="D84" s="21">
        <v>6</v>
      </c>
      <c r="E84" s="21">
        <v>935.08406097149702</v>
      </c>
      <c r="F84" s="21">
        <v>857.80406097149705</v>
      </c>
      <c r="G84" s="21">
        <v>718.52923987329302</v>
      </c>
      <c r="H84" s="21">
        <v>718.46711791788402</v>
      </c>
      <c r="I84" s="21">
        <v>9.5292680020600002</v>
      </c>
      <c r="J84" s="21">
        <v>1.8229876487229999</v>
      </c>
      <c r="K84" s="21">
        <v>1730323.21845674</v>
      </c>
      <c r="L84" s="21">
        <v>729680.76167315897</v>
      </c>
      <c r="M84" s="21" t="s">
        <v>191</v>
      </c>
      <c r="N84" s="21" t="s">
        <v>190</v>
      </c>
    </row>
    <row r="85" spans="1:14" s="22" customFormat="1" ht="12.75">
      <c r="A85" s="20" t="s">
        <v>10</v>
      </c>
      <c r="B85" s="21">
        <v>1267</v>
      </c>
      <c r="C85" s="21">
        <v>28.6</v>
      </c>
      <c r="D85" s="21">
        <v>5.9</v>
      </c>
      <c r="E85" s="21">
        <v>939.47397610399003</v>
      </c>
      <c r="F85" s="21">
        <v>862.19397610399005</v>
      </c>
      <c r="G85" s="21">
        <v>720.912508034697</v>
      </c>
      <c r="H85" s="21">
        <v>720.84768224005995</v>
      </c>
      <c r="I85" s="21">
        <v>9.7773752032579999</v>
      </c>
      <c r="J85" s="21">
        <v>0.287215086663</v>
      </c>
      <c r="K85" s="21">
        <v>1730325.5996219099</v>
      </c>
      <c r="L85" s="21">
        <v>729681.00984298205</v>
      </c>
      <c r="M85" s="21" t="s">
        <v>192</v>
      </c>
      <c r="N85" s="21" t="s">
        <v>193</v>
      </c>
    </row>
    <row r="86" spans="1:14" s="22" customFormat="1" ht="12.75">
      <c r="A86" s="20" t="s">
        <v>10</v>
      </c>
      <c r="B86" s="21">
        <v>1272</v>
      </c>
      <c r="C86" s="21">
        <v>28.4</v>
      </c>
      <c r="D86" s="21">
        <v>5.8</v>
      </c>
      <c r="E86" s="21">
        <v>943.86805969040097</v>
      </c>
      <c r="F86" s="21">
        <v>866.588059690401</v>
      </c>
      <c r="G86" s="21">
        <v>723.28852175026498</v>
      </c>
      <c r="H86" s="21">
        <v>723.22104851182701</v>
      </c>
      <c r="I86" s="21">
        <v>10.020552393822999</v>
      </c>
      <c r="J86" s="21">
        <v>1.233679061773</v>
      </c>
      <c r="K86" s="21">
        <v>1730327.9735872101</v>
      </c>
      <c r="L86" s="21">
        <v>729681.25308154896</v>
      </c>
      <c r="M86" s="21" t="s">
        <v>194</v>
      </c>
      <c r="N86" s="21" t="s">
        <v>195</v>
      </c>
    </row>
    <row r="87" spans="1:14" s="22" customFormat="1" ht="12.75">
      <c r="A87" s="20" t="s">
        <v>10</v>
      </c>
      <c r="B87" s="21">
        <v>1277</v>
      </c>
      <c r="C87" s="21">
        <v>28.3</v>
      </c>
      <c r="D87" s="21">
        <v>5.9</v>
      </c>
      <c r="E87" s="21">
        <v>948.268375875223</v>
      </c>
      <c r="F87" s="21">
        <v>870.98837587522303</v>
      </c>
      <c r="G87" s="21">
        <v>725.65307260890597</v>
      </c>
      <c r="H87" s="21">
        <v>725.58296481498303</v>
      </c>
      <c r="I87" s="21">
        <v>10.262546346824999</v>
      </c>
      <c r="J87" s="21">
        <v>0.66421054181399997</v>
      </c>
      <c r="K87" s="21">
        <v>1730330.33609965</v>
      </c>
      <c r="L87" s="21">
        <v>729681.49513658101</v>
      </c>
      <c r="M87" s="21" t="s">
        <v>196</v>
      </c>
      <c r="N87" s="21" t="s">
        <v>197</v>
      </c>
    </row>
    <row r="88" spans="1:14" s="22" customFormat="1" ht="12.75">
      <c r="A88" s="20" t="s">
        <v>10</v>
      </c>
      <c r="B88" s="21">
        <v>1287</v>
      </c>
      <c r="C88" s="21">
        <v>28.1</v>
      </c>
      <c r="D88" s="21">
        <v>6.1</v>
      </c>
      <c r="E88" s="21">
        <v>957.08140791978997</v>
      </c>
      <c r="F88" s="21">
        <v>879.80140791978999</v>
      </c>
      <c r="G88" s="21">
        <v>730.35807309138897</v>
      </c>
      <c r="H88" s="21">
        <v>730.282579966193</v>
      </c>
      <c r="I88" s="21">
        <v>10.756468809416001</v>
      </c>
      <c r="J88" s="21">
        <v>0.66361775471100004</v>
      </c>
      <c r="K88" s="21">
        <v>1730335.0369009699</v>
      </c>
      <c r="L88" s="21">
        <v>729681.98918370798</v>
      </c>
      <c r="M88" s="21" t="s">
        <v>198</v>
      </c>
      <c r="N88" s="21" t="s">
        <v>199</v>
      </c>
    </row>
    <row r="89" spans="1:14" s="22" customFormat="1" ht="12.75">
      <c r="A89" s="23" t="s">
        <v>213</v>
      </c>
      <c r="B89" s="24">
        <v>1293.5</v>
      </c>
      <c r="C89" s="24">
        <v>28.099967004730001</v>
      </c>
      <c r="D89" s="24">
        <v>6.230000021575</v>
      </c>
      <c r="E89" s="24">
        <v>962.81523397616695</v>
      </c>
      <c r="F89" s="24">
        <v>885.53523397616698</v>
      </c>
      <c r="G89" s="24">
        <v>733.40553161746698</v>
      </c>
      <c r="H89" s="24">
        <v>733.32644802196796</v>
      </c>
      <c r="I89" s="24">
        <v>11.085257484853001</v>
      </c>
      <c r="J89" s="24">
        <v>0.28260701708399999</v>
      </c>
      <c r="K89" s="24">
        <v>1730338.08153729</v>
      </c>
      <c r="L89" s="24">
        <v>729682.31805536896</v>
      </c>
      <c r="M89" s="24" t="s">
        <v>214</v>
      </c>
      <c r="N89" s="24" t="s">
        <v>215</v>
      </c>
    </row>
    <row r="90" spans="1:14" s="22" customFormat="1" ht="12.75">
      <c r="A90" s="20" t="s">
        <v>200</v>
      </c>
      <c r="B90" s="21">
        <v>1297</v>
      </c>
      <c r="C90" s="21">
        <v>28.1</v>
      </c>
      <c r="D90" s="21">
        <v>6.3</v>
      </c>
      <c r="E90" s="21">
        <v>965.90267856710398</v>
      </c>
      <c r="F90" s="21">
        <v>888.622678567104</v>
      </c>
      <c r="G90" s="21">
        <v>735.04619299166905</v>
      </c>
      <c r="H90" s="21">
        <v>734.96514304662605</v>
      </c>
      <c r="I90" s="21">
        <v>11.265157946244001</v>
      </c>
      <c r="J90" s="21">
        <v>0.28260701708399999</v>
      </c>
      <c r="K90" s="21">
        <v>1730339.7206459199</v>
      </c>
      <c r="L90" s="21">
        <v>729682.498001236</v>
      </c>
      <c r="M90" s="21" t="s">
        <v>201</v>
      </c>
      <c r="N90" s="21" t="s">
        <v>202</v>
      </c>
    </row>
    <row r="91" spans="1:14" s="22" customFormat="1" ht="12.75">
      <c r="A91" s="20" t="s">
        <v>203</v>
      </c>
      <c r="B91" s="21">
        <v>1504.74</v>
      </c>
      <c r="C91" s="21">
        <v>28.1</v>
      </c>
      <c r="D91" s="21">
        <v>6</v>
      </c>
      <c r="E91" s="21">
        <v>1149.15580659537</v>
      </c>
      <c r="F91" s="21">
        <v>1071.87580659537</v>
      </c>
      <c r="G91" s="21">
        <v>832.44524267326904</v>
      </c>
      <c r="H91" s="21">
        <v>832.24973550622997</v>
      </c>
      <c r="I91" s="21">
        <v>21.74775611103</v>
      </c>
      <c r="J91" s="21">
        <v>2.0405810930999999E-2</v>
      </c>
      <c r="K91" s="21">
        <v>1730437.0297927</v>
      </c>
      <c r="L91" s="21">
        <v>729692.98324517603</v>
      </c>
      <c r="M91" s="21" t="s">
        <v>216</v>
      </c>
      <c r="N91" s="21" t="s">
        <v>217</v>
      </c>
    </row>
    <row r="95" spans="1:14" s="12" customFormat="1" ht="12.75">
      <c r="A95" s="573" t="s">
        <v>204</v>
      </c>
      <c r="B95" s="574"/>
      <c r="C95" s="575" t="s">
        <v>205</v>
      </c>
      <c r="D95" s="574"/>
      <c r="E95" s="574"/>
      <c r="F95" s="574"/>
      <c r="G95" s="574"/>
      <c r="H95" s="574"/>
      <c r="I95" s="574"/>
      <c r="J95" s="574"/>
      <c r="K95" s="574"/>
      <c r="L95" s="574"/>
    </row>
    <row r="98" spans="1:12" s="12" customFormat="1" ht="12.75">
      <c r="A98" s="573" t="s">
        <v>94</v>
      </c>
      <c r="B98" s="574"/>
      <c r="C98" s="575" t="s">
        <v>95</v>
      </c>
      <c r="D98" s="574"/>
      <c r="E98" s="574"/>
      <c r="F98" s="574"/>
      <c r="G98" s="574"/>
      <c r="H98" s="574"/>
      <c r="I98" s="574"/>
      <c r="J98" s="574"/>
      <c r="K98" s="574"/>
      <c r="L98" s="574"/>
    </row>
    <row r="99" spans="1:12" s="12" customFormat="1" ht="12.75">
      <c r="A99" s="573" t="s">
        <v>96</v>
      </c>
      <c r="B99" s="574"/>
      <c r="C99" s="575" t="s">
        <v>10</v>
      </c>
      <c r="D99" s="574"/>
      <c r="E99" s="574"/>
      <c r="F99" s="574"/>
      <c r="G99" s="574"/>
      <c r="H99" s="574"/>
      <c r="I99" s="574"/>
      <c r="J99" s="574"/>
      <c r="K99" s="574"/>
      <c r="L99" s="574"/>
    </row>
    <row r="100" spans="1:12" s="19" customFormat="1" ht="25.5">
      <c r="A100" s="576" t="s">
        <v>3</v>
      </c>
      <c r="B100" s="576" t="s">
        <v>10</v>
      </c>
      <c r="C100" s="18" t="s">
        <v>97</v>
      </c>
      <c r="D100" s="18" t="s">
        <v>98</v>
      </c>
      <c r="E100" s="18" t="s">
        <v>99</v>
      </c>
      <c r="F100" s="576" t="s">
        <v>100</v>
      </c>
      <c r="G100" s="576" t="s">
        <v>10</v>
      </c>
      <c r="H100" s="576" t="s">
        <v>10</v>
      </c>
      <c r="I100" s="576" t="s">
        <v>101</v>
      </c>
      <c r="J100" s="576" t="s">
        <v>10</v>
      </c>
      <c r="K100" s="576" t="s">
        <v>10</v>
      </c>
      <c r="L100" s="576" t="s">
        <v>10</v>
      </c>
    </row>
    <row r="101" spans="1:12" s="22" customFormat="1" ht="12.75">
      <c r="A101" s="571" t="s">
        <v>10</v>
      </c>
      <c r="B101" s="572"/>
      <c r="C101" s="25">
        <v>0</v>
      </c>
      <c r="D101" s="25">
        <v>5.0800003457388598</v>
      </c>
      <c r="E101" s="25" t="s">
        <v>102</v>
      </c>
      <c r="F101" s="571" t="s">
        <v>121</v>
      </c>
      <c r="G101" s="572"/>
      <c r="H101" s="572"/>
      <c r="I101" s="571" t="s">
        <v>206</v>
      </c>
      <c r="J101" s="572"/>
      <c r="K101" s="572"/>
      <c r="L101" s="572"/>
    </row>
    <row r="102" spans="1:12" s="22" customFormat="1" ht="12.75">
      <c r="A102" s="571" t="s">
        <v>10</v>
      </c>
      <c r="B102" s="572"/>
      <c r="C102" s="25">
        <v>5.0800003457388598</v>
      </c>
      <c r="D102" s="25">
        <v>109.61</v>
      </c>
      <c r="E102" s="25" t="s">
        <v>122</v>
      </c>
      <c r="F102" s="571" t="s">
        <v>103</v>
      </c>
      <c r="G102" s="572"/>
      <c r="H102" s="572"/>
      <c r="I102" s="571" t="s">
        <v>206</v>
      </c>
      <c r="J102" s="572"/>
      <c r="K102" s="572"/>
      <c r="L102" s="572"/>
    </row>
    <row r="103" spans="1:12" s="22" customFormat="1" ht="12.75">
      <c r="A103" s="571" t="s">
        <v>10</v>
      </c>
      <c r="B103" s="572"/>
      <c r="C103" s="25">
        <v>109.61</v>
      </c>
      <c r="D103" s="25">
        <v>495.51</v>
      </c>
      <c r="E103" s="25" t="s">
        <v>102</v>
      </c>
      <c r="F103" s="571" t="s">
        <v>103</v>
      </c>
      <c r="G103" s="572"/>
      <c r="H103" s="572"/>
      <c r="I103" s="571" t="s">
        <v>206</v>
      </c>
      <c r="J103" s="572"/>
      <c r="K103" s="572"/>
      <c r="L103" s="572"/>
    </row>
    <row r="104" spans="1:12" s="22" customFormat="1" ht="12.75">
      <c r="A104" s="571" t="s">
        <v>10</v>
      </c>
      <c r="B104" s="572"/>
      <c r="C104" s="25">
        <v>495.51</v>
      </c>
      <c r="D104" s="25">
        <v>539</v>
      </c>
      <c r="E104" s="25" t="s">
        <v>102</v>
      </c>
      <c r="F104" s="571" t="s">
        <v>207</v>
      </c>
      <c r="G104" s="572"/>
      <c r="H104" s="572"/>
      <c r="I104" s="571" t="s">
        <v>206</v>
      </c>
      <c r="J104" s="572"/>
      <c r="K104" s="572"/>
      <c r="L104" s="572"/>
    </row>
    <row r="105" spans="1:12" s="22" customFormat="1" ht="12.75">
      <c r="A105" s="571" t="s">
        <v>10</v>
      </c>
      <c r="B105" s="572"/>
      <c r="C105" s="25">
        <v>539</v>
      </c>
      <c r="D105" s="25">
        <v>1077.8699999999999</v>
      </c>
      <c r="E105" s="25" t="s">
        <v>102</v>
      </c>
      <c r="F105" s="571" t="s">
        <v>103</v>
      </c>
      <c r="G105" s="572"/>
      <c r="H105" s="572"/>
      <c r="I105" s="571" t="s">
        <v>206</v>
      </c>
      <c r="J105" s="572"/>
      <c r="K105" s="572"/>
      <c r="L105" s="572"/>
    </row>
    <row r="106" spans="1:12" s="22" customFormat="1" ht="12.75">
      <c r="A106" s="571" t="s">
        <v>10</v>
      </c>
      <c r="B106" s="572"/>
      <c r="C106" s="25">
        <v>1077.8699999999999</v>
      </c>
      <c r="D106" s="25">
        <v>1297</v>
      </c>
      <c r="E106" s="25" t="s">
        <v>102</v>
      </c>
      <c r="F106" s="571" t="s">
        <v>207</v>
      </c>
      <c r="G106" s="572"/>
      <c r="H106" s="572"/>
      <c r="I106" s="571" t="s">
        <v>206</v>
      </c>
      <c r="J106" s="572"/>
      <c r="K106" s="572"/>
      <c r="L106" s="572"/>
    </row>
    <row r="107" spans="1:12" s="22" customFormat="1" ht="12.75">
      <c r="A107" s="571" t="s">
        <v>10</v>
      </c>
      <c r="B107" s="572"/>
      <c r="C107" s="25">
        <v>1297</v>
      </c>
      <c r="D107" s="25">
        <v>1504.74</v>
      </c>
      <c r="E107" s="25" t="s">
        <v>218</v>
      </c>
      <c r="F107" s="571" t="s">
        <v>208</v>
      </c>
      <c r="G107" s="572"/>
      <c r="H107" s="572"/>
      <c r="I107" s="571" t="s">
        <v>206</v>
      </c>
      <c r="J107" s="572"/>
      <c r="K107" s="572"/>
      <c r="L107" s="572"/>
    </row>
    <row r="108" spans="1:12" s="22" customFormat="1" ht="12.75">
      <c r="A108" s="571" t="s">
        <v>10</v>
      </c>
      <c r="B108" s="572"/>
      <c r="C108" s="25">
        <v>1504.74</v>
      </c>
      <c r="D108" s="25">
        <v>1504.74</v>
      </c>
      <c r="E108" s="25" t="s">
        <v>102</v>
      </c>
      <c r="F108" s="571" t="s">
        <v>208</v>
      </c>
      <c r="G108" s="572"/>
      <c r="H108" s="572"/>
      <c r="I108" s="571" t="s">
        <v>206</v>
      </c>
      <c r="J108" s="572"/>
      <c r="K108" s="572"/>
      <c r="L108" s="572"/>
    </row>
  </sheetData>
  <sheetProtection password="E247"/>
  <mergeCells count="92">
    <mergeCell ref="A107:B107"/>
    <mergeCell ref="F107:H107"/>
    <mergeCell ref="I107:L107"/>
    <mergeCell ref="A108:B108"/>
    <mergeCell ref="F108:H108"/>
    <mergeCell ref="I108:L108"/>
    <mergeCell ref="A19:B19"/>
    <mergeCell ref="C19:F19"/>
    <mergeCell ref="G19:H19"/>
    <mergeCell ref="I19:L19"/>
    <mergeCell ref="A18:B18"/>
    <mergeCell ref="C18:F18"/>
    <mergeCell ref="G18:H18"/>
    <mergeCell ref="I18:L18"/>
    <mergeCell ref="A17:B17"/>
    <mergeCell ref="C17:F17"/>
    <mergeCell ref="G17:H17"/>
    <mergeCell ref="I17:L17"/>
    <mergeCell ref="A16:B16"/>
    <mergeCell ref="C16:F16"/>
    <mergeCell ref="G16:H16"/>
    <mergeCell ref="I16:L16"/>
    <mergeCell ref="A15:B15"/>
    <mergeCell ref="C15:F15"/>
    <mergeCell ref="G15:H15"/>
    <mergeCell ref="I15:L15"/>
    <mergeCell ref="C13:F13"/>
    <mergeCell ref="G13:H13"/>
    <mergeCell ref="I13:L13"/>
    <mergeCell ref="A14:B14"/>
    <mergeCell ref="C14:F14"/>
    <mergeCell ref="G14:H14"/>
    <mergeCell ref="I14:L14"/>
    <mergeCell ref="A12:B12"/>
    <mergeCell ref="C12:F12"/>
    <mergeCell ref="G12:H12"/>
    <mergeCell ref="I12:L12"/>
    <mergeCell ref="A11:B11"/>
    <mergeCell ref="C11:F11"/>
    <mergeCell ref="G11:H11"/>
    <mergeCell ref="I11:L11"/>
    <mergeCell ref="A10:B10"/>
    <mergeCell ref="C10:F10"/>
    <mergeCell ref="G10:H10"/>
    <mergeCell ref="I10:L10"/>
    <mergeCell ref="I8:L8"/>
    <mergeCell ref="A9:B9"/>
    <mergeCell ref="C9:F9"/>
    <mergeCell ref="G9:H9"/>
    <mergeCell ref="I9:L9"/>
    <mergeCell ref="A5:B5"/>
    <mergeCell ref="C5:F5"/>
    <mergeCell ref="G5:H5"/>
    <mergeCell ref="I5:L5"/>
    <mergeCell ref="A6:B6"/>
    <mergeCell ref="C6:F6"/>
    <mergeCell ref="G6:H6"/>
    <mergeCell ref="I6:L6"/>
    <mergeCell ref="A7:B7"/>
    <mergeCell ref="C7:F7"/>
    <mergeCell ref="G7:H7"/>
    <mergeCell ref="I7:L7"/>
    <mergeCell ref="A8:B8"/>
    <mergeCell ref="C8:F8"/>
    <mergeCell ref="G8:H8"/>
    <mergeCell ref="A95:B95"/>
    <mergeCell ref="C95:L95"/>
    <mergeCell ref="A98:B98"/>
    <mergeCell ref="C98:L98"/>
    <mergeCell ref="F100:H100"/>
    <mergeCell ref="I100:L100"/>
    <mergeCell ref="A99:B99"/>
    <mergeCell ref="C99:L99"/>
    <mergeCell ref="A100:B100"/>
    <mergeCell ref="I103:L103"/>
    <mergeCell ref="A102:B102"/>
    <mergeCell ref="F102:H102"/>
    <mergeCell ref="I102:L102"/>
    <mergeCell ref="A101:B101"/>
    <mergeCell ref="F101:H101"/>
    <mergeCell ref="I101:L101"/>
    <mergeCell ref="A103:B103"/>
    <mergeCell ref="F103:H103"/>
    <mergeCell ref="A106:B106"/>
    <mergeCell ref="F106:H106"/>
    <mergeCell ref="F105:H105"/>
    <mergeCell ref="I106:L106"/>
    <mergeCell ref="A104:B104"/>
    <mergeCell ref="F104:H104"/>
    <mergeCell ref="I104:L104"/>
    <mergeCell ref="A105:B105"/>
    <mergeCell ref="I105:L105"/>
  </mergeCells>
  <phoneticPr fontId="24" type="noConversion"/>
  <printOptions horizontalCentered="1" verticalCentered="1" gridLinesSet="0"/>
  <pageMargins left="0.47244094488188981" right="0.51181102362204722" top="0.15748031496062992" bottom="0.19685039370078741" header="0.51181102362204722" footer="0.51181102362204722"/>
  <pageSetup paperSize="9" scale="44" orientation="landscape" horizontalDpi="300" verticalDpi="300" r:id="rId1"/>
  <headerFooter alignWithMargins="0">
    <oddHeader>&amp;C&amp;"Times New Roman,Bold"&amp;20BIT RECORD / HYDRAULIC DETAILED&amp;R&amp;G</oddHeader>
    <oddFooter>&amp;L&amp;Z&amp;F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Normal="100" workbookViewId="0">
      <selection activeCell="H19" sqref="H19"/>
    </sheetView>
  </sheetViews>
  <sheetFormatPr defaultColWidth="14.7109375" defaultRowHeight="14.25"/>
  <cols>
    <col min="1" max="16384" width="14.7109375" style="142"/>
  </cols>
  <sheetData/>
  <phoneticPr fontId="6" type="noConversion"/>
  <printOptions horizontalCentered="1" verticalCentered="1"/>
  <pageMargins left="0" right="0" top="0" bottom="0" header="0.5" footer="0.5"/>
  <pageSetup paperSize="9" scale="8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7" zoomScale="75" zoomScaleNormal="75" zoomScaleSheetLayoutView="50" workbookViewId="0">
      <selection activeCell="K30" sqref="K30"/>
    </sheetView>
  </sheetViews>
  <sheetFormatPr defaultRowHeight="17.25" customHeight="1"/>
  <cols>
    <col min="1" max="1" width="1.5703125" style="49" customWidth="1"/>
    <col min="2" max="2" width="16.42578125" style="217" customWidth="1"/>
    <col min="3" max="3" width="16.5703125" style="49" customWidth="1"/>
    <col min="4" max="4" width="13.42578125" style="49" customWidth="1"/>
    <col min="5" max="6" width="17" style="49" customWidth="1"/>
    <col min="7" max="8" width="12.7109375" style="49" customWidth="1"/>
    <col min="9" max="10" width="13.28515625" style="49" customWidth="1"/>
    <col min="11" max="11" width="21.140625" style="49" customWidth="1"/>
    <col min="12" max="12" width="53.42578125" style="218" customWidth="1"/>
    <col min="13" max="13" width="55.7109375" style="49" bestFit="1" customWidth="1"/>
    <col min="14" max="16384" width="9.140625" style="49"/>
  </cols>
  <sheetData>
    <row r="1" spans="2:13" s="135" customFormat="1" ht="17.25" customHeight="1">
      <c r="B1" s="143"/>
      <c r="C1" s="596"/>
      <c r="D1" s="596"/>
      <c r="E1" s="596"/>
      <c r="F1" s="596"/>
      <c r="G1" s="596"/>
      <c r="H1" s="596"/>
      <c r="I1" s="596"/>
      <c r="J1" s="596"/>
      <c r="K1" s="596"/>
      <c r="L1" s="597"/>
      <c r="M1" s="144"/>
    </row>
    <row r="2" spans="2:13" s="135" customFormat="1" ht="17.25" customHeight="1">
      <c r="B2" s="138"/>
      <c r="C2" s="134"/>
      <c r="D2" s="134"/>
      <c r="E2" s="134"/>
      <c r="F2" s="134"/>
      <c r="G2" s="134"/>
      <c r="H2" s="134"/>
      <c r="I2" s="134"/>
      <c r="J2" s="134"/>
      <c r="K2" s="134"/>
      <c r="L2" s="145"/>
    </row>
    <row r="3" spans="2:13" s="135" customFormat="1" ht="17.25" customHeight="1">
      <c r="B3" s="138"/>
      <c r="C3" s="598" t="s">
        <v>363</v>
      </c>
      <c r="D3" s="598"/>
      <c r="E3" s="598"/>
      <c r="F3" s="598"/>
      <c r="G3" s="598"/>
      <c r="H3" s="598"/>
      <c r="I3" s="598"/>
      <c r="J3" s="598"/>
      <c r="K3" s="598"/>
      <c r="L3" s="599"/>
      <c r="M3" s="146"/>
    </row>
    <row r="4" spans="2:13" s="135" customFormat="1" ht="17.25" customHeight="1">
      <c r="B4" s="138"/>
      <c r="C4" s="147"/>
      <c r="D4" s="147"/>
      <c r="E4" s="147"/>
      <c r="F4" s="147"/>
      <c r="G4" s="147"/>
      <c r="H4" s="147"/>
      <c r="I4" s="147"/>
      <c r="J4" s="147"/>
      <c r="K4" s="147"/>
      <c r="L4" s="148"/>
      <c r="M4" s="146"/>
    </row>
    <row r="5" spans="2:13" s="135" customFormat="1" ht="17.25" customHeight="1">
      <c r="B5" s="138"/>
      <c r="C5" s="134"/>
      <c r="D5" s="134"/>
      <c r="E5" s="134"/>
      <c r="F5" s="134"/>
      <c r="G5" s="134"/>
      <c r="H5" s="134"/>
      <c r="I5" s="134"/>
      <c r="J5" s="134"/>
      <c r="K5" s="134"/>
      <c r="L5" s="145"/>
    </row>
    <row r="6" spans="2:13" s="151" customFormat="1" ht="17.25" customHeight="1">
      <c r="B6" s="149"/>
      <c r="C6" s="588" t="s">
        <v>300</v>
      </c>
      <c r="D6" s="588"/>
      <c r="E6" s="600">
        <v>40723</v>
      </c>
      <c r="F6" s="600"/>
      <c r="G6" s="108"/>
      <c r="H6" s="108"/>
      <c r="I6" s="588" t="s">
        <v>301</v>
      </c>
      <c r="J6" s="588"/>
      <c r="K6" s="105" t="s">
        <v>364</v>
      </c>
      <c r="L6" s="150"/>
    </row>
    <row r="7" spans="2:13" s="151" customFormat="1" ht="17.25" customHeight="1">
      <c r="B7" s="149"/>
      <c r="C7" s="588" t="s">
        <v>24</v>
      </c>
      <c r="D7" s="588"/>
      <c r="E7" s="101" t="s">
        <v>365</v>
      </c>
      <c r="F7" s="152"/>
      <c r="G7" s="108"/>
      <c r="H7" s="108"/>
      <c r="I7" s="588" t="s">
        <v>302</v>
      </c>
      <c r="J7" s="588"/>
      <c r="K7" s="105" t="s">
        <v>303</v>
      </c>
      <c r="L7" s="150"/>
    </row>
    <row r="8" spans="2:13" s="151" customFormat="1" ht="17.25" customHeight="1">
      <c r="B8" s="149"/>
      <c r="C8" s="588" t="s">
        <v>304</v>
      </c>
      <c r="D8" s="588"/>
      <c r="E8" s="153"/>
      <c r="F8" s="154"/>
      <c r="G8" s="108"/>
      <c r="H8" s="108"/>
      <c r="I8" s="588" t="s">
        <v>305</v>
      </c>
      <c r="J8" s="588"/>
      <c r="K8" s="108" t="s">
        <v>23</v>
      </c>
      <c r="L8" s="150"/>
    </row>
    <row r="9" spans="2:13" s="151" customFormat="1" ht="17.25" customHeight="1">
      <c r="B9" s="149"/>
      <c r="C9" s="588" t="s">
        <v>306</v>
      </c>
      <c r="D9" s="588"/>
      <c r="E9" s="155" t="s">
        <v>366</v>
      </c>
      <c r="F9" s="156"/>
      <c r="G9" s="108"/>
      <c r="H9" s="108"/>
      <c r="I9" s="588" t="s">
        <v>308</v>
      </c>
      <c r="J9" s="588"/>
      <c r="K9" s="108" t="s">
        <v>309</v>
      </c>
      <c r="L9" s="150"/>
    </row>
    <row r="10" spans="2:13" s="151" customFormat="1" ht="17.25" customHeight="1">
      <c r="B10" s="149"/>
      <c r="C10" s="105"/>
      <c r="D10" s="105"/>
      <c r="E10" s="105"/>
      <c r="F10" s="105"/>
      <c r="G10" s="108"/>
      <c r="H10" s="108"/>
      <c r="I10" s="105"/>
      <c r="J10" s="105"/>
      <c r="K10" s="108"/>
      <c r="L10" s="150"/>
    </row>
    <row r="11" spans="2:13" s="151" customFormat="1" ht="17.25" customHeight="1">
      <c r="B11" s="149"/>
      <c r="C11" s="590" t="s">
        <v>367</v>
      </c>
      <c r="D11" s="590"/>
      <c r="E11" s="105"/>
      <c r="F11" s="105"/>
      <c r="G11" s="108"/>
      <c r="H11" s="108"/>
      <c r="I11" s="587" t="s">
        <v>311</v>
      </c>
      <c r="J11" s="587"/>
      <c r="K11" s="108"/>
      <c r="L11" s="150"/>
    </row>
    <row r="12" spans="2:13" s="151" customFormat="1" ht="17.25" customHeight="1">
      <c r="B12" s="149"/>
      <c r="C12" s="588" t="s">
        <v>312</v>
      </c>
      <c r="D12" s="588"/>
      <c r="E12" s="109">
        <v>9.625</v>
      </c>
      <c r="F12" s="116"/>
      <c r="G12" s="108"/>
      <c r="H12" s="108"/>
      <c r="I12" s="588" t="s">
        <v>313</v>
      </c>
      <c r="J12" s="588"/>
      <c r="K12" s="157" t="s">
        <v>368</v>
      </c>
      <c r="L12" s="150"/>
    </row>
    <row r="13" spans="2:13" s="151" customFormat="1" ht="17.25" customHeight="1">
      <c r="B13" s="149"/>
      <c r="C13" s="588" t="s">
        <v>314</v>
      </c>
      <c r="D13" s="588"/>
      <c r="E13" s="109">
        <v>8.8350000000000009</v>
      </c>
      <c r="F13" s="116"/>
      <c r="G13" s="108"/>
      <c r="H13" s="108"/>
      <c r="I13" s="588" t="s">
        <v>315</v>
      </c>
      <c r="J13" s="588"/>
      <c r="K13" s="157" t="s">
        <v>369</v>
      </c>
      <c r="L13" s="150"/>
    </row>
    <row r="14" spans="2:13" s="151" customFormat="1" ht="17.25" customHeight="1">
      <c r="B14" s="149"/>
      <c r="C14" s="588" t="s">
        <v>316</v>
      </c>
      <c r="D14" s="588"/>
      <c r="E14" s="158">
        <f>(E12^2-E13^2)/1029.41</f>
        <v>1.416675571443835E-2</v>
      </c>
      <c r="F14" s="158"/>
      <c r="G14" s="108"/>
      <c r="H14" s="108"/>
      <c r="I14" s="588" t="s">
        <v>317</v>
      </c>
      <c r="J14" s="588"/>
      <c r="K14" s="157" t="s">
        <v>370</v>
      </c>
      <c r="L14" s="150"/>
    </row>
    <row r="15" spans="2:13" s="151" customFormat="1" ht="17.25" customHeight="1">
      <c r="B15" s="149"/>
      <c r="C15" s="588" t="s">
        <v>318</v>
      </c>
      <c r="D15" s="588"/>
      <c r="E15" s="158">
        <f>E12^2/1029.41</f>
        <v>8.9993904275264464E-2</v>
      </c>
      <c r="F15" s="158"/>
      <c r="G15" s="108"/>
      <c r="H15" s="108"/>
      <c r="I15" s="105"/>
      <c r="J15" s="105"/>
      <c r="K15" s="158"/>
      <c r="L15" s="150"/>
    </row>
    <row r="16" spans="2:13" s="151" customFormat="1" ht="17.25" customHeight="1">
      <c r="B16" s="149"/>
      <c r="C16" s="588" t="s">
        <v>319</v>
      </c>
      <c r="D16" s="588"/>
      <c r="E16" s="158">
        <f>E13^2/1029.41</f>
        <v>7.5827148560826119E-2</v>
      </c>
      <c r="F16" s="158"/>
      <c r="G16" s="108"/>
      <c r="H16" s="108"/>
      <c r="I16" s="588" t="s">
        <v>320</v>
      </c>
      <c r="J16" s="588"/>
      <c r="K16" s="116">
        <v>8.6790000000000003</v>
      </c>
      <c r="L16" s="150"/>
    </row>
    <row r="17" spans="2:12" s="151" customFormat="1" ht="17.25" customHeight="1">
      <c r="B17" s="149"/>
      <c r="C17" s="588" t="s">
        <v>321</v>
      </c>
      <c r="D17" s="588"/>
      <c r="E17" s="123">
        <f>(F17/12)*0.3048</f>
        <v>0.12092940000000001</v>
      </c>
      <c r="F17" s="109">
        <v>4.7610000000000001</v>
      </c>
      <c r="G17" s="108"/>
      <c r="H17" s="108"/>
      <c r="I17" s="105"/>
      <c r="J17" s="105"/>
      <c r="K17" s="154"/>
      <c r="L17" s="150"/>
    </row>
    <row r="18" spans="2:12" s="151" customFormat="1" ht="17.25" customHeight="1">
      <c r="B18" s="149"/>
      <c r="C18" s="105" t="s">
        <v>322</v>
      </c>
      <c r="D18" s="108"/>
      <c r="E18" s="593">
        <v>40</v>
      </c>
      <c r="F18" s="593"/>
      <c r="G18" s="108"/>
      <c r="H18" s="108"/>
      <c r="I18" s="588" t="s">
        <v>323</v>
      </c>
      <c r="J18" s="588"/>
      <c r="K18" s="159">
        <v>10</v>
      </c>
      <c r="L18" s="150"/>
    </row>
    <row r="19" spans="2:12" s="151" customFormat="1" ht="17.25" customHeight="1">
      <c r="B19" s="149"/>
      <c r="C19" s="105" t="s">
        <v>324</v>
      </c>
      <c r="D19" s="108"/>
      <c r="E19" s="594" t="s">
        <v>371</v>
      </c>
      <c r="F19" s="594"/>
      <c r="G19" s="108"/>
      <c r="H19" s="108"/>
      <c r="I19" s="105" t="s">
        <v>325</v>
      </c>
      <c r="J19" s="108"/>
      <c r="K19" s="160">
        <f>K24-E24</f>
        <v>1</v>
      </c>
      <c r="L19" s="150"/>
    </row>
    <row r="20" spans="2:12" s="151" customFormat="1" ht="17.25" customHeight="1">
      <c r="B20" s="149"/>
      <c r="C20" s="105"/>
      <c r="D20" s="108"/>
      <c r="E20" s="108"/>
      <c r="F20" s="108"/>
      <c r="G20" s="108"/>
      <c r="H20" s="108"/>
      <c r="I20" s="105"/>
      <c r="J20" s="108"/>
      <c r="K20" s="161"/>
      <c r="L20" s="150"/>
    </row>
    <row r="21" spans="2:12" s="151" customFormat="1" ht="17.25" customHeight="1">
      <c r="B21" s="149"/>
      <c r="C21" s="588" t="s">
        <v>327</v>
      </c>
      <c r="D21" s="588"/>
      <c r="E21" s="595">
        <f>G21*42</f>
        <v>3.99</v>
      </c>
      <c r="F21" s="595"/>
      <c r="G21" s="589">
        <v>9.5000000000000001E-2</v>
      </c>
      <c r="H21" s="589"/>
      <c r="I21" s="588" t="s">
        <v>328</v>
      </c>
      <c r="J21" s="588"/>
      <c r="K21" s="162"/>
      <c r="L21" s="150"/>
    </row>
    <row r="22" spans="2:12" s="151" customFormat="1" ht="17.25" customHeight="1">
      <c r="B22" s="149"/>
      <c r="C22" s="588" t="s">
        <v>330</v>
      </c>
      <c r="D22" s="588"/>
      <c r="E22" s="608">
        <f>((G30-0)/0.3048)*E16</f>
        <v>140.27524930284582</v>
      </c>
      <c r="F22" s="608"/>
      <c r="G22" s="164">
        <f>E22/G21</f>
        <v>1476.5815716089035</v>
      </c>
      <c r="H22" s="108"/>
      <c r="I22" s="588" t="s">
        <v>331</v>
      </c>
      <c r="J22" s="588"/>
      <c r="K22" s="162"/>
      <c r="L22" s="150"/>
    </row>
    <row r="23" spans="2:12" s="151" customFormat="1" ht="17.25" customHeight="1">
      <c r="B23" s="149"/>
      <c r="C23" s="588" t="s">
        <v>332</v>
      </c>
      <c r="D23" s="588"/>
      <c r="E23" s="123"/>
      <c r="F23" s="165"/>
      <c r="G23" s="124"/>
      <c r="H23" s="124"/>
      <c r="I23" s="124"/>
      <c r="J23" s="124"/>
      <c r="K23" s="166"/>
      <c r="L23" s="145"/>
    </row>
    <row r="24" spans="2:12" s="151" customFormat="1" ht="17.25" customHeight="1">
      <c r="B24" s="149"/>
      <c r="C24" s="588" t="s">
        <v>372</v>
      </c>
      <c r="D24" s="588"/>
      <c r="E24" s="160">
        <v>576</v>
      </c>
      <c r="F24" s="167"/>
      <c r="G24" s="168">
        <f>E24*3.28084</f>
        <v>1889.7638400000001</v>
      </c>
      <c r="H24" s="124"/>
      <c r="I24" s="588" t="s">
        <v>334</v>
      </c>
      <c r="J24" s="588"/>
      <c r="K24" s="160">
        <v>577</v>
      </c>
      <c r="L24" s="145"/>
    </row>
    <row r="25" spans="2:12" s="135" customFormat="1" ht="17.25" customHeight="1" thickBot="1">
      <c r="B25" s="138"/>
      <c r="C25" s="134"/>
      <c r="D25" s="134"/>
      <c r="E25" s="134"/>
      <c r="F25" s="134"/>
      <c r="G25" s="134"/>
      <c r="H25" s="134"/>
      <c r="I25" s="134"/>
      <c r="J25" s="134"/>
      <c r="K25" s="134"/>
      <c r="L25" s="145"/>
    </row>
    <row r="26" spans="2:12" s="135" customFormat="1" ht="17.25" customHeight="1" thickBot="1">
      <c r="B26" s="601" t="s">
        <v>373</v>
      </c>
      <c r="C26" s="591" t="s">
        <v>336</v>
      </c>
      <c r="D26" s="601" t="s">
        <v>374</v>
      </c>
      <c r="E26" s="604" t="s">
        <v>338</v>
      </c>
      <c r="F26" s="605"/>
      <c r="G26" s="605" t="s">
        <v>375</v>
      </c>
      <c r="H26" s="609"/>
      <c r="I26" s="606" t="s">
        <v>340</v>
      </c>
      <c r="J26" s="606" t="s">
        <v>341</v>
      </c>
      <c r="K26" s="606" t="s">
        <v>342</v>
      </c>
      <c r="L26" s="591" t="s">
        <v>2</v>
      </c>
    </row>
    <row r="27" spans="2:12" s="135" customFormat="1" ht="17.25" customHeight="1" thickBot="1">
      <c r="B27" s="602"/>
      <c r="C27" s="603"/>
      <c r="D27" s="602"/>
      <c r="E27" s="170" t="s">
        <v>343</v>
      </c>
      <c r="F27" s="171" t="s">
        <v>344</v>
      </c>
      <c r="G27" s="169" t="s">
        <v>376</v>
      </c>
      <c r="H27" s="170" t="s">
        <v>377</v>
      </c>
      <c r="I27" s="607"/>
      <c r="J27" s="607"/>
      <c r="K27" s="607"/>
      <c r="L27" s="592"/>
    </row>
    <row r="28" spans="2:12" s="135" customFormat="1" ht="17.25" customHeight="1">
      <c r="B28" s="172"/>
      <c r="C28" s="173" t="s">
        <v>378</v>
      </c>
      <c r="D28" s="173" t="s">
        <v>348</v>
      </c>
      <c r="E28" s="174"/>
      <c r="F28" s="175">
        <v>0.56999999999999995</v>
      </c>
      <c r="G28" s="176">
        <f>H28-F28</f>
        <v>575.42999999999995</v>
      </c>
      <c r="H28" s="176">
        <f>E24</f>
        <v>576</v>
      </c>
      <c r="I28" s="177">
        <f>F28</f>
        <v>0.56999999999999995</v>
      </c>
      <c r="J28" s="178">
        <f>IF(F28&gt;0,F28*$E$16,0)</f>
        <v>4.3221474679670885E-2</v>
      </c>
      <c r="K28" s="179"/>
      <c r="L28" s="180"/>
    </row>
    <row r="29" spans="2:12" s="189" customFormat="1" ht="17.25" customHeight="1">
      <c r="B29" s="172">
        <v>80</v>
      </c>
      <c r="C29" s="181">
        <v>1</v>
      </c>
      <c r="D29" s="182" t="s">
        <v>348</v>
      </c>
      <c r="E29" s="183">
        <v>11.22</v>
      </c>
      <c r="F29" s="184">
        <f>E29-0.12</f>
        <v>11.100000000000001</v>
      </c>
      <c r="G29" s="185">
        <f t="shared" ref="G29:G60" si="0">IF(D29="Y",H29-F29,H29)</f>
        <v>564.32999999999993</v>
      </c>
      <c r="H29" s="185">
        <f t="shared" ref="H29:H60" si="1">G28</f>
        <v>575.42999999999995</v>
      </c>
      <c r="I29" s="185">
        <f t="shared" ref="I29:I60" si="2">I28+F29</f>
        <v>11.670000000000002</v>
      </c>
      <c r="J29" s="186">
        <f t="shared" ref="J29:J60" si="3">IF(F29&gt;0,F29*$E$16*3.281,0)</f>
        <v>2.761556506151583</v>
      </c>
      <c r="K29" s="187"/>
      <c r="L29" s="188" t="s">
        <v>379</v>
      </c>
    </row>
    <row r="30" spans="2:12" s="189" customFormat="1" ht="17.25" customHeight="1">
      <c r="B30" s="172"/>
      <c r="C30" s="181" t="s">
        <v>380</v>
      </c>
      <c r="D30" s="182" t="s">
        <v>348</v>
      </c>
      <c r="E30" s="183"/>
      <c r="F30" s="184">
        <v>0.47</v>
      </c>
      <c r="G30" s="185">
        <f t="shared" si="0"/>
        <v>563.8599999999999</v>
      </c>
      <c r="H30" s="185">
        <f t="shared" si="1"/>
        <v>564.32999999999993</v>
      </c>
      <c r="I30" s="185">
        <f t="shared" si="2"/>
        <v>12.140000000000002</v>
      </c>
      <c r="J30" s="186">
        <f t="shared" si="3"/>
        <v>0.11693077098119313</v>
      </c>
      <c r="K30" s="187"/>
      <c r="L30" s="188"/>
    </row>
    <row r="31" spans="2:12" s="189" customFormat="1" ht="17.25" customHeight="1">
      <c r="B31" s="190">
        <v>79</v>
      </c>
      <c r="C31" s="136">
        <v>2</v>
      </c>
      <c r="D31" s="191" t="s">
        <v>348</v>
      </c>
      <c r="E31" s="192">
        <v>11.95</v>
      </c>
      <c r="F31" s="184">
        <f t="shared" ref="F31:F71" si="4">E31-0.12</f>
        <v>11.83</v>
      </c>
      <c r="G31" s="185">
        <f t="shared" si="0"/>
        <v>552.02999999999986</v>
      </c>
      <c r="H31" s="185">
        <f t="shared" si="1"/>
        <v>563.8599999999999</v>
      </c>
      <c r="I31" s="185">
        <f t="shared" si="2"/>
        <v>23.970000000000002</v>
      </c>
      <c r="J31" s="186">
        <f t="shared" si="3"/>
        <v>2.943172384484074</v>
      </c>
      <c r="K31" s="193"/>
      <c r="L31" s="194" t="s">
        <v>379</v>
      </c>
    </row>
    <row r="32" spans="2:12" s="189" customFormat="1" ht="17.25" customHeight="1">
      <c r="B32" s="190">
        <v>78</v>
      </c>
      <c r="C32" s="136">
        <v>3</v>
      </c>
      <c r="D32" s="191" t="s">
        <v>348</v>
      </c>
      <c r="E32" s="192">
        <v>11.3</v>
      </c>
      <c r="F32" s="184">
        <f t="shared" si="4"/>
        <v>11.180000000000001</v>
      </c>
      <c r="G32" s="185">
        <f t="shared" si="0"/>
        <v>540.84999999999991</v>
      </c>
      <c r="H32" s="185">
        <f t="shared" si="1"/>
        <v>552.02999999999986</v>
      </c>
      <c r="I32" s="185">
        <f t="shared" si="2"/>
        <v>35.150000000000006</v>
      </c>
      <c r="J32" s="186">
        <f t="shared" si="3"/>
        <v>2.7814596161058285</v>
      </c>
      <c r="K32" s="193"/>
      <c r="L32" s="194"/>
    </row>
    <row r="33" spans="2:12" s="189" customFormat="1" ht="17.25" customHeight="1">
      <c r="B33" s="190">
        <v>77</v>
      </c>
      <c r="C33" s="136">
        <v>4</v>
      </c>
      <c r="D33" s="191" t="s">
        <v>348</v>
      </c>
      <c r="E33" s="192">
        <v>11.39</v>
      </c>
      <c r="F33" s="195">
        <f t="shared" si="4"/>
        <v>11.270000000000001</v>
      </c>
      <c r="G33" s="185">
        <f t="shared" si="0"/>
        <v>529.57999999999993</v>
      </c>
      <c r="H33" s="185">
        <f t="shared" si="1"/>
        <v>540.84999999999991</v>
      </c>
      <c r="I33" s="185">
        <f t="shared" si="2"/>
        <v>46.420000000000009</v>
      </c>
      <c r="J33" s="186">
        <f t="shared" si="3"/>
        <v>2.8038506148043547</v>
      </c>
      <c r="K33" s="193"/>
      <c r="L33" s="194"/>
    </row>
    <row r="34" spans="2:12" s="189" customFormat="1" ht="17.25" customHeight="1">
      <c r="B34" s="190">
        <v>76</v>
      </c>
      <c r="C34" s="136">
        <v>5</v>
      </c>
      <c r="D34" s="191" t="s">
        <v>348</v>
      </c>
      <c r="E34" s="192">
        <v>11.17</v>
      </c>
      <c r="F34" s="195">
        <f t="shared" si="4"/>
        <v>11.05</v>
      </c>
      <c r="G34" s="185">
        <f t="shared" si="0"/>
        <v>518.53</v>
      </c>
      <c r="H34" s="185">
        <f t="shared" si="1"/>
        <v>529.57999999999993</v>
      </c>
      <c r="I34" s="185">
        <f t="shared" si="2"/>
        <v>57.470000000000013</v>
      </c>
      <c r="J34" s="186">
        <f t="shared" si="3"/>
        <v>2.7491170624301793</v>
      </c>
      <c r="K34" s="193"/>
      <c r="L34" s="194"/>
    </row>
    <row r="35" spans="2:12" s="189" customFormat="1" ht="17.25" customHeight="1">
      <c r="B35" s="190">
        <v>75</v>
      </c>
      <c r="C35" s="136">
        <v>6</v>
      </c>
      <c r="D35" s="191" t="s">
        <v>348</v>
      </c>
      <c r="E35" s="192">
        <v>11.32</v>
      </c>
      <c r="F35" s="195">
        <f t="shared" si="4"/>
        <v>11.200000000000001</v>
      </c>
      <c r="G35" s="185">
        <f t="shared" si="0"/>
        <v>507.33</v>
      </c>
      <c r="H35" s="185">
        <f t="shared" si="1"/>
        <v>518.53</v>
      </c>
      <c r="I35" s="185">
        <f t="shared" si="2"/>
        <v>68.670000000000016</v>
      </c>
      <c r="J35" s="186">
        <f t="shared" si="3"/>
        <v>2.78643539359439</v>
      </c>
      <c r="K35" s="193"/>
      <c r="L35" s="194"/>
    </row>
    <row r="36" spans="2:12" s="189" customFormat="1" ht="17.25" customHeight="1">
      <c r="B36" s="190">
        <v>74</v>
      </c>
      <c r="C36" s="136">
        <v>7</v>
      </c>
      <c r="D36" s="191" t="s">
        <v>348</v>
      </c>
      <c r="E36" s="192">
        <v>11.45</v>
      </c>
      <c r="F36" s="195">
        <f t="shared" si="4"/>
        <v>11.33</v>
      </c>
      <c r="G36" s="185">
        <f t="shared" si="0"/>
        <v>496</v>
      </c>
      <c r="H36" s="185">
        <f t="shared" si="1"/>
        <v>507.33</v>
      </c>
      <c r="I36" s="185">
        <f t="shared" si="2"/>
        <v>80.000000000000014</v>
      </c>
      <c r="J36" s="186">
        <f t="shared" si="3"/>
        <v>2.8187779472700387</v>
      </c>
      <c r="K36" s="193"/>
      <c r="L36" s="194" t="s">
        <v>379</v>
      </c>
    </row>
    <row r="37" spans="2:12" s="189" customFormat="1" ht="17.25" customHeight="1">
      <c r="B37" s="190">
        <v>73</v>
      </c>
      <c r="C37" s="136">
        <v>8</v>
      </c>
      <c r="D37" s="191" t="s">
        <v>348</v>
      </c>
      <c r="E37" s="192">
        <v>11.5</v>
      </c>
      <c r="F37" s="195">
        <f t="shared" si="4"/>
        <v>11.38</v>
      </c>
      <c r="G37" s="185">
        <f t="shared" si="0"/>
        <v>484.62</v>
      </c>
      <c r="H37" s="185">
        <f t="shared" si="1"/>
        <v>496</v>
      </c>
      <c r="I37" s="185">
        <f t="shared" si="2"/>
        <v>91.38000000000001</v>
      </c>
      <c r="J37" s="186">
        <f t="shared" si="3"/>
        <v>2.8312173909914424</v>
      </c>
      <c r="K37" s="193"/>
      <c r="L37" s="194"/>
    </row>
    <row r="38" spans="2:12" s="189" customFormat="1" ht="17.25" customHeight="1">
      <c r="B38" s="190">
        <v>72</v>
      </c>
      <c r="C38" s="136">
        <v>9</v>
      </c>
      <c r="D38" s="191" t="s">
        <v>348</v>
      </c>
      <c r="E38" s="192">
        <v>10.57</v>
      </c>
      <c r="F38" s="195">
        <f t="shared" si="4"/>
        <v>10.450000000000001</v>
      </c>
      <c r="G38" s="185">
        <f t="shared" si="0"/>
        <v>474.17</v>
      </c>
      <c r="H38" s="185">
        <f t="shared" si="1"/>
        <v>484.62</v>
      </c>
      <c r="I38" s="185">
        <f t="shared" si="2"/>
        <v>101.83000000000001</v>
      </c>
      <c r="J38" s="186">
        <f t="shared" si="3"/>
        <v>2.599843737773337</v>
      </c>
      <c r="K38" s="193"/>
      <c r="L38" s="194"/>
    </row>
    <row r="39" spans="2:12" s="189" customFormat="1" ht="17.25" customHeight="1">
      <c r="B39" s="190">
        <v>71</v>
      </c>
      <c r="C39" s="136">
        <v>10</v>
      </c>
      <c r="D39" s="191" t="s">
        <v>348</v>
      </c>
      <c r="E39" s="192">
        <v>11.88</v>
      </c>
      <c r="F39" s="195">
        <f t="shared" si="4"/>
        <v>11.760000000000002</v>
      </c>
      <c r="G39" s="185">
        <f t="shared" si="0"/>
        <v>462.41</v>
      </c>
      <c r="H39" s="185">
        <f t="shared" si="1"/>
        <v>474.17</v>
      </c>
      <c r="I39" s="185">
        <f t="shared" si="2"/>
        <v>113.59000000000002</v>
      </c>
      <c r="J39" s="186">
        <f t="shared" si="3"/>
        <v>2.9257571632741093</v>
      </c>
      <c r="K39" s="193"/>
      <c r="L39" s="194"/>
    </row>
    <row r="40" spans="2:12" s="189" customFormat="1" ht="17.25" customHeight="1">
      <c r="B40" s="190">
        <v>70</v>
      </c>
      <c r="C40" s="136">
        <v>11</v>
      </c>
      <c r="D40" s="191" t="s">
        <v>348</v>
      </c>
      <c r="E40" s="192">
        <v>11.9</v>
      </c>
      <c r="F40" s="195">
        <f t="shared" si="4"/>
        <v>11.780000000000001</v>
      </c>
      <c r="G40" s="185">
        <f t="shared" si="0"/>
        <v>450.63</v>
      </c>
      <c r="H40" s="185">
        <f t="shared" si="1"/>
        <v>462.41</v>
      </c>
      <c r="I40" s="185">
        <f t="shared" si="2"/>
        <v>125.37000000000002</v>
      </c>
      <c r="J40" s="186">
        <f t="shared" si="3"/>
        <v>2.9307329407626708</v>
      </c>
      <c r="K40" s="193"/>
      <c r="L40" s="194"/>
    </row>
    <row r="41" spans="2:12" s="189" customFormat="1" ht="17.25" customHeight="1">
      <c r="B41" s="190">
        <v>69</v>
      </c>
      <c r="C41" s="136">
        <v>12</v>
      </c>
      <c r="D41" s="191" t="s">
        <v>348</v>
      </c>
      <c r="E41" s="192">
        <v>11.84</v>
      </c>
      <c r="F41" s="195">
        <f t="shared" si="4"/>
        <v>11.72</v>
      </c>
      <c r="G41" s="185">
        <f t="shared" si="0"/>
        <v>438.90999999999997</v>
      </c>
      <c r="H41" s="185">
        <f t="shared" si="1"/>
        <v>450.63</v>
      </c>
      <c r="I41" s="185">
        <f t="shared" si="2"/>
        <v>137.09000000000003</v>
      </c>
      <c r="J41" s="186">
        <f t="shared" si="3"/>
        <v>2.9158056082969863</v>
      </c>
      <c r="K41" s="193"/>
      <c r="L41" s="194"/>
    </row>
    <row r="42" spans="2:12" s="189" customFormat="1" ht="17.25" customHeight="1">
      <c r="B42" s="190">
        <v>68</v>
      </c>
      <c r="C42" s="136">
        <v>13</v>
      </c>
      <c r="D42" s="191" t="s">
        <v>348</v>
      </c>
      <c r="E42" s="192">
        <v>11.6</v>
      </c>
      <c r="F42" s="195">
        <f t="shared" si="4"/>
        <v>11.48</v>
      </c>
      <c r="G42" s="185">
        <f t="shared" si="0"/>
        <v>427.42999999999995</v>
      </c>
      <c r="H42" s="185">
        <f t="shared" si="1"/>
        <v>438.90999999999997</v>
      </c>
      <c r="I42" s="185">
        <f t="shared" si="2"/>
        <v>148.57000000000002</v>
      </c>
      <c r="J42" s="186">
        <f t="shared" si="3"/>
        <v>2.8560962784342494</v>
      </c>
      <c r="K42" s="193"/>
      <c r="L42" s="194"/>
    </row>
    <row r="43" spans="2:12" s="189" customFormat="1" ht="17.25" customHeight="1">
      <c r="B43" s="190">
        <v>67</v>
      </c>
      <c r="C43" s="136">
        <v>14</v>
      </c>
      <c r="D43" s="191" t="s">
        <v>348</v>
      </c>
      <c r="E43" s="192">
        <v>11.86</v>
      </c>
      <c r="F43" s="195">
        <f t="shared" si="4"/>
        <v>11.74</v>
      </c>
      <c r="G43" s="196">
        <f t="shared" si="0"/>
        <v>415.68999999999994</v>
      </c>
      <c r="H43" s="196">
        <f t="shared" si="1"/>
        <v>427.42999999999995</v>
      </c>
      <c r="I43" s="196">
        <f t="shared" si="2"/>
        <v>160.31000000000003</v>
      </c>
      <c r="J43" s="197">
        <f t="shared" si="3"/>
        <v>2.9207813857855478</v>
      </c>
      <c r="K43" s="193"/>
      <c r="L43" s="194"/>
    </row>
    <row r="44" spans="2:12" s="189" customFormat="1" ht="17.25" customHeight="1">
      <c r="B44" s="190">
        <v>66</v>
      </c>
      <c r="C44" s="136">
        <v>15</v>
      </c>
      <c r="D44" s="191" t="s">
        <v>348</v>
      </c>
      <c r="E44" s="192">
        <v>11.57</v>
      </c>
      <c r="F44" s="195">
        <f t="shared" si="4"/>
        <v>11.450000000000001</v>
      </c>
      <c r="G44" s="196">
        <f t="shared" si="0"/>
        <v>404.23999999999995</v>
      </c>
      <c r="H44" s="196">
        <f t="shared" si="1"/>
        <v>415.68999999999994</v>
      </c>
      <c r="I44" s="196">
        <f t="shared" si="2"/>
        <v>171.76000000000002</v>
      </c>
      <c r="J44" s="197">
        <f t="shared" si="3"/>
        <v>2.8486326122014076</v>
      </c>
      <c r="K44" s="193"/>
      <c r="L44" s="194" t="s">
        <v>379</v>
      </c>
    </row>
    <row r="45" spans="2:12" s="189" customFormat="1" ht="17.25" customHeight="1">
      <c r="B45" s="190">
        <v>65</v>
      </c>
      <c r="C45" s="136">
        <v>16</v>
      </c>
      <c r="D45" s="191" t="s">
        <v>348</v>
      </c>
      <c r="E45" s="192">
        <v>11.4</v>
      </c>
      <c r="F45" s="195">
        <f t="shared" si="4"/>
        <v>11.280000000000001</v>
      </c>
      <c r="G45" s="196">
        <f t="shared" si="0"/>
        <v>392.95999999999992</v>
      </c>
      <c r="H45" s="196">
        <f t="shared" si="1"/>
        <v>404.23999999999995</v>
      </c>
      <c r="I45" s="196">
        <f t="shared" si="2"/>
        <v>183.04000000000002</v>
      </c>
      <c r="J45" s="197">
        <f t="shared" si="3"/>
        <v>2.8063385035486355</v>
      </c>
      <c r="K45" s="193"/>
      <c r="L45" s="194"/>
    </row>
    <row r="46" spans="2:12" s="189" customFormat="1" ht="17.25" customHeight="1">
      <c r="B46" s="190">
        <v>64</v>
      </c>
      <c r="C46" s="136">
        <v>17</v>
      </c>
      <c r="D46" s="191" t="s">
        <v>348</v>
      </c>
      <c r="E46" s="192">
        <v>11.51</v>
      </c>
      <c r="F46" s="195">
        <f t="shared" si="4"/>
        <v>11.39</v>
      </c>
      <c r="G46" s="196">
        <f t="shared" si="0"/>
        <v>381.56999999999994</v>
      </c>
      <c r="H46" s="196">
        <f t="shared" si="1"/>
        <v>392.95999999999992</v>
      </c>
      <c r="I46" s="196">
        <f t="shared" si="2"/>
        <v>194.43</v>
      </c>
      <c r="J46" s="197">
        <f t="shared" si="3"/>
        <v>2.8337052797357232</v>
      </c>
      <c r="K46" s="193"/>
      <c r="L46" s="194"/>
    </row>
    <row r="47" spans="2:12" s="189" customFormat="1" ht="17.25" customHeight="1">
      <c r="B47" s="190">
        <v>63</v>
      </c>
      <c r="C47" s="136">
        <v>18</v>
      </c>
      <c r="D47" s="191" t="s">
        <v>348</v>
      </c>
      <c r="E47" s="192">
        <v>11.65</v>
      </c>
      <c r="F47" s="195">
        <f t="shared" si="4"/>
        <v>11.530000000000001</v>
      </c>
      <c r="G47" s="196">
        <f t="shared" si="0"/>
        <v>370.03999999999996</v>
      </c>
      <c r="H47" s="196">
        <f t="shared" si="1"/>
        <v>381.56999999999994</v>
      </c>
      <c r="I47" s="196">
        <f t="shared" si="2"/>
        <v>205.96</v>
      </c>
      <c r="J47" s="197">
        <f t="shared" si="3"/>
        <v>2.8685357221556531</v>
      </c>
      <c r="K47" s="193"/>
      <c r="L47" s="194"/>
    </row>
    <row r="48" spans="2:12" s="189" customFormat="1" ht="17.25" customHeight="1">
      <c r="B48" s="190">
        <v>62</v>
      </c>
      <c r="C48" s="136">
        <v>19</v>
      </c>
      <c r="D48" s="191" t="s">
        <v>348</v>
      </c>
      <c r="E48" s="192">
        <v>12</v>
      </c>
      <c r="F48" s="195">
        <f t="shared" si="4"/>
        <v>11.88</v>
      </c>
      <c r="G48" s="196">
        <f t="shared" si="0"/>
        <v>358.15999999999997</v>
      </c>
      <c r="H48" s="196">
        <f t="shared" si="1"/>
        <v>370.03999999999996</v>
      </c>
      <c r="I48" s="196">
        <f t="shared" si="2"/>
        <v>217.84</v>
      </c>
      <c r="J48" s="197">
        <f t="shared" si="3"/>
        <v>2.9556118282054777</v>
      </c>
      <c r="K48" s="193"/>
      <c r="L48" s="194"/>
    </row>
    <row r="49" spans="2:12" s="189" customFormat="1" ht="17.25" customHeight="1">
      <c r="B49" s="190">
        <v>61</v>
      </c>
      <c r="C49" s="136">
        <v>20</v>
      </c>
      <c r="D49" s="191" t="s">
        <v>348</v>
      </c>
      <c r="E49" s="192">
        <v>11.5</v>
      </c>
      <c r="F49" s="195">
        <f t="shared" si="4"/>
        <v>11.38</v>
      </c>
      <c r="G49" s="196">
        <f t="shared" si="0"/>
        <v>346.78</v>
      </c>
      <c r="H49" s="196">
        <f t="shared" si="1"/>
        <v>358.15999999999997</v>
      </c>
      <c r="I49" s="196">
        <f t="shared" si="2"/>
        <v>229.22</v>
      </c>
      <c r="J49" s="197">
        <f t="shared" si="3"/>
        <v>2.8312173909914424</v>
      </c>
      <c r="K49" s="193"/>
      <c r="L49" s="194"/>
    </row>
    <row r="50" spans="2:12" s="189" customFormat="1" ht="17.25" customHeight="1">
      <c r="B50" s="190">
        <v>60</v>
      </c>
      <c r="C50" s="136">
        <v>21</v>
      </c>
      <c r="D50" s="191" t="s">
        <v>348</v>
      </c>
      <c r="E50" s="192">
        <v>11.5</v>
      </c>
      <c r="F50" s="195">
        <f t="shared" si="4"/>
        <v>11.38</v>
      </c>
      <c r="G50" s="196">
        <f t="shared" si="0"/>
        <v>335.4</v>
      </c>
      <c r="H50" s="196">
        <f t="shared" si="1"/>
        <v>346.78</v>
      </c>
      <c r="I50" s="196">
        <f t="shared" si="2"/>
        <v>240.6</v>
      </c>
      <c r="J50" s="197">
        <f t="shared" si="3"/>
        <v>2.8312173909914424</v>
      </c>
      <c r="K50" s="193"/>
      <c r="L50" s="194"/>
    </row>
    <row r="51" spans="2:12" s="189" customFormat="1" ht="17.25" customHeight="1">
      <c r="B51" s="190">
        <v>59</v>
      </c>
      <c r="C51" s="136">
        <v>22</v>
      </c>
      <c r="D51" s="191" t="s">
        <v>348</v>
      </c>
      <c r="E51" s="192">
        <v>11.63</v>
      </c>
      <c r="F51" s="195">
        <f t="shared" si="4"/>
        <v>11.510000000000002</v>
      </c>
      <c r="G51" s="196">
        <f t="shared" si="0"/>
        <v>323.89</v>
      </c>
      <c r="H51" s="196">
        <f t="shared" si="1"/>
        <v>335.4</v>
      </c>
      <c r="I51" s="196">
        <f t="shared" si="2"/>
        <v>252.10999999999999</v>
      </c>
      <c r="J51" s="197">
        <f t="shared" si="3"/>
        <v>2.8635599446670916</v>
      </c>
      <c r="K51" s="193"/>
      <c r="L51" s="194"/>
    </row>
    <row r="52" spans="2:12" s="189" customFormat="1" ht="17.25" customHeight="1">
      <c r="B52" s="190">
        <v>58</v>
      </c>
      <c r="C52" s="136">
        <v>23</v>
      </c>
      <c r="D52" s="191" t="s">
        <v>348</v>
      </c>
      <c r="E52" s="192">
        <v>11.64</v>
      </c>
      <c r="F52" s="195">
        <f t="shared" si="4"/>
        <v>11.520000000000001</v>
      </c>
      <c r="G52" s="196">
        <f t="shared" si="0"/>
        <v>312.37</v>
      </c>
      <c r="H52" s="196">
        <f t="shared" si="1"/>
        <v>323.89</v>
      </c>
      <c r="I52" s="196">
        <f t="shared" si="2"/>
        <v>263.63</v>
      </c>
      <c r="J52" s="197">
        <f t="shared" si="3"/>
        <v>2.8660478334113724</v>
      </c>
      <c r="K52" s="193"/>
      <c r="L52" s="194"/>
    </row>
    <row r="53" spans="2:12" s="189" customFormat="1" ht="17.25" customHeight="1">
      <c r="B53" s="190">
        <v>57</v>
      </c>
      <c r="C53" s="136">
        <v>24</v>
      </c>
      <c r="D53" s="191" t="s">
        <v>348</v>
      </c>
      <c r="E53" s="192">
        <v>11.51</v>
      </c>
      <c r="F53" s="195">
        <f t="shared" si="4"/>
        <v>11.39</v>
      </c>
      <c r="G53" s="196">
        <f t="shared" si="0"/>
        <v>300.98</v>
      </c>
      <c r="H53" s="196">
        <f t="shared" si="1"/>
        <v>312.37</v>
      </c>
      <c r="I53" s="196">
        <f t="shared" si="2"/>
        <v>275.02</v>
      </c>
      <c r="J53" s="197">
        <f t="shared" si="3"/>
        <v>2.8337052797357232</v>
      </c>
      <c r="K53" s="193"/>
      <c r="L53" s="194" t="s">
        <v>379</v>
      </c>
    </row>
    <row r="54" spans="2:12" s="189" customFormat="1" ht="17.25" customHeight="1">
      <c r="B54" s="190">
        <v>56</v>
      </c>
      <c r="C54" s="136">
        <v>25</v>
      </c>
      <c r="D54" s="191" t="s">
        <v>348</v>
      </c>
      <c r="E54" s="192">
        <v>11.61</v>
      </c>
      <c r="F54" s="195">
        <f t="shared" si="4"/>
        <v>11.49</v>
      </c>
      <c r="G54" s="196">
        <f t="shared" si="0"/>
        <v>289.49</v>
      </c>
      <c r="H54" s="196">
        <f t="shared" si="1"/>
        <v>300.98</v>
      </c>
      <c r="I54" s="196">
        <f t="shared" si="2"/>
        <v>286.51</v>
      </c>
      <c r="J54" s="197">
        <f t="shared" si="3"/>
        <v>2.8585841671785301</v>
      </c>
      <c r="K54" s="193"/>
      <c r="L54" s="194"/>
    </row>
    <row r="55" spans="2:12" s="189" customFormat="1" ht="17.25" customHeight="1">
      <c r="B55" s="190">
        <v>55</v>
      </c>
      <c r="C55" s="136">
        <v>26</v>
      </c>
      <c r="D55" s="191" t="s">
        <v>348</v>
      </c>
      <c r="E55" s="192">
        <v>11.5</v>
      </c>
      <c r="F55" s="195">
        <f t="shared" si="4"/>
        <v>11.38</v>
      </c>
      <c r="G55" s="196">
        <f t="shared" si="0"/>
        <v>278.11</v>
      </c>
      <c r="H55" s="196">
        <f t="shared" si="1"/>
        <v>289.49</v>
      </c>
      <c r="I55" s="196">
        <f t="shared" si="2"/>
        <v>297.89</v>
      </c>
      <c r="J55" s="197">
        <f t="shared" si="3"/>
        <v>2.8312173909914424</v>
      </c>
      <c r="K55" s="193"/>
      <c r="L55" s="194"/>
    </row>
    <row r="56" spans="2:12" s="189" customFormat="1" ht="17.25" customHeight="1">
      <c r="B56" s="190">
        <v>54</v>
      </c>
      <c r="C56" s="136">
        <v>27</v>
      </c>
      <c r="D56" s="191" t="s">
        <v>348</v>
      </c>
      <c r="E56" s="192">
        <v>11.53</v>
      </c>
      <c r="F56" s="195">
        <f t="shared" si="4"/>
        <v>11.41</v>
      </c>
      <c r="G56" s="196">
        <f t="shared" si="0"/>
        <v>266.7</v>
      </c>
      <c r="H56" s="196">
        <f t="shared" si="1"/>
        <v>278.11</v>
      </c>
      <c r="I56" s="196">
        <f t="shared" si="2"/>
        <v>309.3</v>
      </c>
      <c r="J56" s="197">
        <f t="shared" si="3"/>
        <v>2.8386810572242847</v>
      </c>
      <c r="K56" s="193"/>
      <c r="L56" s="194"/>
    </row>
    <row r="57" spans="2:12" s="189" customFormat="1" ht="17.25" customHeight="1">
      <c r="B57" s="190">
        <v>53</v>
      </c>
      <c r="C57" s="136">
        <v>28</v>
      </c>
      <c r="D57" s="191" t="s">
        <v>348</v>
      </c>
      <c r="E57" s="192">
        <v>11.58</v>
      </c>
      <c r="F57" s="195">
        <f t="shared" si="4"/>
        <v>11.46</v>
      </c>
      <c r="G57" s="196">
        <f t="shared" si="0"/>
        <v>255.23999999999998</v>
      </c>
      <c r="H57" s="196">
        <f t="shared" si="1"/>
        <v>266.7</v>
      </c>
      <c r="I57" s="196">
        <f t="shared" si="2"/>
        <v>320.76</v>
      </c>
      <c r="J57" s="197">
        <f t="shared" si="3"/>
        <v>2.8511205009456884</v>
      </c>
      <c r="K57" s="193"/>
      <c r="L57" s="194"/>
    </row>
    <row r="58" spans="2:12" s="189" customFormat="1" ht="17.25" customHeight="1">
      <c r="B58" s="190">
        <v>52</v>
      </c>
      <c r="C58" s="136">
        <v>29</v>
      </c>
      <c r="D58" s="191" t="s">
        <v>348</v>
      </c>
      <c r="E58" s="192">
        <v>11.51</v>
      </c>
      <c r="F58" s="195">
        <f t="shared" si="4"/>
        <v>11.39</v>
      </c>
      <c r="G58" s="196">
        <f t="shared" si="0"/>
        <v>243.84999999999997</v>
      </c>
      <c r="H58" s="196">
        <f t="shared" si="1"/>
        <v>255.23999999999998</v>
      </c>
      <c r="I58" s="196">
        <f t="shared" si="2"/>
        <v>332.15</v>
      </c>
      <c r="J58" s="197">
        <f t="shared" si="3"/>
        <v>2.8337052797357232</v>
      </c>
      <c r="K58" s="193"/>
      <c r="L58" s="194"/>
    </row>
    <row r="59" spans="2:12" s="189" customFormat="1" ht="17.25" customHeight="1">
      <c r="B59" s="190">
        <v>51</v>
      </c>
      <c r="C59" s="136">
        <v>30</v>
      </c>
      <c r="D59" s="191" t="s">
        <v>348</v>
      </c>
      <c r="E59" s="192">
        <v>11.89</v>
      </c>
      <c r="F59" s="195">
        <f t="shared" si="4"/>
        <v>11.770000000000001</v>
      </c>
      <c r="G59" s="196">
        <f t="shared" si="0"/>
        <v>232.07999999999996</v>
      </c>
      <c r="H59" s="196">
        <f t="shared" si="1"/>
        <v>243.84999999999997</v>
      </c>
      <c r="I59" s="196">
        <f t="shared" si="2"/>
        <v>343.91999999999996</v>
      </c>
      <c r="J59" s="197">
        <f t="shared" si="3"/>
        <v>2.92824505201839</v>
      </c>
      <c r="K59" s="193"/>
      <c r="L59" s="194"/>
    </row>
    <row r="60" spans="2:12" s="189" customFormat="1" ht="17.25" customHeight="1">
      <c r="B60" s="190">
        <v>50</v>
      </c>
      <c r="C60" s="136">
        <v>31</v>
      </c>
      <c r="D60" s="191" t="s">
        <v>348</v>
      </c>
      <c r="E60" s="192">
        <v>11.62</v>
      </c>
      <c r="F60" s="195">
        <f t="shared" si="4"/>
        <v>11.5</v>
      </c>
      <c r="G60" s="196">
        <f t="shared" si="0"/>
        <v>220.57999999999996</v>
      </c>
      <c r="H60" s="196">
        <f t="shared" si="1"/>
        <v>232.07999999999996</v>
      </c>
      <c r="I60" s="196">
        <f t="shared" si="2"/>
        <v>355.41999999999996</v>
      </c>
      <c r="J60" s="197">
        <f t="shared" si="3"/>
        <v>2.8610720559228109</v>
      </c>
      <c r="K60" s="193"/>
      <c r="L60" s="194"/>
    </row>
    <row r="61" spans="2:12" s="189" customFormat="1" ht="17.25" customHeight="1">
      <c r="B61" s="190">
        <v>49</v>
      </c>
      <c r="C61" s="136">
        <v>32</v>
      </c>
      <c r="D61" s="191" t="s">
        <v>348</v>
      </c>
      <c r="E61" s="192">
        <v>11.65</v>
      </c>
      <c r="F61" s="195">
        <f t="shared" si="4"/>
        <v>11.530000000000001</v>
      </c>
      <c r="G61" s="196">
        <f t="shared" ref="G61:G81" si="5">IF(D61="Y",H61-F61,H61)</f>
        <v>209.04999999999995</v>
      </c>
      <c r="H61" s="196">
        <f t="shared" ref="H61:H81" si="6">G60</f>
        <v>220.57999999999996</v>
      </c>
      <c r="I61" s="196">
        <f t="shared" ref="I61:I81" si="7">I60+F61</f>
        <v>366.94999999999993</v>
      </c>
      <c r="J61" s="197">
        <f t="shared" ref="J61:J81" si="8">IF(F61&gt;0,F61*$E$16*3.281,0)</f>
        <v>2.8685357221556531</v>
      </c>
      <c r="K61" s="193"/>
      <c r="L61" s="194"/>
    </row>
    <row r="62" spans="2:12" s="189" customFormat="1" ht="17.25" customHeight="1">
      <c r="B62" s="190">
        <v>48</v>
      </c>
      <c r="C62" s="136">
        <v>33</v>
      </c>
      <c r="D62" s="191" t="s">
        <v>348</v>
      </c>
      <c r="E62" s="192">
        <v>11.84</v>
      </c>
      <c r="F62" s="195">
        <f t="shared" si="4"/>
        <v>11.72</v>
      </c>
      <c r="G62" s="196">
        <f t="shared" si="5"/>
        <v>197.32999999999996</v>
      </c>
      <c r="H62" s="196">
        <f t="shared" si="6"/>
        <v>209.04999999999995</v>
      </c>
      <c r="I62" s="196">
        <f t="shared" si="7"/>
        <v>378.66999999999996</v>
      </c>
      <c r="J62" s="197">
        <f t="shared" si="8"/>
        <v>2.9158056082969863</v>
      </c>
      <c r="K62" s="193"/>
      <c r="L62" s="194" t="s">
        <v>379</v>
      </c>
    </row>
    <row r="63" spans="2:12" s="189" customFormat="1" ht="17.25" customHeight="1">
      <c r="B63" s="190">
        <v>47</v>
      </c>
      <c r="C63" s="136">
        <v>34</v>
      </c>
      <c r="D63" s="191" t="s">
        <v>348</v>
      </c>
      <c r="E63" s="192">
        <v>11.56</v>
      </c>
      <c r="F63" s="195">
        <f t="shared" si="4"/>
        <v>11.440000000000001</v>
      </c>
      <c r="G63" s="196">
        <f t="shared" si="5"/>
        <v>185.88999999999996</v>
      </c>
      <c r="H63" s="196">
        <f t="shared" si="6"/>
        <v>197.32999999999996</v>
      </c>
      <c r="I63" s="196">
        <f t="shared" si="7"/>
        <v>390.10999999999996</v>
      </c>
      <c r="J63" s="197">
        <f t="shared" si="8"/>
        <v>2.8461447234571269</v>
      </c>
      <c r="K63" s="193"/>
      <c r="L63" s="194"/>
    </row>
    <row r="64" spans="2:12" s="189" customFormat="1" ht="17.25" customHeight="1">
      <c r="B64" s="190">
        <v>46</v>
      </c>
      <c r="C64" s="136">
        <v>35</v>
      </c>
      <c r="D64" s="191" t="s">
        <v>348</v>
      </c>
      <c r="E64" s="192">
        <v>11.99</v>
      </c>
      <c r="F64" s="195">
        <f t="shared" si="4"/>
        <v>11.870000000000001</v>
      </c>
      <c r="G64" s="196">
        <f t="shared" si="5"/>
        <v>174.01999999999995</v>
      </c>
      <c r="H64" s="196">
        <f t="shared" si="6"/>
        <v>185.88999999999996</v>
      </c>
      <c r="I64" s="196">
        <f t="shared" si="7"/>
        <v>401.97999999999996</v>
      </c>
      <c r="J64" s="197">
        <f t="shared" si="8"/>
        <v>2.9531239394611974</v>
      </c>
      <c r="K64" s="193"/>
      <c r="L64" s="194"/>
    </row>
    <row r="65" spans="2:12" s="189" customFormat="1" ht="17.25" customHeight="1">
      <c r="B65" s="190">
        <v>45</v>
      </c>
      <c r="C65" s="136">
        <v>36</v>
      </c>
      <c r="D65" s="191" t="s">
        <v>348</v>
      </c>
      <c r="E65" s="192">
        <v>11.87</v>
      </c>
      <c r="F65" s="195">
        <f t="shared" si="4"/>
        <v>11.75</v>
      </c>
      <c r="G65" s="196">
        <f t="shared" si="5"/>
        <v>162.26999999999995</v>
      </c>
      <c r="H65" s="196">
        <f t="shared" si="6"/>
        <v>174.01999999999995</v>
      </c>
      <c r="I65" s="196">
        <f t="shared" si="7"/>
        <v>413.72999999999996</v>
      </c>
      <c r="J65" s="197">
        <f t="shared" si="8"/>
        <v>2.9232692745298285</v>
      </c>
      <c r="K65" s="193"/>
      <c r="L65" s="194"/>
    </row>
    <row r="66" spans="2:12" s="189" customFormat="1" ht="17.25" customHeight="1">
      <c r="B66" s="190">
        <v>44</v>
      </c>
      <c r="C66" s="136">
        <v>37</v>
      </c>
      <c r="D66" s="191" t="s">
        <v>348</v>
      </c>
      <c r="E66" s="192">
        <v>11.5</v>
      </c>
      <c r="F66" s="195">
        <f t="shared" si="4"/>
        <v>11.38</v>
      </c>
      <c r="G66" s="196">
        <f t="shared" si="5"/>
        <v>150.88999999999996</v>
      </c>
      <c r="H66" s="196">
        <f t="shared" si="6"/>
        <v>162.26999999999995</v>
      </c>
      <c r="I66" s="196">
        <f t="shared" si="7"/>
        <v>425.10999999999996</v>
      </c>
      <c r="J66" s="197">
        <f t="shared" si="8"/>
        <v>2.8312173909914424</v>
      </c>
      <c r="K66" s="193"/>
      <c r="L66" s="194"/>
    </row>
    <row r="67" spans="2:12" s="189" customFormat="1" ht="17.25" customHeight="1">
      <c r="B67" s="190">
        <v>43</v>
      </c>
      <c r="C67" s="136">
        <v>38</v>
      </c>
      <c r="D67" s="191" t="s">
        <v>348</v>
      </c>
      <c r="E67" s="192">
        <v>11.82</v>
      </c>
      <c r="F67" s="195">
        <f t="shared" si="4"/>
        <v>11.700000000000001</v>
      </c>
      <c r="G67" s="196">
        <f t="shared" si="5"/>
        <v>139.18999999999997</v>
      </c>
      <c r="H67" s="196">
        <f t="shared" si="6"/>
        <v>150.88999999999996</v>
      </c>
      <c r="I67" s="196">
        <f t="shared" si="7"/>
        <v>436.80999999999995</v>
      </c>
      <c r="J67" s="197">
        <f t="shared" si="8"/>
        <v>2.9108298308084248</v>
      </c>
      <c r="K67" s="193"/>
      <c r="L67" s="194"/>
    </row>
    <row r="68" spans="2:12" s="189" customFormat="1" ht="17.25" customHeight="1">
      <c r="B68" s="190">
        <v>42</v>
      </c>
      <c r="C68" s="136">
        <v>39</v>
      </c>
      <c r="D68" s="191" t="s">
        <v>348</v>
      </c>
      <c r="E68" s="192">
        <v>11.28</v>
      </c>
      <c r="F68" s="195">
        <f t="shared" si="4"/>
        <v>11.16</v>
      </c>
      <c r="G68" s="196">
        <f t="shared" si="5"/>
        <v>128.02999999999997</v>
      </c>
      <c r="H68" s="196">
        <f t="shared" si="6"/>
        <v>139.18999999999997</v>
      </c>
      <c r="I68" s="196">
        <f t="shared" si="7"/>
        <v>447.96999999999997</v>
      </c>
      <c r="J68" s="197">
        <f t="shared" si="8"/>
        <v>2.776483838617267</v>
      </c>
      <c r="K68" s="193"/>
      <c r="L68" s="194"/>
    </row>
    <row r="69" spans="2:12" s="189" customFormat="1" ht="17.25" customHeight="1">
      <c r="B69" s="190">
        <v>41</v>
      </c>
      <c r="C69" s="136">
        <v>40</v>
      </c>
      <c r="D69" s="191" t="s">
        <v>348</v>
      </c>
      <c r="E69" s="192">
        <v>11.33</v>
      </c>
      <c r="F69" s="195">
        <f t="shared" si="4"/>
        <v>11.21</v>
      </c>
      <c r="G69" s="196">
        <f t="shared" si="5"/>
        <v>116.81999999999996</v>
      </c>
      <c r="H69" s="196">
        <f t="shared" si="6"/>
        <v>128.02999999999997</v>
      </c>
      <c r="I69" s="196">
        <f t="shared" si="7"/>
        <v>459.17999999999995</v>
      </c>
      <c r="J69" s="197">
        <f t="shared" si="8"/>
        <v>2.7889232823386707</v>
      </c>
      <c r="K69" s="193"/>
      <c r="L69" s="194"/>
    </row>
    <row r="70" spans="2:12" s="189" customFormat="1" ht="17.25" customHeight="1">
      <c r="B70" s="190">
        <v>40</v>
      </c>
      <c r="C70" s="136">
        <v>41</v>
      </c>
      <c r="D70" s="191" t="s">
        <v>348</v>
      </c>
      <c r="E70" s="192">
        <v>11.94</v>
      </c>
      <c r="F70" s="195">
        <f t="shared" si="4"/>
        <v>11.82</v>
      </c>
      <c r="G70" s="196">
        <f t="shared" si="5"/>
        <v>104.99999999999997</v>
      </c>
      <c r="H70" s="196">
        <f t="shared" si="6"/>
        <v>116.81999999999996</v>
      </c>
      <c r="I70" s="196">
        <f t="shared" si="7"/>
        <v>470.99999999999994</v>
      </c>
      <c r="J70" s="197">
        <f t="shared" si="8"/>
        <v>2.9406844957397933</v>
      </c>
      <c r="K70" s="193"/>
      <c r="L70" s="194"/>
    </row>
    <row r="71" spans="2:12" s="189" customFormat="1" ht="17.25" customHeight="1">
      <c r="B71" s="190">
        <v>39</v>
      </c>
      <c r="C71" s="136">
        <v>42</v>
      </c>
      <c r="D71" s="191" t="s">
        <v>348</v>
      </c>
      <c r="E71" s="192">
        <v>11.37</v>
      </c>
      <c r="F71" s="195">
        <f t="shared" si="4"/>
        <v>11.25</v>
      </c>
      <c r="G71" s="196">
        <f t="shared" si="5"/>
        <v>93.749999999999972</v>
      </c>
      <c r="H71" s="196">
        <f t="shared" si="6"/>
        <v>104.99999999999997</v>
      </c>
      <c r="I71" s="196">
        <f t="shared" si="7"/>
        <v>482.24999999999994</v>
      </c>
      <c r="J71" s="197">
        <f t="shared" si="8"/>
        <v>2.7988748373157932</v>
      </c>
      <c r="K71" s="193"/>
      <c r="L71" s="194" t="s">
        <v>379</v>
      </c>
    </row>
    <row r="72" spans="2:12" s="189" customFormat="1" ht="17.25" customHeight="1">
      <c r="B72" s="190"/>
      <c r="C72" s="136" t="s">
        <v>381</v>
      </c>
      <c r="D72" s="191" t="s">
        <v>348</v>
      </c>
      <c r="E72" s="192"/>
      <c r="F72" s="195">
        <v>0.88</v>
      </c>
      <c r="G72" s="196">
        <f t="shared" si="5"/>
        <v>92.869999999999976</v>
      </c>
      <c r="H72" s="196">
        <f t="shared" si="6"/>
        <v>93.749999999999972</v>
      </c>
      <c r="I72" s="196">
        <f t="shared" si="7"/>
        <v>483.12999999999994</v>
      </c>
      <c r="J72" s="197">
        <f t="shared" si="8"/>
        <v>0.21893420949670206</v>
      </c>
      <c r="K72" s="193"/>
      <c r="L72" s="194"/>
    </row>
    <row r="73" spans="2:12" s="189" customFormat="1" ht="17.25" customHeight="1">
      <c r="B73" s="190">
        <v>38</v>
      </c>
      <c r="C73" s="136">
        <v>43</v>
      </c>
      <c r="D73" s="191" t="s">
        <v>348</v>
      </c>
      <c r="E73" s="192">
        <v>11.81</v>
      </c>
      <c r="F73" s="195">
        <f t="shared" ref="F73:F81" si="9">E73-0.12</f>
        <v>11.690000000000001</v>
      </c>
      <c r="G73" s="196">
        <f t="shared" si="5"/>
        <v>81.179999999999978</v>
      </c>
      <c r="H73" s="196">
        <f t="shared" si="6"/>
        <v>92.869999999999976</v>
      </c>
      <c r="I73" s="196">
        <f t="shared" si="7"/>
        <v>494.81999999999994</v>
      </c>
      <c r="J73" s="197">
        <f t="shared" si="8"/>
        <v>2.9083419420641445</v>
      </c>
      <c r="K73" s="193"/>
      <c r="L73" s="194" t="s">
        <v>379</v>
      </c>
    </row>
    <row r="74" spans="2:12" s="189" customFormat="1" ht="17.25" customHeight="1">
      <c r="B74" s="190">
        <v>37</v>
      </c>
      <c r="C74" s="136">
        <v>44</v>
      </c>
      <c r="D74" s="191" t="s">
        <v>348</v>
      </c>
      <c r="E74" s="192">
        <v>11.63</v>
      </c>
      <c r="F74" s="195">
        <f t="shared" si="9"/>
        <v>11.510000000000002</v>
      </c>
      <c r="G74" s="196">
        <f t="shared" si="5"/>
        <v>69.669999999999973</v>
      </c>
      <c r="H74" s="196">
        <f t="shared" si="6"/>
        <v>81.179999999999978</v>
      </c>
      <c r="I74" s="196">
        <f t="shared" si="7"/>
        <v>506.32999999999993</v>
      </c>
      <c r="J74" s="197">
        <f t="shared" si="8"/>
        <v>2.8635599446670916</v>
      </c>
      <c r="K74" s="193"/>
      <c r="L74" s="194"/>
    </row>
    <row r="75" spans="2:12" s="189" customFormat="1" ht="17.25" customHeight="1">
      <c r="B75" s="190">
        <v>36</v>
      </c>
      <c r="C75" s="136">
        <v>45</v>
      </c>
      <c r="D75" s="191" t="s">
        <v>348</v>
      </c>
      <c r="E75" s="192">
        <v>11.51</v>
      </c>
      <c r="F75" s="195">
        <f t="shared" si="9"/>
        <v>11.39</v>
      </c>
      <c r="G75" s="196">
        <f t="shared" si="5"/>
        <v>58.279999999999973</v>
      </c>
      <c r="H75" s="196">
        <f t="shared" si="6"/>
        <v>69.669999999999973</v>
      </c>
      <c r="I75" s="196">
        <f t="shared" si="7"/>
        <v>517.71999999999991</v>
      </c>
      <c r="J75" s="197">
        <f t="shared" si="8"/>
        <v>2.8337052797357232</v>
      </c>
      <c r="K75" s="193"/>
      <c r="L75" s="194"/>
    </row>
    <row r="76" spans="2:12" s="189" customFormat="1" ht="17.25" customHeight="1">
      <c r="B76" s="190">
        <v>35</v>
      </c>
      <c r="C76" s="136">
        <v>46</v>
      </c>
      <c r="D76" s="191" t="s">
        <v>348</v>
      </c>
      <c r="E76" s="192">
        <v>11.72</v>
      </c>
      <c r="F76" s="195">
        <f t="shared" si="9"/>
        <v>11.600000000000001</v>
      </c>
      <c r="G76" s="196">
        <f t="shared" si="5"/>
        <v>46.679999999999971</v>
      </c>
      <c r="H76" s="196">
        <f t="shared" si="6"/>
        <v>58.279999999999973</v>
      </c>
      <c r="I76" s="196">
        <f t="shared" si="7"/>
        <v>529.31999999999994</v>
      </c>
      <c r="J76" s="197">
        <f t="shared" si="8"/>
        <v>2.8859509433656183</v>
      </c>
      <c r="K76" s="193"/>
      <c r="L76" s="194"/>
    </row>
    <row r="77" spans="2:12" s="189" customFormat="1" ht="17.25" customHeight="1">
      <c r="B77" s="190">
        <v>34</v>
      </c>
      <c r="C77" s="136">
        <v>47</v>
      </c>
      <c r="D77" s="191" t="s">
        <v>348</v>
      </c>
      <c r="E77" s="192">
        <v>10.47</v>
      </c>
      <c r="F77" s="195">
        <f t="shared" si="9"/>
        <v>10.350000000000001</v>
      </c>
      <c r="G77" s="196">
        <f t="shared" si="5"/>
        <v>36.32999999999997</v>
      </c>
      <c r="H77" s="196">
        <f t="shared" si="6"/>
        <v>46.679999999999971</v>
      </c>
      <c r="I77" s="196">
        <f t="shared" si="7"/>
        <v>539.66999999999996</v>
      </c>
      <c r="J77" s="197">
        <f t="shared" si="8"/>
        <v>2.57496485033053</v>
      </c>
      <c r="K77" s="193"/>
      <c r="L77" s="194"/>
    </row>
    <row r="78" spans="2:12" s="189" customFormat="1" ht="17.25" customHeight="1">
      <c r="B78" s="190">
        <v>33</v>
      </c>
      <c r="C78" s="136">
        <v>48</v>
      </c>
      <c r="D78" s="191" t="s">
        <v>348</v>
      </c>
      <c r="E78" s="192">
        <v>11.46</v>
      </c>
      <c r="F78" s="195">
        <f t="shared" si="9"/>
        <v>11.340000000000002</v>
      </c>
      <c r="G78" s="196">
        <f t="shared" si="5"/>
        <v>24.989999999999966</v>
      </c>
      <c r="H78" s="196">
        <f t="shared" si="6"/>
        <v>36.32999999999997</v>
      </c>
      <c r="I78" s="196">
        <f t="shared" si="7"/>
        <v>551.01</v>
      </c>
      <c r="J78" s="197">
        <f t="shared" si="8"/>
        <v>2.8212658360143199</v>
      </c>
      <c r="K78" s="193"/>
      <c r="L78" s="194"/>
    </row>
    <row r="79" spans="2:12" s="189" customFormat="1" ht="17.25" customHeight="1">
      <c r="B79" s="190">
        <v>32</v>
      </c>
      <c r="C79" s="136">
        <v>49</v>
      </c>
      <c r="D79" s="191" t="s">
        <v>348</v>
      </c>
      <c r="E79" s="192">
        <v>11.53</v>
      </c>
      <c r="F79" s="195">
        <f t="shared" si="9"/>
        <v>11.41</v>
      </c>
      <c r="G79" s="196">
        <f t="shared" si="5"/>
        <v>13.579999999999966</v>
      </c>
      <c r="H79" s="196">
        <f t="shared" si="6"/>
        <v>24.989999999999966</v>
      </c>
      <c r="I79" s="196">
        <f t="shared" si="7"/>
        <v>562.41999999999996</v>
      </c>
      <c r="J79" s="197">
        <f t="shared" si="8"/>
        <v>2.8386810572242847</v>
      </c>
      <c r="K79" s="193"/>
      <c r="L79" s="194"/>
    </row>
    <row r="80" spans="2:12" s="189" customFormat="1" ht="17.25" customHeight="1">
      <c r="B80" s="190">
        <v>31</v>
      </c>
      <c r="C80" s="136">
        <v>50</v>
      </c>
      <c r="D80" s="191" t="s">
        <v>348</v>
      </c>
      <c r="E80" s="192">
        <v>11.59</v>
      </c>
      <c r="F80" s="195">
        <f t="shared" si="9"/>
        <v>11.47</v>
      </c>
      <c r="G80" s="196">
        <f t="shared" si="5"/>
        <v>2.1099999999999657</v>
      </c>
      <c r="H80" s="196">
        <f t="shared" si="6"/>
        <v>13.579999999999966</v>
      </c>
      <c r="I80" s="196">
        <f t="shared" si="7"/>
        <v>573.89</v>
      </c>
      <c r="J80" s="197">
        <f t="shared" si="8"/>
        <v>2.8536083896899687</v>
      </c>
      <c r="K80" s="193"/>
      <c r="L80" s="194" t="s">
        <v>382</v>
      </c>
    </row>
    <row r="81" spans="2:12" s="189" customFormat="1" ht="17.25" customHeight="1">
      <c r="B81" s="190"/>
      <c r="C81" s="136" t="s">
        <v>383</v>
      </c>
      <c r="D81" s="191" t="s">
        <v>348</v>
      </c>
      <c r="E81" s="192">
        <v>3.14</v>
      </c>
      <c r="F81" s="195">
        <f t="shared" si="9"/>
        <v>3.02</v>
      </c>
      <c r="G81" s="196">
        <f t="shared" si="5"/>
        <v>-0.91000000000003434</v>
      </c>
      <c r="H81" s="196">
        <f t="shared" si="6"/>
        <v>2.1099999999999657</v>
      </c>
      <c r="I81" s="196">
        <f t="shared" si="7"/>
        <v>576.91</v>
      </c>
      <c r="J81" s="197">
        <f t="shared" si="8"/>
        <v>0.75134240077277292</v>
      </c>
      <c r="K81" s="193"/>
      <c r="L81" s="194" t="s">
        <v>382</v>
      </c>
    </row>
    <row r="82" spans="2:12" s="189" customFormat="1" ht="17.25" customHeight="1">
      <c r="B82" s="190"/>
      <c r="C82" s="136"/>
      <c r="D82" s="191"/>
      <c r="E82" s="192"/>
      <c r="F82" s="195"/>
      <c r="G82" s="196"/>
      <c r="H82" s="196"/>
      <c r="I82" s="196"/>
      <c r="J82" s="197"/>
      <c r="K82" s="193"/>
      <c r="L82" s="194"/>
    </row>
    <row r="83" spans="2:12" s="189" customFormat="1" ht="17.25" customHeight="1">
      <c r="B83" s="190"/>
      <c r="C83" s="136"/>
      <c r="D83" s="191"/>
      <c r="E83" s="192"/>
      <c r="F83" s="195"/>
      <c r="G83" s="196"/>
      <c r="H83" s="196"/>
      <c r="I83" s="196"/>
      <c r="J83" s="197"/>
      <c r="K83" s="193"/>
      <c r="L83" s="194"/>
    </row>
    <row r="84" spans="2:12" s="189" customFormat="1" ht="17.25" customHeight="1">
      <c r="B84" s="190"/>
      <c r="C84" s="136"/>
      <c r="D84" s="191"/>
      <c r="E84" s="192"/>
      <c r="F84" s="195"/>
      <c r="G84" s="196"/>
      <c r="H84" s="196"/>
      <c r="I84" s="196"/>
      <c r="J84" s="197"/>
      <c r="K84" s="193"/>
      <c r="L84" s="194"/>
    </row>
    <row r="85" spans="2:12" s="189" customFormat="1" ht="17.25" customHeight="1">
      <c r="B85" s="190"/>
      <c r="C85" s="136"/>
      <c r="D85" s="191"/>
      <c r="E85" s="192"/>
      <c r="F85" s="195"/>
      <c r="G85" s="196"/>
      <c r="H85" s="196"/>
      <c r="I85" s="196"/>
      <c r="J85" s="197"/>
      <c r="K85" s="193"/>
      <c r="L85" s="194"/>
    </row>
    <row r="86" spans="2:12" s="189" customFormat="1" ht="17.25" customHeight="1">
      <c r="B86" s="190"/>
      <c r="C86" s="136"/>
      <c r="D86" s="191"/>
      <c r="E86" s="192"/>
      <c r="F86" s="195"/>
      <c r="G86" s="196"/>
      <c r="H86" s="196"/>
      <c r="I86" s="196"/>
      <c r="J86" s="197"/>
      <c r="K86" s="193"/>
      <c r="L86" s="194"/>
    </row>
    <row r="87" spans="2:12" s="189" customFormat="1" ht="17.25" customHeight="1">
      <c r="B87" s="190"/>
      <c r="C87" s="136"/>
      <c r="D87" s="191"/>
      <c r="E87" s="192"/>
      <c r="F87" s="195"/>
      <c r="G87" s="196"/>
      <c r="H87" s="196"/>
      <c r="I87" s="196"/>
      <c r="J87" s="197"/>
      <c r="K87" s="193"/>
      <c r="L87" s="194"/>
    </row>
    <row r="88" spans="2:12" s="189" customFormat="1" ht="17.25" customHeight="1">
      <c r="B88" s="190"/>
      <c r="C88" s="136"/>
      <c r="D88" s="191"/>
      <c r="E88" s="192"/>
      <c r="F88" s="195"/>
      <c r="G88" s="196"/>
      <c r="H88" s="196"/>
      <c r="I88" s="196"/>
      <c r="J88" s="197"/>
      <c r="K88" s="193"/>
      <c r="L88" s="194"/>
    </row>
    <row r="89" spans="2:12" s="189" customFormat="1" ht="17.25" customHeight="1">
      <c r="B89" s="190"/>
      <c r="C89" s="136"/>
      <c r="D89" s="191"/>
      <c r="E89" s="192"/>
      <c r="F89" s="195"/>
      <c r="G89" s="196"/>
      <c r="H89" s="196"/>
      <c r="I89" s="196"/>
      <c r="J89" s="197"/>
      <c r="K89" s="193"/>
      <c r="L89" s="194"/>
    </row>
    <row r="90" spans="2:12" s="189" customFormat="1" ht="17.25" customHeight="1">
      <c r="B90" s="190"/>
      <c r="C90" s="136"/>
      <c r="D90" s="191"/>
      <c r="E90" s="192"/>
      <c r="F90" s="195"/>
      <c r="G90" s="196"/>
      <c r="H90" s="196"/>
      <c r="I90" s="196"/>
      <c r="J90" s="197"/>
      <c r="K90" s="193"/>
      <c r="L90" s="194"/>
    </row>
    <row r="91" spans="2:12" s="189" customFormat="1" ht="17.25" customHeight="1">
      <c r="B91" s="190"/>
      <c r="C91" s="136"/>
      <c r="D91" s="191"/>
      <c r="E91" s="192"/>
      <c r="F91" s="195"/>
      <c r="G91" s="196"/>
      <c r="H91" s="196"/>
      <c r="I91" s="196"/>
      <c r="J91" s="197"/>
      <c r="K91" s="193"/>
      <c r="L91" s="194"/>
    </row>
    <row r="92" spans="2:12" s="189" customFormat="1" ht="17.25" customHeight="1">
      <c r="B92" s="190"/>
      <c r="C92" s="136"/>
      <c r="D92" s="191"/>
      <c r="E92" s="192"/>
      <c r="F92" s="195"/>
      <c r="G92" s="196"/>
      <c r="H92" s="196"/>
      <c r="I92" s="196"/>
      <c r="J92" s="197"/>
      <c r="K92" s="193"/>
      <c r="L92" s="194"/>
    </row>
    <row r="93" spans="2:12" s="189" customFormat="1" ht="17.25" customHeight="1">
      <c r="B93" s="190"/>
      <c r="C93" s="136"/>
      <c r="D93" s="191"/>
      <c r="E93" s="192"/>
      <c r="F93" s="195"/>
      <c r="G93" s="196"/>
      <c r="H93" s="196"/>
      <c r="I93" s="196"/>
      <c r="J93" s="197"/>
      <c r="K93" s="193"/>
      <c r="L93" s="194"/>
    </row>
    <row r="94" spans="2:12" s="189" customFormat="1" ht="17.25" customHeight="1">
      <c r="B94" s="190"/>
      <c r="C94" s="136"/>
      <c r="D94" s="191"/>
      <c r="E94" s="192"/>
      <c r="F94" s="195"/>
      <c r="G94" s="196"/>
      <c r="H94" s="196"/>
      <c r="I94" s="196"/>
      <c r="J94" s="197"/>
      <c r="K94" s="193"/>
      <c r="L94" s="194"/>
    </row>
    <row r="95" spans="2:12" s="189" customFormat="1" ht="17.25" customHeight="1">
      <c r="B95" s="190"/>
      <c r="C95" s="136"/>
      <c r="D95" s="191"/>
      <c r="E95" s="192"/>
      <c r="F95" s="195"/>
      <c r="G95" s="196"/>
      <c r="H95" s="196"/>
      <c r="I95" s="196"/>
      <c r="J95" s="197"/>
      <c r="K95" s="193"/>
      <c r="L95" s="194"/>
    </row>
    <row r="96" spans="2:12" s="189" customFormat="1" ht="17.25" customHeight="1">
      <c r="B96" s="190"/>
      <c r="C96" s="136"/>
      <c r="D96" s="191"/>
      <c r="E96" s="192"/>
      <c r="F96" s="195"/>
      <c r="G96" s="196"/>
      <c r="H96" s="196"/>
      <c r="I96" s="196"/>
      <c r="J96" s="197"/>
      <c r="K96" s="193"/>
      <c r="L96" s="194"/>
    </row>
    <row r="97" spans="1:12" s="189" customFormat="1" ht="17.25" customHeight="1">
      <c r="B97" s="190"/>
      <c r="C97" s="136"/>
      <c r="D97" s="191"/>
      <c r="E97" s="192"/>
      <c r="F97" s="195"/>
      <c r="G97" s="196"/>
      <c r="H97" s="196"/>
      <c r="I97" s="196"/>
      <c r="J97" s="197"/>
      <c r="K97" s="193"/>
      <c r="L97" s="194"/>
    </row>
    <row r="98" spans="1:12" s="189" customFormat="1" ht="17.25" customHeight="1">
      <c r="B98" s="190"/>
      <c r="C98" s="136"/>
      <c r="D98" s="191"/>
      <c r="E98" s="192"/>
      <c r="F98" s="195"/>
      <c r="G98" s="196"/>
      <c r="H98" s="196"/>
      <c r="I98" s="196"/>
      <c r="J98" s="197"/>
      <c r="K98" s="193"/>
      <c r="L98" s="194"/>
    </row>
    <row r="99" spans="1:12" s="189" customFormat="1" ht="17.25" customHeight="1">
      <c r="B99" s="190"/>
      <c r="C99" s="136"/>
      <c r="D99" s="191"/>
      <c r="E99" s="192"/>
      <c r="F99" s="195"/>
      <c r="G99" s="196"/>
      <c r="H99" s="196"/>
      <c r="I99" s="196"/>
      <c r="J99" s="197"/>
      <c r="K99" s="193"/>
      <c r="L99" s="194"/>
    </row>
    <row r="100" spans="1:12" s="189" customFormat="1" ht="17.25" customHeight="1">
      <c r="B100" s="190"/>
      <c r="C100" s="136"/>
      <c r="D100" s="191"/>
      <c r="E100" s="192"/>
      <c r="F100" s="195"/>
      <c r="G100" s="196"/>
      <c r="H100" s="196"/>
      <c r="I100" s="196"/>
      <c r="J100" s="197"/>
      <c r="K100" s="193"/>
      <c r="L100" s="194"/>
    </row>
    <row r="101" spans="1:12" s="189" customFormat="1" ht="17.25" customHeight="1">
      <c r="B101" s="190"/>
      <c r="C101" s="136"/>
      <c r="D101" s="191"/>
      <c r="E101" s="192"/>
      <c r="F101" s="195"/>
      <c r="G101" s="196"/>
      <c r="H101" s="196"/>
      <c r="I101" s="196"/>
      <c r="J101" s="197"/>
      <c r="K101" s="193"/>
      <c r="L101" s="194"/>
    </row>
    <row r="102" spans="1:12" s="189" customFormat="1" ht="17.25" customHeight="1">
      <c r="A102" s="198"/>
      <c r="B102" s="172"/>
      <c r="C102" s="181"/>
      <c r="D102" s="182"/>
      <c r="E102" s="183"/>
      <c r="F102" s="184"/>
      <c r="G102" s="185"/>
      <c r="H102" s="185"/>
      <c r="I102" s="185"/>
      <c r="J102" s="186"/>
      <c r="K102" s="187"/>
      <c r="L102" s="188"/>
    </row>
    <row r="103" spans="1:12" s="189" customFormat="1" ht="17.25" customHeight="1">
      <c r="B103" s="172"/>
      <c r="C103" s="181"/>
      <c r="D103" s="182"/>
      <c r="E103" s="183"/>
      <c r="F103" s="184"/>
      <c r="G103" s="185"/>
      <c r="H103" s="185"/>
      <c r="I103" s="185"/>
      <c r="J103" s="186"/>
      <c r="K103" s="193"/>
      <c r="L103" s="194"/>
    </row>
    <row r="104" spans="1:12" s="189" customFormat="1" ht="17.25" customHeight="1">
      <c r="B104" s="190">
        <v>1</v>
      </c>
      <c r="C104" s="136">
        <v>51</v>
      </c>
      <c r="D104" s="191" t="s">
        <v>348</v>
      </c>
      <c r="E104" s="192">
        <v>11.79</v>
      </c>
      <c r="F104" s="195">
        <f t="shared" ref="F104:F123" si="10">E104-0.12</f>
        <v>11.67</v>
      </c>
      <c r="G104" s="196">
        <f t="shared" ref="G104:G123" si="11">IF(D104="Y",H104-F104,H104)</f>
        <v>-11.67</v>
      </c>
      <c r="H104" s="196">
        <f t="shared" ref="H104:H123" si="12">G103</f>
        <v>0</v>
      </c>
      <c r="I104" s="196">
        <f t="shared" ref="I104:I123" si="13">I103+F104</f>
        <v>11.67</v>
      </c>
      <c r="J104" s="197">
        <f t="shared" ref="J104:J123" si="14">IF(F104&gt;0,F104*$E$16*3.281,0)</f>
        <v>2.9033661645755826</v>
      </c>
      <c r="K104" s="193"/>
      <c r="L104" s="194"/>
    </row>
    <row r="105" spans="1:12" s="189" customFormat="1" ht="17.25" customHeight="1">
      <c r="B105" s="190">
        <v>2</v>
      </c>
      <c r="C105" s="136">
        <v>52</v>
      </c>
      <c r="D105" s="191" t="s">
        <v>348</v>
      </c>
      <c r="E105" s="192">
        <v>11.57</v>
      </c>
      <c r="F105" s="195">
        <f t="shared" si="10"/>
        <v>11.450000000000001</v>
      </c>
      <c r="G105" s="196">
        <f t="shared" si="11"/>
        <v>-23.12</v>
      </c>
      <c r="H105" s="196">
        <f t="shared" si="12"/>
        <v>-11.67</v>
      </c>
      <c r="I105" s="196">
        <f t="shared" si="13"/>
        <v>23.12</v>
      </c>
      <c r="J105" s="197">
        <f t="shared" si="14"/>
        <v>2.8486326122014076</v>
      </c>
      <c r="K105" s="193"/>
      <c r="L105" s="194"/>
    </row>
    <row r="106" spans="1:12" s="189" customFormat="1" ht="17.25" customHeight="1">
      <c r="B106" s="190">
        <v>3</v>
      </c>
      <c r="C106" s="136">
        <v>53</v>
      </c>
      <c r="D106" s="191" t="s">
        <v>348</v>
      </c>
      <c r="E106" s="192">
        <v>11.96</v>
      </c>
      <c r="F106" s="195">
        <f t="shared" si="10"/>
        <v>11.840000000000002</v>
      </c>
      <c r="G106" s="196">
        <f t="shared" si="11"/>
        <v>-34.96</v>
      </c>
      <c r="H106" s="196">
        <f t="shared" si="12"/>
        <v>-23.12</v>
      </c>
      <c r="I106" s="196">
        <f t="shared" si="13"/>
        <v>34.96</v>
      </c>
      <c r="J106" s="197">
        <f t="shared" si="14"/>
        <v>2.9456602732283552</v>
      </c>
      <c r="K106" s="193"/>
      <c r="L106" s="194"/>
    </row>
    <row r="107" spans="1:12" s="189" customFormat="1" ht="17.25" customHeight="1">
      <c r="B107" s="190">
        <v>4</v>
      </c>
      <c r="C107" s="136">
        <v>54</v>
      </c>
      <c r="D107" s="191" t="s">
        <v>348</v>
      </c>
      <c r="E107" s="192">
        <v>11.9</v>
      </c>
      <c r="F107" s="195">
        <f t="shared" si="10"/>
        <v>11.780000000000001</v>
      </c>
      <c r="G107" s="196">
        <f t="shared" si="11"/>
        <v>-46.74</v>
      </c>
      <c r="H107" s="196">
        <f t="shared" si="12"/>
        <v>-34.96</v>
      </c>
      <c r="I107" s="196">
        <f t="shared" si="13"/>
        <v>46.74</v>
      </c>
      <c r="J107" s="197">
        <f t="shared" si="14"/>
        <v>2.9307329407626708</v>
      </c>
      <c r="K107" s="193"/>
      <c r="L107" s="194"/>
    </row>
    <row r="108" spans="1:12" s="189" customFormat="1" ht="17.25" customHeight="1">
      <c r="B108" s="190">
        <v>5</v>
      </c>
      <c r="C108" s="136">
        <v>55</v>
      </c>
      <c r="D108" s="191" t="s">
        <v>348</v>
      </c>
      <c r="E108" s="192">
        <v>11.6</v>
      </c>
      <c r="F108" s="195">
        <f t="shared" si="10"/>
        <v>11.48</v>
      </c>
      <c r="G108" s="196">
        <f t="shared" si="11"/>
        <v>-58.22</v>
      </c>
      <c r="H108" s="196">
        <f t="shared" si="12"/>
        <v>-46.74</v>
      </c>
      <c r="I108" s="196">
        <f t="shared" si="13"/>
        <v>58.22</v>
      </c>
      <c r="J108" s="197">
        <f t="shared" si="14"/>
        <v>2.8560962784342494</v>
      </c>
      <c r="K108" s="193"/>
      <c r="L108" s="194"/>
    </row>
    <row r="109" spans="1:12" s="189" customFormat="1" ht="17.25" customHeight="1">
      <c r="B109" s="190">
        <v>6</v>
      </c>
      <c r="C109" s="136">
        <v>56</v>
      </c>
      <c r="D109" s="191" t="s">
        <v>348</v>
      </c>
      <c r="E109" s="192">
        <v>11.6</v>
      </c>
      <c r="F109" s="195">
        <f t="shared" si="10"/>
        <v>11.48</v>
      </c>
      <c r="G109" s="196">
        <f t="shared" si="11"/>
        <v>-69.7</v>
      </c>
      <c r="H109" s="196">
        <f t="shared" si="12"/>
        <v>-58.22</v>
      </c>
      <c r="I109" s="196">
        <f t="shared" si="13"/>
        <v>69.7</v>
      </c>
      <c r="J109" s="197">
        <f t="shared" si="14"/>
        <v>2.8560962784342494</v>
      </c>
      <c r="K109" s="193"/>
      <c r="L109" s="194"/>
    </row>
    <row r="110" spans="1:12" s="189" customFormat="1" ht="17.25" customHeight="1">
      <c r="B110" s="190">
        <v>7</v>
      </c>
      <c r="C110" s="136">
        <v>57</v>
      </c>
      <c r="D110" s="191" t="s">
        <v>348</v>
      </c>
      <c r="E110" s="192">
        <v>11.87</v>
      </c>
      <c r="F110" s="195">
        <f t="shared" si="10"/>
        <v>11.75</v>
      </c>
      <c r="G110" s="196">
        <f t="shared" si="11"/>
        <v>-81.45</v>
      </c>
      <c r="H110" s="196">
        <f t="shared" si="12"/>
        <v>-69.7</v>
      </c>
      <c r="I110" s="196">
        <f t="shared" si="13"/>
        <v>81.45</v>
      </c>
      <c r="J110" s="197">
        <f t="shared" si="14"/>
        <v>2.9232692745298285</v>
      </c>
      <c r="K110" s="193"/>
      <c r="L110" s="194"/>
    </row>
    <row r="111" spans="1:12" s="189" customFormat="1" ht="17.25" customHeight="1">
      <c r="B111" s="190">
        <v>8</v>
      </c>
      <c r="C111" s="136">
        <v>58</v>
      </c>
      <c r="D111" s="191" t="s">
        <v>348</v>
      </c>
      <c r="E111" s="192">
        <v>11.84</v>
      </c>
      <c r="F111" s="195">
        <f t="shared" si="10"/>
        <v>11.72</v>
      </c>
      <c r="G111" s="196">
        <f t="shared" si="11"/>
        <v>-93.17</v>
      </c>
      <c r="H111" s="196">
        <f t="shared" si="12"/>
        <v>-81.45</v>
      </c>
      <c r="I111" s="196">
        <f t="shared" si="13"/>
        <v>93.17</v>
      </c>
      <c r="J111" s="197">
        <f t="shared" si="14"/>
        <v>2.9158056082969863</v>
      </c>
      <c r="K111" s="193"/>
      <c r="L111" s="194"/>
    </row>
    <row r="112" spans="1:12" s="189" customFormat="1" ht="17.25" customHeight="1">
      <c r="B112" s="190">
        <v>9</v>
      </c>
      <c r="C112" s="136">
        <v>59</v>
      </c>
      <c r="D112" s="191" t="s">
        <v>348</v>
      </c>
      <c r="E112" s="192">
        <v>11.57</v>
      </c>
      <c r="F112" s="195">
        <f t="shared" si="10"/>
        <v>11.450000000000001</v>
      </c>
      <c r="G112" s="196">
        <f t="shared" si="11"/>
        <v>-104.62</v>
      </c>
      <c r="H112" s="196">
        <f t="shared" si="12"/>
        <v>-93.17</v>
      </c>
      <c r="I112" s="196">
        <f t="shared" si="13"/>
        <v>104.62</v>
      </c>
      <c r="J112" s="197">
        <f t="shared" si="14"/>
        <v>2.8486326122014076</v>
      </c>
      <c r="K112" s="193"/>
      <c r="L112" s="194"/>
    </row>
    <row r="113" spans="2:12" s="189" customFormat="1" ht="17.25" customHeight="1">
      <c r="B113" s="190">
        <v>10</v>
      </c>
      <c r="C113" s="136">
        <v>60</v>
      </c>
      <c r="D113" s="191" t="s">
        <v>348</v>
      </c>
      <c r="E113" s="192">
        <v>11.53</v>
      </c>
      <c r="F113" s="195">
        <f t="shared" si="10"/>
        <v>11.41</v>
      </c>
      <c r="G113" s="196">
        <f t="shared" si="11"/>
        <v>-116.03</v>
      </c>
      <c r="H113" s="196">
        <f t="shared" si="12"/>
        <v>-104.62</v>
      </c>
      <c r="I113" s="196">
        <f t="shared" si="13"/>
        <v>116.03</v>
      </c>
      <c r="J113" s="197">
        <f t="shared" si="14"/>
        <v>2.8386810572242847</v>
      </c>
      <c r="K113" s="193"/>
      <c r="L113" s="194"/>
    </row>
    <row r="114" spans="2:12" s="189" customFormat="1" ht="17.25" customHeight="1">
      <c r="B114" s="190">
        <v>11</v>
      </c>
      <c r="C114" s="136">
        <v>61</v>
      </c>
      <c r="D114" s="191" t="s">
        <v>348</v>
      </c>
      <c r="E114" s="192">
        <v>11.87</v>
      </c>
      <c r="F114" s="195">
        <f t="shared" si="10"/>
        <v>11.75</v>
      </c>
      <c r="G114" s="196">
        <f t="shared" si="11"/>
        <v>-127.78</v>
      </c>
      <c r="H114" s="196">
        <f t="shared" si="12"/>
        <v>-116.03</v>
      </c>
      <c r="I114" s="196">
        <f t="shared" si="13"/>
        <v>127.78</v>
      </c>
      <c r="J114" s="197">
        <f t="shared" si="14"/>
        <v>2.9232692745298285</v>
      </c>
      <c r="K114" s="193"/>
      <c r="L114" s="194"/>
    </row>
    <row r="115" spans="2:12" s="189" customFormat="1" ht="17.25" customHeight="1">
      <c r="B115" s="190">
        <v>12</v>
      </c>
      <c r="C115" s="136">
        <v>62</v>
      </c>
      <c r="D115" s="191" t="s">
        <v>348</v>
      </c>
      <c r="E115" s="192">
        <v>11.91</v>
      </c>
      <c r="F115" s="195">
        <f t="shared" si="10"/>
        <v>11.790000000000001</v>
      </c>
      <c r="G115" s="196">
        <f t="shared" si="11"/>
        <v>-139.57</v>
      </c>
      <c r="H115" s="196">
        <f t="shared" si="12"/>
        <v>-127.78</v>
      </c>
      <c r="I115" s="196">
        <f t="shared" si="13"/>
        <v>139.57</v>
      </c>
      <c r="J115" s="197">
        <f t="shared" si="14"/>
        <v>2.9332208295069515</v>
      </c>
      <c r="K115" s="187"/>
      <c r="L115" s="188"/>
    </row>
    <row r="116" spans="2:12" s="189" customFormat="1" ht="17.25" customHeight="1">
      <c r="B116" s="190">
        <v>13</v>
      </c>
      <c r="C116" s="136">
        <v>63</v>
      </c>
      <c r="D116" s="191" t="s">
        <v>348</v>
      </c>
      <c r="E116" s="192">
        <v>11.5</v>
      </c>
      <c r="F116" s="195">
        <f t="shared" si="10"/>
        <v>11.38</v>
      </c>
      <c r="G116" s="196">
        <f t="shared" si="11"/>
        <v>-150.94999999999999</v>
      </c>
      <c r="H116" s="196">
        <f t="shared" si="12"/>
        <v>-139.57</v>
      </c>
      <c r="I116" s="196">
        <f t="shared" si="13"/>
        <v>150.94999999999999</v>
      </c>
      <c r="J116" s="197">
        <f t="shared" si="14"/>
        <v>2.8312173909914424</v>
      </c>
      <c r="K116" s="187"/>
      <c r="L116" s="188"/>
    </row>
    <row r="117" spans="2:12" s="189" customFormat="1" ht="17.25" customHeight="1">
      <c r="B117" s="190">
        <v>14</v>
      </c>
      <c r="C117" s="136">
        <v>64</v>
      </c>
      <c r="D117" s="191" t="s">
        <v>348</v>
      </c>
      <c r="E117" s="192">
        <v>11.52</v>
      </c>
      <c r="F117" s="195">
        <f t="shared" si="10"/>
        <v>11.4</v>
      </c>
      <c r="G117" s="196">
        <f t="shared" si="11"/>
        <v>-162.35</v>
      </c>
      <c r="H117" s="196">
        <f t="shared" si="12"/>
        <v>-150.94999999999999</v>
      </c>
      <c r="I117" s="196">
        <f t="shared" si="13"/>
        <v>162.35</v>
      </c>
      <c r="J117" s="197">
        <f t="shared" si="14"/>
        <v>2.8361931684800039</v>
      </c>
      <c r="K117" s="187"/>
      <c r="L117" s="188"/>
    </row>
    <row r="118" spans="2:12" s="189" customFormat="1" ht="17.25" customHeight="1">
      <c r="B118" s="190">
        <v>15</v>
      </c>
      <c r="C118" s="136">
        <v>65</v>
      </c>
      <c r="D118" s="191" t="s">
        <v>348</v>
      </c>
      <c r="E118" s="192">
        <v>11.94</v>
      </c>
      <c r="F118" s="195">
        <f t="shared" si="10"/>
        <v>11.82</v>
      </c>
      <c r="G118" s="196">
        <f t="shared" si="11"/>
        <v>-174.17</v>
      </c>
      <c r="H118" s="196">
        <f t="shared" si="12"/>
        <v>-162.35</v>
      </c>
      <c r="I118" s="196">
        <f t="shared" si="13"/>
        <v>174.17</v>
      </c>
      <c r="J118" s="197">
        <f t="shared" si="14"/>
        <v>2.9406844957397933</v>
      </c>
      <c r="K118" s="187"/>
      <c r="L118" s="188"/>
    </row>
    <row r="119" spans="2:12" s="189" customFormat="1" ht="17.25" customHeight="1">
      <c r="B119" s="190">
        <v>16</v>
      </c>
      <c r="C119" s="136">
        <v>66</v>
      </c>
      <c r="D119" s="191" t="s">
        <v>348</v>
      </c>
      <c r="E119" s="192">
        <v>11.63</v>
      </c>
      <c r="F119" s="195">
        <f t="shared" si="10"/>
        <v>11.510000000000002</v>
      </c>
      <c r="G119" s="196">
        <f t="shared" si="11"/>
        <v>-185.67999999999998</v>
      </c>
      <c r="H119" s="196">
        <f t="shared" si="12"/>
        <v>-174.17</v>
      </c>
      <c r="I119" s="196">
        <f t="shared" si="13"/>
        <v>185.67999999999998</v>
      </c>
      <c r="J119" s="197">
        <f t="shared" si="14"/>
        <v>2.8635599446670916</v>
      </c>
      <c r="K119" s="187"/>
      <c r="L119" s="188"/>
    </row>
    <row r="120" spans="2:12" s="189" customFormat="1" ht="17.25" customHeight="1">
      <c r="B120" s="190">
        <v>17</v>
      </c>
      <c r="C120" s="136">
        <v>67</v>
      </c>
      <c r="D120" s="191" t="s">
        <v>348</v>
      </c>
      <c r="E120" s="192">
        <v>11.5</v>
      </c>
      <c r="F120" s="195">
        <f t="shared" si="10"/>
        <v>11.38</v>
      </c>
      <c r="G120" s="196">
        <f t="shared" si="11"/>
        <v>-197.05999999999997</v>
      </c>
      <c r="H120" s="196">
        <f t="shared" si="12"/>
        <v>-185.67999999999998</v>
      </c>
      <c r="I120" s="196">
        <f t="shared" si="13"/>
        <v>197.05999999999997</v>
      </c>
      <c r="J120" s="197">
        <f t="shared" si="14"/>
        <v>2.8312173909914424</v>
      </c>
      <c r="K120" s="187"/>
      <c r="L120" s="188"/>
    </row>
    <row r="121" spans="2:12" s="189" customFormat="1" ht="17.25" customHeight="1">
      <c r="B121" s="190">
        <v>18</v>
      </c>
      <c r="C121" s="136">
        <v>68</v>
      </c>
      <c r="D121" s="191" t="s">
        <v>348</v>
      </c>
      <c r="E121" s="192">
        <v>11.53</v>
      </c>
      <c r="F121" s="195">
        <f t="shared" si="10"/>
        <v>11.41</v>
      </c>
      <c r="G121" s="196">
        <f t="shared" si="11"/>
        <v>-208.46999999999997</v>
      </c>
      <c r="H121" s="196">
        <f t="shared" si="12"/>
        <v>-197.05999999999997</v>
      </c>
      <c r="I121" s="196">
        <f t="shared" si="13"/>
        <v>208.46999999999997</v>
      </c>
      <c r="J121" s="197">
        <f t="shared" si="14"/>
        <v>2.8386810572242847</v>
      </c>
      <c r="K121" s="187"/>
      <c r="L121" s="188"/>
    </row>
    <row r="122" spans="2:12" s="189" customFormat="1" ht="17.25" customHeight="1">
      <c r="B122" s="190">
        <v>19</v>
      </c>
      <c r="C122" s="136">
        <v>69</v>
      </c>
      <c r="D122" s="191" t="s">
        <v>348</v>
      </c>
      <c r="E122" s="192">
        <v>11.52</v>
      </c>
      <c r="F122" s="195">
        <f t="shared" si="10"/>
        <v>11.4</v>
      </c>
      <c r="G122" s="196">
        <f t="shared" si="11"/>
        <v>-219.86999999999998</v>
      </c>
      <c r="H122" s="196">
        <f t="shared" si="12"/>
        <v>-208.46999999999997</v>
      </c>
      <c r="I122" s="196">
        <f t="shared" si="13"/>
        <v>219.86999999999998</v>
      </c>
      <c r="J122" s="197">
        <f t="shared" si="14"/>
        <v>2.8361931684800039</v>
      </c>
      <c r="K122" s="187"/>
      <c r="L122" s="188"/>
    </row>
    <row r="123" spans="2:12" s="189" customFormat="1" ht="17.25" customHeight="1">
      <c r="B123" s="190">
        <v>20</v>
      </c>
      <c r="C123" s="136">
        <v>70</v>
      </c>
      <c r="D123" s="191" t="s">
        <v>348</v>
      </c>
      <c r="E123" s="192">
        <v>11.62</v>
      </c>
      <c r="F123" s="195">
        <f t="shared" si="10"/>
        <v>11.5</v>
      </c>
      <c r="G123" s="196">
        <f t="shared" si="11"/>
        <v>-231.36999999999998</v>
      </c>
      <c r="H123" s="196">
        <f t="shared" si="12"/>
        <v>-219.86999999999998</v>
      </c>
      <c r="I123" s="196">
        <f t="shared" si="13"/>
        <v>231.36999999999998</v>
      </c>
      <c r="J123" s="197">
        <f t="shared" si="14"/>
        <v>2.8610720559228109</v>
      </c>
      <c r="K123" s="187"/>
      <c r="L123" s="188"/>
    </row>
    <row r="124" spans="2:12" s="189" customFormat="1" ht="17.25" customHeight="1">
      <c r="B124" s="172"/>
      <c r="C124" s="181"/>
      <c r="D124" s="182"/>
      <c r="E124" s="183"/>
      <c r="F124" s="184"/>
      <c r="G124" s="185"/>
      <c r="H124" s="185"/>
      <c r="I124" s="185"/>
      <c r="J124" s="186"/>
      <c r="K124" s="187"/>
      <c r="L124" s="188"/>
    </row>
    <row r="125" spans="2:12" s="189" customFormat="1" ht="17.25" customHeight="1">
      <c r="B125" s="172"/>
      <c r="C125" s="181"/>
      <c r="D125" s="182"/>
      <c r="E125" s="183"/>
      <c r="F125" s="184"/>
      <c r="G125" s="185"/>
      <c r="H125" s="185"/>
      <c r="I125" s="185"/>
      <c r="J125" s="186"/>
      <c r="K125" s="187"/>
      <c r="L125" s="188"/>
    </row>
    <row r="126" spans="2:12" s="189" customFormat="1" ht="17.25" customHeight="1">
      <c r="B126" s="172"/>
      <c r="C126" s="181"/>
      <c r="D126" s="182"/>
      <c r="E126" s="183"/>
      <c r="F126" s="184"/>
      <c r="G126" s="185"/>
      <c r="H126" s="185"/>
      <c r="I126" s="185"/>
      <c r="J126" s="186"/>
      <c r="K126" s="187"/>
      <c r="L126" s="188"/>
    </row>
    <row r="127" spans="2:12" s="189" customFormat="1" ht="17.25" customHeight="1">
      <c r="B127" s="172"/>
      <c r="C127" s="181"/>
      <c r="D127" s="182"/>
      <c r="E127" s="183"/>
      <c r="F127" s="184"/>
      <c r="G127" s="185"/>
      <c r="H127" s="185"/>
      <c r="I127" s="185"/>
      <c r="J127" s="186"/>
      <c r="K127" s="187"/>
      <c r="L127" s="188"/>
    </row>
    <row r="128" spans="2:12" s="189" customFormat="1" ht="17.25" customHeight="1">
      <c r="B128" s="172"/>
      <c r="C128" s="181"/>
      <c r="D128" s="182"/>
      <c r="E128" s="183"/>
      <c r="F128" s="184"/>
      <c r="G128" s="185"/>
      <c r="H128" s="185"/>
      <c r="I128" s="185"/>
      <c r="J128" s="186"/>
      <c r="K128" s="187"/>
      <c r="L128" s="188"/>
    </row>
    <row r="129" spans="2:12" s="189" customFormat="1" ht="17.25" customHeight="1">
      <c r="B129" s="172"/>
      <c r="C129" s="181"/>
      <c r="D129" s="182"/>
      <c r="E129" s="183"/>
      <c r="F129" s="184"/>
      <c r="G129" s="185"/>
      <c r="H129" s="185"/>
      <c r="I129" s="185"/>
      <c r="J129" s="186"/>
      <c r="K129" s="187"/>
      <c r="L129" s="199"/>
    </row>
    <row r="130" spans="2:12" s="189" customFormat="1" ht="17.25" customHeight="1">
      <c r="B130" s="172"/>
      <c r="C130" s="181"/>
      <c r="D130" s="182"/>
      <c r="E130" s="183"/>
      <c r="F130" s="184"/>
      <c r="G130" s="185"/>
      <c r="H130" s="185"/>
      <c r="I130" s="185"/>
      <c r="J130" s="186"/>
      <c r="K130" s="187"/>
      <c r="L130" s="199"/>
    </row>
    <row r="131" spans="2:12" s="189" customFormat="1" ht="17.25" customHeight="1">
      <c r="B131" s="190"/>
      <c r="C131" s="136"/>
      <c r="D131" s="191"/>
      <c r="E131" s="192"/>
      <c r="F131" s="195"/>
      <c r="G131" s="196"/>
      <c r="H131" s="196"/>
      <c r="I131" s="196"/>
      <c r="J131" s="197"/>
      <c r="K131" s="193"/>
      <c r="L131" s="194"/>
    </row>
    <row r="132" spans="2:12" s="189" customFormat="1" ht="17.25" customHeight="1">
      <c r="B132" s="190"/>
      <c r="C132" s="136"/>
      <c r="D132" s="191"/>
      <c r="E132" s="192"/>
      <c r="F132" s="195"/>
      <c r="G132" s="196"/>
      <c r="H132" s="196"/>
      <c r="I132" s="196"/>
      <c r="J132" s="197"/>
      <c r="K132" s="193"/>
      <c r="L132" s="194"/>
    </row>
    <row r="133" spans="2:12" s="189" customFormat="1" ht="17.25" customHeight="1">
      <c r="B133" s="190"/>
      <c r="C133" s="136"/>
      <c r="D133" s="191"/>
      <c r="E133" s="192"/>
      <c r="F133" s="195"/>
      <c r="G133" s="196"/>
      <c r="H133" s="196"/>
      <c r="I133" s="196"/>
      <c r="J133" s="197"/>
      <c r="K133" s="193"/>
      <c r="L133" s="194"/>
    </row>
    <row r="134" spans="2:12" s="189" customFormat="1" ht="17.25" customHeight="1">
      <c r="B134" s="190"/>
      <c r="C134" s="136"/>
      <c r="D134" s="191"/>
      <c r="E134" s="192"/>
      <c r="F134" s="195"/>
      <c r="G134" s="196"/>
      <c r="H134" s="196"/>
      <c r="I134" s="196"/>
      <c r="J134" s="197"/>
      <c r="K134" s="193"/>
      <c r="L134" s="194"/>
    </row>
    <row r="135" spans="2:12" s="189" customFormat="1" ht="17.25" customHeight="1">
      <c r="B135" s="190"/>
      <c r="C135" s="200" t="s">
        <v>384</v>
      </c>
      <c r="D135" s="182"/>
      <c r="E135" s="201"/>
      <c r="F135" s="202"/>
      <c r="G135" s="203"/>
      <c r="H135" s="203"/>
      <c r="I135" s="203"/>
      <c r="J135" s="203"/>
      <c r="K135" s="187"/>
      <c r="L135" s="188"/>
    </row>
    <row r="136" spans="2:12" s="189" customFormat="1" ht="17.25" customHeight="1">
      <c r="B136" s="172"/>
      <c r="C136" s="181" t="s">
        <v>385</v>
      </c>
      <c r="D136" s="204">
        <v>2</v>
      </c>
      <c r="E136" s="201"/>
      <c r="F136" s="205"/>
      <c r="G136" s="203"/>
      <c r="H136" s="203"/>
      <c r="I136" s="203"/>
      <c r="J136" s="203"/>
      <c r="K136" s="187"/>
      <c r="L136" s="188"/>
    </row>
    <row r="137" spans="2:12" s="189" customFormat="1" ht="17.25" customHeight="1">
      <c r="B137" s="172"/>
      <c r="C137" s="181" t="s">
        <v>386</v>
      </c>
      <c r="D137" s="204">
        <v>3</v>
      </c>
      <c r="E137" s="201"/>
      <c r="F137" s="205"/>
      <c r="G137" s="203"/>
      <c r="H137" s="203"/>
      <c r="I137" s="203"/>
      <c r="J137" s="203"/>
      <c r="K137" s="187"/>
      <c r="L137" s="188"/>
    </row>
    <row r="138" spans="2:12" s="189" customFormat="1" ht="17.25" customHeight="1">
      <c r="B138" s="172"/>
      <c r="C138" s="181"/>
      <c r="D138" s="204"/>
      <c r="E138" s="201"/>
      <c r="F138" s="205"/>
      <c r="G138" s="203"/>
      <c r="H138" s="203"/>
      <c r="I138" s="203"/>
      <c r="J138" s="203"/>
      <c r="K138" s="187"/>
      <c r="L138" s="188"/>
    </row>
    <row r="139" spans="2:12" s="189" customFormat="1" ht="17.25" customHeight="1">
      <c r="B139" s="172"/>
      <c r="C139" s="181"/>
      <c r="D139" s="182"/>
      <c r="E139" s="201"/>
      <c r="F139" s="205"/>
      <c r="G139" s="203"/>
      <c r="H139" s="203"/>
      <c r="I139" s="203"/>
      <c r="J139" s="203"/>
      <c r="K139" s="187"/>
      <c r="L139" s="188"/>
    </row>
    <row r="140" spans="2:12" s="189" customFormat="1" ht="17.25" customHeight="1">
      <c r="B140" s="172"/>
      <c r="C140" s="181"/>
      <c r="D140" s="182"/>
      <c r="E140" s="201"/>
      <c r="F140" s="202"/>
      <c r="G140" s="203"/>
      <c r="H140" s="203"/>
      <c r="I140" s="203"/>
      <c r="J140" s="203"/>
      <c r="K140" s="187"/>
      <c r="L140" s="188"/>
    </row>
    <row r="141" spans="2:12" s="135" customFormat="1" ht="17.25" customHeight="1" thickBot="1">
      <c r="B141" s="206"/>
      <c r="C141" s="207"/>
      <c r="D141" s="208"/>
      <c r="E141" s="209"/>
      <c r="F141" s="210"/>
      <c r="G141" s="211"/>
      <c r="H141" s="211"/>
      <c r="I141" s="211"/>
      <c r="J141" s="211"/>
      <c r="K141" s="212"/>
      <c r="L141" s="213"/>
    </row>
    <row r="142" spans="2:12" ht="17.25" customHeight="1" thickTop="1" thickBot="1">
      <c r="B142" s="214"/>
      <c r="C142" s="215"/>
      <c r="D142" s="215"/>
      <c r="E142" s="215"/>
      <c r="F142" s="215"/>
      <c r="G142" s="215"/>
      <c r="H142" s="215"/>
      <c r="I142" s="215"/>
      <c r="J142" s="215"/>
      <c r="K142" s="215"/>
      <c r="L142" s="216"/>
    </row>
  </sheetData>
  <mergeCells count="45">
    <mergeCell ref="B26:B27"/>
    <mergeCell ref="C26:C27"/>
    <mergeCell ref="D26:D27"/>
    <mergeCell ref="E26:F26"/>
    <mergeCell ref="K26:K27"/>
    <mergeCell ref="E22:F22"/>
    <mergeCell ref="I24:J24"/>
    <mergeCell ref="G26:H26"/>
    <mergeCell ref="I26:I27"/>
    <mergeCell ref="J26:J27"/>
    <mergeCell ref="C24:D24"/>
    <mergeCell ref="C23:D23"/>
    <mergeCell ref="C13:D13"/>
    <mergeCell ref="C15:D15"/>
    <mergeCell ref="C16:D16"/>
    <mergeCell ref="C21:D21"/>
    <mergeCell ref="C17:D17"/>
    <mergeCell ref="C22:D22"/>
    <mergeCell ref="C1:L1"/>
    <mergeCell ref="C3:L3"/>
    <mergeCell ref="C6:D6"/>
    <mergeCell ref="I6:J6"/>
    <mergeCell ref="C7:D7"/>
    <mergeCell ref="I7:J7"/>
    <mergeCell ref="E6:F6"/>
    <mergeCell ref="L26:L27"/>
    <mergeCell ref="I21:J21"/>
    <mergeCell ref="C12:D12"/>
    <mergeCell ref="C14:D14"/>
    <mergeCell ref="C9:D9"/>
    <mergeCell ref="I18:J18"/>
    <mergeCell ref="E18:F18"/>
    <mergeCell ref="E19:F19"/>
    <mergeCell ref="I22:J22"/>
    <mergeCell ref="E21:F21"/>
    <mergeCell ref="I11:J11"/>
    <mergeCell ref="I9:J9"/>
    <mergeCell ref="G21:H21"/>
    <mergeCell ref="I12:J12"/>
    <mergeCell ref="C8:D8"/>
    <mergeCell ref="I8:J8"/>
    <mergeCell ref="I13:J13"/>
    <mergeCell ref="I14:J14"/>
    <mergeCell ref="I16:J16"/>
    <mergeCell ref="C11:D11"/>
  </mergeCells>
  <phoneticPr fontId="0" type="noConversion"/>
  <printOptions horizontalCentered="1"/>
  <pageMargins left="0.26" right="0.22" top="0.47244094488188998" bottom="0.52" header="0.511811023622047" footer="0.36"/>
  <pageSetup paperSize="9" scale="49" fitToHeight="2" orientation="portrait" horizontalDpi="300" verticalDpi="300" r:id="rId1"/>
  <headerFooter alignWithMargins="0">
    <oddFooter>&amp;CPage &amp;P&amp;R&amp;F</oddFooter>
  </headerFooter>
  <rowBreaks count="2" manualBreakCount="2">
    <brk id="79" min="1" max="11" man="1"/>
    <brk id="130" min="1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7"/>
  <sheetViews>
    <sheetView topLeftCell="A30" zoomScale="75" zoomScaleNormal="75" zoomScaleSheetLayoutView="75" workbookViewId="0">
      <selection activeCell="G39" sqref="G39:H39"/>
    </sheetView>
  </sheetViews>
  <sheetFormatPr defaultRowHeight="12.75"/>
  <cols>
    <col min="1" max="1" width="1.5703125" style="75" customWidth="1"/>
    <col min="2" max="2" width="14.28515625" style="217" customWidth="1"/>
    <col min="3" max="3" width="27.42578125" style="75" customWidth="1"/>
    <col min="4" max="4" width="10" style="75" customWidth="1"/>
    <col min="5" max="5" width="10.5703125" style="75" customWidth="1"/>
    <col min="6" max="6" width="11.85546875" style="75" customWidth="1"/>
    <col min="7" max="8" width="13.42578125" style="75" customWidth="1"/>
    <col min="9" max="9" width="15.42578125" style="75" customWidth="1"/>
    <col min="10" max="10" width="13.28515625" style="75" customWidth="1"/>
    <col min="11" max="11" width="24.85546875" style="75" customWidth="1"/>
    <col min="12" max="12" width="50" style="86" customWidth="1"/>
    <col min="13" max="13" width="0.140625" style="75" customWidth="1"/>
    <col min="14" max="14" width="34.85546875" style="75" hidden="1" customWidth="1"/>
    <col min="15" max="15" width="0.42578125" style="75" customWidth="1"/>
    <col min="16" max="16384" width="9.140625" style="75"/>
  </cols>
  <sheetData>
    <row r="1" spans="2:14" s="221" customFormat="1" ht="20.100000000000001" customHeight="1" thickTop="1">
      <c r="B1" s="219"/>
      <c r="C1" s="614"/>
      <c r="D1" s="614"/>
      <c r="E1" s="614"/>
      <c r="F1" s="614"/>
      <c r="G1" s="614"/>
      <c r="H1" s="614"/>
      <c r="I1" s="614"/>
      <c r="J1" s="614"/>
      <c r="K1" s="614"/>
      <c r="L1" s="615"/>
      <c r="M1" s="220"/>
      <c r="N1" s="220"/>
    </row>
    <row r="2" spans="2:14" s="221" customFormat="1" ht="20.100000000000001" customHeight="1">
      <c r="B2" s="222"/>
      <c r="C2" s="134"/>
      <c r="D2" s="134"/>
      <c r="E2" s="134"/>
      <c r="F2" s="134"/>
      <c r="G2" s="134"/>
      <c r="H2" s="134"/>
      <c r="I2" s="134"/>
      <c r="J2" s="134"/>
      <c r="K2" s="134"/>
      <c r="L2" s="223"/>
    </row>
    <row r="3" spans="2:14" s="221" customFormat="1" ht="24.75" customHeight="1">
      <c r="B3" s="222"/>
      <c r="C3" s="598" t="s">
        <v>387</v>
      </c>
      <c r="D3" s="598"/>
      <c r="E3" s="598"/>
      <c r="F3" s="598"/>
      <c r="G3" s="598"/>
      <c r="H3" s="598"/>
      <c r="I3" s="598"/>
      <c r="J3" s="598"/>
      <c r="K3" s="598"/>
      <c r="L3" s="616"/>
      <c r="M3" s="224"/>
      <c r="N3" s="224"/>
    </row>
    <row r="4" spans="2:14" s="221" customFormat="1" ht="20.100000000000001" customHeight="1">
      <c r="B4" s="222"/>
      <c r="C4" s="147"/>
      <c r="D4" s="147"/>
      <c r="E4" s="147"/>
      <c r="F4" s="147"/>
      <c r="G4" s="147"/>
      <c r="H4" s="147"/>
      <c r="I4" s="147"/>
      <c r="J4" s="147"/>
      <c r="K4" s="147"/>
      <c r="L4" s="225"/>
      <c r="M4" s="224"/>
      <c r="N4" s="224"/>
    </row>
    <row r="5" spans="2:14" s="221" customFormat="1" ht="20.100000000000001" customHeight="1">
      <c r="B5" s="222"/>
      <c r="C5" s="134"/>
      <c r="D5" s="134"/>
      <c r="E5" s="134"/>
      <c r="F5" s="134"/>
      <c r="G5" s="134"/>
      <c r="H5" s="134"/>
      <c r="I5" s="134"/>
      <c r="J5" s="134"/>
      <c r="K5" s="134"/>
      <c r="L5" s="223"/>
    </row>
    <row r="6" spans="2:14" s="228" customFormat="1" ht="20.100000000000001" customHeight="1">
      <c r="B6" s="226"/>
      <c r="C6" s="588" t="s">
        <v>300</v>
      </c>
      <c r="D6" s="588"/>
      <c r="E6" s="617">
        <v>40729</v>
      </c>
      <c r="F6" s="617"/>
      <c r="G6" s="108"/>
      <c r="H6" s="108"/>
      <c r="I6" s="156" t="s">
        <v>301</v>
      </c>
      <c r="J6" s="151"/>
      <c r="K6" s="105" t="s">
        <v>298</v>
      </c>
      <c r="L6" s="227"/>
    </row>
    <row r="7" spans="2:14" s="228" customFormat="1" ht="20.100000000000001" customHeight="1">
      <c r="B7" s="226"/>
      <c r="C7" s="588" t="s">
        <v>24</v>
      </c>
      <c r="D7" s="588"/>
      <c r="E7" s="101" t="s">
        <v>8</v>
      </c>
      <c r="F7" s="108"/>
      <c r="G7" s="108"/>
      <c r="H7" s="108"/>
      <c r="I7" s="156" t="s">
        <v>302</v>
      </c>
      <c r="J7" s="151"/>
      <c r="K7" s="105" t="s">
        <v>303</v>
      </c>
      <c r="L7" s="227"/>
    </row>
    <row r="8" spans="2:14" s="228" customFormat="1" ht="20.100000000000001" customHeight="1">
      <c r="B8" s="226"/>
      <c r="C8" s="588" t="s">
        <v>304</v>
      </c>
      <c r="D8" s="588"/>
      <c r="E8" s="610"/>
      <c r="F8" s="610"/>
      <c r="G8" s="108"/>
      <c r="H8" s="108"/>
      <c r="I8" s="588" t="s">
        <v>305</v>
      </c>
      <c r="J8" s="588"/>
      <c r="K8" s="108"/>
      <c r="L8" s="227"/>
    </row>
    <row r="9" spans="2:14" s="228" customFormat="1" ht="20.100000000000001" customHeight="1">
      <c r="B9" s="226"/>
      <c r="C9" s="588" t="s">
        <v>306</v>
      </c>
      <c r="D9" s="588"/>
      <c r="E9" s="155" t="s">
        <v>388</v>
      </c>
      <c r="F9" s="155"/>
      <c r="G9" s="108"/>
      <c r="H9" s="108"/>
      <c r="I9" s="588" t="s">
        <v>308</v>
      </c>
      <c r="J9" s="588"/>
      <c r="K9" s="108" t="s">
        <v>309</v>
      </c>
      <c r="L9" s="227"/>
    </row>
    <row r="10" spans="2:14" s="228" customFormat="1" ht="20.100000000000001" customHeight="1">
      <c r="B10" s="226"/>
      <c r="C10" s="105"/>
      <c r="D10" s="105"/>
      <c r="E10" s="108"/>
      <c r="F10" s="108"/>
      <c r="G10" s="108"/>
      <c r="H10" s="108"/>
      <c r="I10" s="105"/>
      <c r="J10" s="105"/>
      <c r="K10" s="108"/>
      <c r="L10" s="227"/>
    </row>
    <row r="11" spans="2:14" s="228" customFormat="1" ht="20.100000000000001" customHeight="1">
      <c r="B11" s="226"/>
      <c r="C11" s="618" t="s">
        <v>389</v>
      </c>
      <c r="D11" s="590"/>
      <c r="E11" s="108"/>
      <c r="F11" s="108"/>
      <c r="G11" s="108"/>
      <c r="H11" s="108"/>
      <c r="I11" s="587" t="s">
        <v>311</v>
      </c>
      <c r="J11" s="587"/>
      <c r="K11" s="108"/>
      <c r="L11" s="227"/>
      <c r="M11" s="151"/>
      <c r="N11" s="151"/>
    </row>
    <row r="12" spans="2:14" s="228" customFormat="1" ht="20.100000000000001" customHeight="1">
      <c r="B12" s="226"/>
      <c r="C12" s="588" t="s">
        <v>312</v>
      </c>
      <c r="D12" s="588"/>
      <c r="E12" s="612">
        <v>7</v>
      </c>
      <c r="F12" s="612"/>
      <c r="G12" s="108"/>
      <c r="H12" s="108"/>
      <c r="I12" s="588" t="s">
        <v>313</v>
      </c>
      <c r="J12" s="588"/>
      <c r="K12" s="157">
        <v>2130</v>
      </c>
      <c r="L12" s="227"/>
      <c r="M12" s="229"/>
      <c r="N12" s="151"/>
    </row>
    <row r="13" spans="2:14" s="228" customFormat="1" ht="20.100000000000001" customHeight="1">
      <c r="B13" s="226"/>
      <c r="C13" s="588" t="s">
        <v>314</v>
      </c>
      <c r="D13" s="588"/>
      <c r="E13" s="612">
        <v>6.3659999999999997</v>
      </c>
      <c r="F13" s="612"/>
      <c r="G13" s="108"/>
      <c r="H13" s="108"/>
      <c r="I13" s="588" t="s">
        <v>315</v>
      </c>
      <c r="J13" s="588"/>
      <c r="K13" s="157">
        <v>2840</v>
      </c>
      <c r="L13" s="227"/>
      <c r="M13" s="229"/>
      <c r="N13" s="151"/>
    </row>
    <row r="14" spans="2:14" s="228" customFormat="1" ht="20.100000000000001" customHeight="1">
      <c r="B14" s="226"/>
      <c r="C14" s="588" t="s">
        <v>316</v>
      </c>
      <c r="D14" s="588"/>
      <c r="E14" s="613">
        <f>3.281*(E12^2-E13^2)/1029.41</f>
        <v>2.7009003569034708E-2</v>
      </c>
      <c r="F14" s="613"/>
      <c r="G14" s="108"/>
      <c r="H14" s="108"/>
      <c r="I14" s="588" t="s">
        <v>317</v>
      </c>
      <c r="J14" s="588"/>
      <c r="K14" s="157">
        <v>3550</v>
      </c>
      <c r="L14" s="230"/>
      <c r="M14" s="231"/>
      <c r="N14" s="151"/>
    </row>
    <row r="15" spans="2:14" s="228" customFormat="1" ht="20.100000000000001" customHeight="1">
      <c r="B15" s="226"/>
      <c r="C15" s="588" t="s">
        <v>318</v>
      </c>
      <c r="D15" s="588"/>
      <c r="E15" s="613">
        <f>3.281*E12^2/1029.41</f>
        <v>0.15617586773005895</v>
      </c>
      <c r="F15" s="613"/>
      <c r="G15" s="108"/>
      <c r="H15" s="108"/>
      <c r="I15" s="105"/>
      <c r="J15" s="105"/>
      <c r="K15" s="158"/>
      <c r="L15" s="227"/>
      <c r="M15" s="232">
        <v>19.399999999999999</v>
      </c>
      <c r="N15" s="151" t="s">
        <v>390</v>
      </c>
    </row>
    <row r="16" spans="2:14" s="228" customFormat="1" ht="19.5" customHeight="1">
      <c r="B16" s="226"/>
      <c r="C16" s="588" t="s">
        <v>319</v>
      </c>
      <c r="D16" s="588"/>
      <c r="E16" s="613">
        <f>3.281*E13^2/1029.41</f>
        <v>0.12916686416102427</v>
      </c>
      <c r="F16" s="613"/>
      <c r="G16" s="108"/>
      <c r="H16" s="108"/>
      <c r="I16" s="588" t="s">
        <v>320</v>
      </c>
      <c r="J16" s="588"/>
      <c r="K16" s="116">
        <v>6.2409999999999997</v>
      </c>
      <c r="L16" s="227"/>
      <c r="M16" s="232">
        <v>11</v>
      </c>
      <c r="N16" s="151" t="s">
        <v>391</v>
      </c>
    </row>
    <row r="17" spans="2:14" s="228" customFormat="1" ht="20.100000000000001" customHeight="1">
      <c r="B17" s="226"/>
      <c r="C17" s="588" t="s">
        <v>321</v>
      </c>
      <c r="D17" s="588"/>
      <c r="E17" s="611">
        <v>8.4000000000000005E-2</v>
      </c>
      <c r="F17" s="611"/>
      <c r="G17" s="116" t="s">
        <v>392</v>
      </c>
      <c r="H17" s="108"/>
      <c r="I17" s="105"/>
      <c r="J17" s="105"/>
      <c r="K17" s="154"/>
      <c r="L17" s="227"/>
      <c r="M17" s="232">
        <f>M15-M16</f>
        <v>8.3999999999999986</v>
      </c>
      <c r="N17" s="151" t="s">
        <v>393</v>
      </c>
    </row>
    <row r="18" spans="2:14" s="228" customFormat="1" ht="20.100000000000001" customHeight="1">
      <c r="B18" s="226"/>
      <c r="C18" s="105" t="s">
        <v>322</v>
      </c>
      <c r="D18" s="108"/>
      <c r="E18" s="593">
        <v>23</v>
      </c>
      <c r="F18" s="593"/>
      <c r="G18" s="593">
        <v>23</v>
      </c>
      <c r="H18" s="593"/>
      <c r="I18" s="588" t="s">
        <v>323</v>
      </c>
      <c r="J18" s="588"/>
      <c r="K18" s="159"/>
      <c r="L18" s="227"/>
      <c r="M18" s="151"/>
      <c r="N18" s="151"/>
    </row>
    <row r="19" spans="2:14" s="228" customFormat="1" ht="20.100000000000001" customHeight="1">
      <c r="B19" s="226"/>
      <c r="C19" s="105" t="s">
        <v>324</v>
      </c>
      <c r="D19" s="108"/>
      <c r="E19" s="594" t="s">
        <v>394</v>
      </c>
      <c r="F19" s="594"/>
      <c r="G19" s="594"/>
      <c r="H19" s="594"/>
      <c r="I19" s="105" t="s">
        <v>325</v>
      </c>
      <c r="J19" s="108"/>
      <c r="K19" s="123">
        <f>K24-E24</f>
        <v>45.5</v>
      </c>
      <c r="L19" s="227"/>
      <c r="M19" s="151"/>
      <c r="N19" s="151"/>
    </row>
    <row r="20" spans="2:14" s="228" customFormat="1" ht="20.100000000000001" customHeight="1">
      <c r="B20" s="226"/>
      <c r="C20" s="105" t="s">
        <v>326</v>
      </c>
      <c r="D20" s="108"/>
      <c r="E20" s="594"/>
      <c r="F20" s="594"/>
      <c r="G20" s="108"/>
      <c r="H20" s="108"/>
      <c r="I20" s="105"/>
      <c r="J20" s="108"/>
      <c r="K20" s="153"/>
      <c r="L20" s="227"/>
      <c r="M20" s="151"/>
      <c r="N20" s="151"/>
    </row>
    <row r="21" spans="2:14" s="228" customFormat="1" ht="20.100000000000001" customHeight="1">
      <c r="B21" s="226"/>
      <c r="C21" s="588" t="s">
        <v>327</v>
      </c>
      <c r="D21" s="588"/>
      <c r="E21" s="595">
        <f>G21*42</f>
        <v>2.7720000000000002</v>
      </c>
      <c r="F21" s="595"/>
      <c r="G21" s="589">
        <v>6.6000000000000003E-2</v>
      </c>
      <c r="H21" s="589"/>
      <c r="I21" s="588" t="s">
        <v>328</v>
      </c>
      <c r="J21" s="588"/>
      <c r="K21" s="123"/>
      <c r="L21" s="227" t="s">
        <v>329</v>
      </c>
      <c r="M21" s="151"/>
      <c r="N21" s="151"/>
    </row>
    <row r="22" spans="2:14" s="228" customFormat="1" ht="20.100000000000001" customHeight="1">
      <c r="B22" s="226"/>
      <c r="C22" s="588" t="s">
        <v>330</v>
      </c>
      <c r="D22" s="588"/>
      <c r="E22" s="608"/>
      <c r="F22" s="608"/>
      <c r="G22" s="164"/>
      <c r="H22" s="163"/>
      <c r="I22" s="588" t="s">
        <v>331</v>
      </c>
      <c r="J22" s="588"/>
      <c r="K22" s="123"/>
      <c r="L22" s="227"/>
      <c r="M22" s="151"/>
      <c r="N22" s="151"/>
    </row>
    <row r="23" spans="2:14" s="228" customFormat="1" ht="20.100000000000001" customHeight="1">
      <c r="B23" s="226"/>
      <c r="C23" s="588" t="s">
        <v>332</v>
      </c>
      <c r="D23" s="588"/>
      <c r="E23" s="611"/>
      <c r="F23" s="611"/>
      <c r="G23" s="124"/>
      <c r="H23" s="124"/>
      <c r="I23" s="124"/>
      <c r="J23" s="124"/>
      <c r="K23" s="124"/>
      <c r="L23" s="223"/>
      <c r="M23" s="151"/>
      <c r="N23" s="151"/>
    </row>
    <row r="24" spans="2:14" s="228" customFormat="1" ht="20.100000000000001" customHeight="1">
      <c r="B24" s="226"/>
      <c r="C24" s="588" t="s">
        <v>372</v>
      </c>
      <c r="D24" s="588"/>
      <c r="E24" s="611">
        <v>1293.5</v>
      </c>
      <c r="F24" s="611"/>
      <c r="G24" s="168">
        <f>E24/0.3048</f>
        <v>4243.7664041994749</v>
      </c>
      <c r="H24" s="124"/>
      <c r="I24" s="588" t="s">
        <v>334</v>
      </c>
      <c r="J24" s="588"/>
      <c r="K24" s="123">
        <v>1339</v>
      </c>
      <c r="L24" s="227"/>
      <c r="M24" s="151"/>
      <c r="N24" s="151"/>
    </row>
    <row r="25" spans="2:14" s="221" customFormat="1" ht="20.100000000000001" customHeight="1" thickBot="1">
      <c r="B25" s="222"/>
      <c r="C25" s="134"/>
      <c r="D25" s="134"/>
      <c r="E25" s="134"/>
      <c r="F25" s="134"/>
      <c r="G25" s="134"/>
      <c r="H25" s="134"/>
      <c r="I25" s="134"/>
      <c r="J25" s="134"/>
      <c r="K25" s="134"/>
      <c r="L25" s="223"/>
    </row>
    <row r="26" spans="2:14" s="221" customFormat="1" ht="32.25" customHeight="1" thickBot="1">
      <c r="B26" s="619" t="s">
        <v>335</v>
      </c>
      <c r="C26" s="591" t="s">
        <v>336</v>
      </c>
      <c r="D26" s="601" t="s">
        <v>337</v>
      </c>
      <c r="E26" s="604" t="s">
        <v>338</v>
      </c>
      <c r="F26" s="605"/>
      <c r="G26" s="605" t="s">
        <v>339</v>
      </c>
      <c r="H26" s="609"/>
      <c r="I26" s="606" t="s">
        <v>340</v>
      </c>
      <c r="J26" s="606" t="s">
        <v>341</v>
      </c>
      <c r="K26" s="606" t="s">
        <v>342</v>
      </c>
      <c r="L26" s="621" t="s">
        <v>2</v>
      </c>
    </row>
    <row r="27" spans="2:14" s="221" customFormat="1" ht="32.25" customHeight="1" thickBot="1">
      <c r="B27" s="620"/>
      <c r="C27" s="603"/>
      <c r="D27" s="602"/>
      <c r="E27" s="233" t="s">
        <v>343</v>
      </c>
      <c r="F27" s="171" t="s">
        <v>395</v>
      </c>
      <c r="G27" s="170" t="s">
        <v>345</v>
      </c>
      <c r="H27" s="170" t="s">
        <v>346</v>
      </c>
      <c r="I27" s="607"/>
      <c r="J27" s="607"/>
      <c r="K27" s="607"/>
      <c r="L27" s="622"/>
    </row>
    <row r="28" spans="2:14" s="189" customFormat="1" ht="18">
      <c r="B28" s="234"/>
      <c r="C28" s="235" t="s">
        <v>396</v>
      </c>
      <c r="D28" s="236" t="s">
        <v>348</v>
      </c>
      <c r="E28" s="237"/>
      <c r="F28" s="192">
        <v>0.45</v>
      </c>
      <c r="G28" s="238">
        <f t="shared" ref="G28:G59" si="0">IF(D28="Y",H28-F28,H28)</f>
        <v>1293.05</v>
      </c>
      <c r="H28" s="238">
        <f>E24</f>
        <v>1293.5</v>
      </c>
      <c r="I28" s="239">
        <f>F28</f>
        <v>0.45</v>
      </c>
      <c r="J28" s="239">
        <f t="shared" ref="J28:J59" si="1">IF(F28&gt;0,F28*$E$16,0)</f>
        <v>5.8125088872460921E-2</v>
      </c>
      <c r="K28" s="240"/>
      <c r="L28" s="241"/>
      <c r="M28" s="189">
        <f>IF(D28="y",F28,0)</f>
        <v>0.45</v>
      </c>
    </row>
    <row r="29" spans="2:14" s="189" customFormat="1" ht="20.100000000000001" customHeight="1">
      <c r="B29" s="242"/>
      <c r="C29" s="191">
        <v>1</v>
      </c>
      <c r="D29" s="243" t="s">
        <v>348</v>
      </c>
      <c r="E29" s="192">
        <v>11.81</v>
      </c>
      <c r="F29" s="192">
        <f>E29-0.11</f>
        <v>11.700000000000001</v>
      </c>
      <c r="G29" s="196">
        <f t="shared" si="0"/>
        <v>1281.3499999999999</v>
      </c>
      <c r="H29" s="196">
        <f t="shared" ref="H29:H60" si="2">G28</f>
        <v>1293.05</v>
      </c>
      <c r="I29" s="196">
        <f t="shared" ref="I29:I60" si="3">F29+I28</f>
        <v>12.15</v>
      </c>
      <c r="J29" s="196">
        <f t="shared" si="1"/>
        <v>1.5112523106839841</v>
      </c>
      <c r="K29" s="244" t="s">
        <v>397</v>
      </c>
      <c r="L29" s="245" t="s">
        <v>398</v>
      </c>
      <c r="M29" s="189">
        <f>IF(D29="y",F29,0)</f>
        <v>11.700000000000001</v>
      </c>
    </row>
    <row r="30" spans="2:14" s="189" customFormat="1" ht="20.100000000000001" customHeight="1">
      <c r="B30" s="242"/>
      <c r="C30" s="191" t="s">
        <v>399</v>
      </c>
      <c r="D30" s="243" t="s">
        <v>348</v>
      </c>
      <c r="E30" s="192"/>
      <c r="F30" s="192">
        <v>0.42</v>
      </c>
      <c r="G30" s="196">
        <f t="shared" si="0"/>
        <v>1280.9299999999998</v>
      </c>
      <c r="H30" s="196">
        <f t="shared" si="2"/>
        <v>1281.3499999999999</v>
      </c>
      <c r="I30" s="196">
        <f t="shared" si="3"/>
        <v>12.57</v>
      </c>
      <c r="J30" s="196">
        <f t="shared" si="1"/>
        <v>5.4250082947630195E-2</v>
      </c>
      <c r="K30" s="244"/>
      <c r="L30" s="246"/>
    </row>
    <row r="31" spans="2:14" s="189" customFormat="1" ht="20.100000000000001" customHeight="1">
      <c r="B31" s="242"/>
      <c r="C31" s="191">
        <v>2</v>
      </c>
      <c r="D31" s="243" t="s">
        <v>348</v>
      </c>
      <c r="E31" s="192">
        <v>11.98</v>
      </c>
      <c r="F31" s="192">
        <f t="shared" ref="F31:F62" si="4">E31-0.11</f>
        <v>11.870000000000001</v>
      </c>
      <c r="G31" s="196">
        <f t="shared" si="0"/>
        <v>1269.06</v>
      </c>
      <c r="H31" s="196">
        <f t="shared" si="2"/>
        <v>1280.9299999999998</v>
      </c>
      <c r="I31" s="196">
        <f t="shared" si="3"/>
        <v>24.44</v>
      </c>
      <c r="J31" s="196">
        <f t="shared" si="1"/>
        <v>1.5332106775913583</v>
      </c>
      <c r="K31" s="244" t="s">
        <v>400</v>
      </c>
      <c r="L31" s="245" t="s">
        <v>398</v>
      </c>
    </row>
    <row r="32" spans="2:14" s="189" customFormat="1" ht="20.100000000000001" customHeight="1">
      <c r="B32" s="242"/>
      <c r="C32" s="191">
        <v>3</v>
      </c>
      <c r="D32" s="243" t="s">
        <v>348</v>
      </c>
      <c r="E32" s="192">
        <v>11.73</v>
      </c>
      <c r="F32" s="192">
        <f t="shared" si="4"/>
        <v>11.620000000000001</v>
      </c>
      <c r="G32" s="196">
        <f t="shared" si="0"/>
        <v>1257.44</v>
      </c>
      <c r="H32" s="196">
        <f t="shared" si="2"/>
        <v>1269.06</v>
      </c>
      <c r="I32" s="196">
        <f t="shared" si="3"/>
        <v>36.06</v>
      </c>
      <c r="J32" s="196">
        <f t="shared" si="1"/>
        <v>1.500918961551102</v>
      </c>
      <c r="K32" s="244"/>
      <c r="L32" s="246"/>
    </row>
    <row r="33" spans="2:12" s="189" customFormat="1" ht="20.100000000000001" customHeight="1">
      <c r="B33" s="242"/>
      <c r="C33" s="191">
        <v>4</v>
      </c>
      <c r="D33" s="243" t="s">
        <v>348</v>
      </c>
      <c r="E33" s="192">
        <v>12.05</v>
      </c>
      <c r="F33" s="192">
        <f t="shared" si="4"/>
        <v>11.940000000000001</v>
      </c>
      <c r="G33" s="196">
        <f t="shared" si="0"/>
        <v>1245.5</v>
      </c>
      <c r="H33" s="196">
        <f t="shared" si="2"/>
        <v>1257.44</v>
      </c>
      <c r="I33" s="196">
        <f t="shared" si="3"/>
        <v>48</v>
      </c>
      <c r="J33" s="196">
        <f t="shared" si="1"/>
        <v>1.5422523580826299</v>
      </c>
      <c r="K33" s="244"/>
      <c r="L33" s="246"/>
    </row>
    <row r="34" spans="2:12" s="189" customFormat="1" ht="19.5" customHeight="1">
      <c r="B34" s="242"/>
      <c r="C34" s="191">
        <v>5</v>
      </c>
      <c r="D34" s="243" t="s">
        <v>348</v>
      </c>
      <c r="E34" s="192">
        <v>11.61</v>
      </c>
      <c r="F34" s="192">
        <f t="shared" si="4"/>
        <v>11.5</v>
      </c>
      <c r="G34" s="196">
        <f t="shared" si="0"/>
        <v>1234</v>
      </c>
      <c r="H34" s="196">
        <f t="shared" si="2"/>
        <v>1245.5</v>
      </c>
      <c r="I34" s="196">
        <f t="shared" si="3"/>
        <v>59.5</v>
      </c>
      <c r="J34" s="196">
        <f t="shared" si="1"/>
        <v>1.485418937851779</v>
      </c>
      <c r="K34" s="244"/>
      <c r="L34" s="245"/>
    </row>
    <row r="35" spans="2:12" s="189" customFormat="1" ht="19.5" customHeight="1">
      <c r="B35" s="242"/>
      <c r="C35" s="191">
        <v>6</v>
      </c>
      <c r="D35" s="243" t="s">
        <v>348</v>
      </c>
      <c r="E35" s="192">
        <v>11.74</v>
      </c>
      <c r="F35" s="192">
        <f t="shared" si="4"/>
        <v>11.63</v>
      </c>
      <c r="G35" s="196">
        <f t="shared" si="0"/>
        <v>1222.3699999999999</v>
      </c>
      <c r="H35" s="196">
        <f t="shared" si="2"/>
        <v>1234</v>
      </c>
      <c r="I35" s="196">
        <f t="shared" si="3"/>
        <v>71.13</v>
      </c>
      <c r="J35" s="196">
        <f t="shared" si="1"/>
        <v>1.5022106301927123</v>
      </c>
      <c r="K35" s="244" t="s">
        <v>401</v>
      </c>
      <c r="L35" s="245" t="s">
        <v>398</v>
      </c>
    </row>
    <row r="36" spans="2:12" s="189" customFormat="1" ht="19.5" customHeight="1">
      <c r="B36" s="242"/>
      <c r="C36" s="191">
        <v>7</v>
      </c>
      <c r="D36" s="243" t="s">
        <v>348</v>
      </c>
      <c r="E36" s="192">
        <v>11.57</v>
      </c>
      <c r="F36" s="192">
        <f t="shared" si="4"/>
        <v>11.46</v>
      </c>
      <c r="G36" s="196">
        <f t="shared" si="0"/>
        <v>1210.9099999999999</v>
      </c>
      <c r="H36" s="196">
        <f t="shared" si="2"/>
        <v>1222.3699999999999</v>
      </c>
      <c r="I36" s="196">
        <f t="shared" si="3"/>
        <v>82.59</v>
      </c>
      <c r="J36" s="196">
        <f t="shared" si="1"/>
        <v>1.4802522632853383</v>
      </c>
      <c r="K36" s="244"/>
      <c r="L36" s="245"/>
    </row>
    <row r="37" spans="2:12" s="189" customFormat="1" ht="19.5" customHeight="1">
      <c r="B37" s="242"/>
      <c r="C37" s="191">
        <v>8</v>
      </c>
      <c r="D37" s="243" t="s">
        <v>348</v>
      </c>
      <c r="E37" s="192">
        <v>12.08</v>
      </c>
      <c r="F37" s="192">
        <f t="shared" si="4"/>
        <v>11.97</v>
      </c>
      <c r="G37" s="196">
        <f t="shared" si="0"/>
        <v>1198.9399999999998</v>
      </c>
      <c r="H37" s="196">
        <f t="shared" si="2"/>
        <v>1210.9099999999999</v>
      </c>
      <c r="I37" s="196">
        <f t="shared" si="3"/>
        <v>94.56</v>
      </c>
      <c r="J37" s="196">
        <f t="shared" si="1"/>
        <v>1.5461273640074606</v>
      </c>
      <c r="K37" s="244"/>
      <c r="L37" s="245"/>
    </row>
    <row r="38" spans="2:12" s="189" customFormat="1" ht="19.5" customHeight="1">
      <c r="B38" s="242"/>
      <c r="C38" s="191">
        <v>9</v>
      </c>
      <c r="D38" s="243" t="s">
        <v>348</v>
      </c>
      <c r="E38" s="192">
        <v>12.15</v>
      </c>
      <c r="F38" s="192">
        <f t="shared" si="4"/>
        <v>12.040000000000001</v>
      </c>
      <c r="G38" s="196">
        <f t="shared" si="0"/>
        <v>1186.8999999999999</v>
      </c>
      <c r="H38" s="196">
        <f t="shared" si="2"/>
        <v>1198.9399999999998</v>
      </c>
      <c r="I38" s="196">
        <f t="shared" si="3"/>
        <v>106.60000000000001</v>
      </c>
      <c r="J38" s="196">
        <f t="shared" si="1"/>
        <v>1.5551690444987323</v>
      </c>
      <c r="K38" s="244"/>
      <c r="L38" s="245"/>
    </row>
    <row r="39" spans="2:12" s="189" customFormat="1" ht="19.5" customHeight="1">
      <c r="B39" s="242"/>
      <c r="C39" s="191">
        <v>10</v>
      </c>
      <c r="D39" s="243" t="s">
        <v>348</v>
      </c>
      <c r="E39" s="192">
        <v>11.73</v>
      </c>
      <c r="F39" s="192">
        <f t="shared" si="4"/>
        <v>11.620000000000001</v>
      </c>
      <c r="G39" s="196">
        <f t="shared" si="0"/>
        <v>1175.28</v>
      </c>
      <c r="H39" s="196">
        <f t="shared" si="2"/>
        <v>1186.8999999999999</v>
      </c>
      <c r="I39" s="196">
        <f t="shared" si="3"/>
        <v>118.22000000000001</v>
      </c>
      <c r="J39" s="196">
        <f t="shared" si="1"/>
        <v>1.500918961551102</v>
      </c>
      <c r="K39" s="244" t="s">
        <v>402</v>
      </c>
      <c r="L39" s="245" t="s">
        <v>398</v>
      </c>
    </row>
    <row r="40" spans="2:12" s="189" customFormat="1" ht="19.5" customHeight="1">
      <c r="B40" s="242"/>
      <c r="C40" s="191">
        <v>11</v>
      </c>
      <c r="D40" s="243" t="s">
        <v>348</v>
      </c>
      <c r="E40" s="192">
        <v>11.59</v>
      </c>
      <c r="F40" s="192">
        <f t="shared" si="4"/>
        <v>11.48</v>
      </c>
      <c r="G40" s="196">
        <f t="shared" si="0"/>
        <v>1163.8</v>
      </c>
      <c r="H40" s="196">
        <f t="shared" si="2"/>
        <v>1175.28</v>
      </c>
      <c r="I40" s="196">
        <f t="shared" si="3"/>
        <v>129.70000000000002</v>
      </c>
      <c r="J40" s="196">
        <f t="shared" si="1"/>
        <v>1.4828356005685586</v>
      </c>
      <c r="K40" s="244"/>
      <c r="L40" s="245"/>
    </row>
    <row r="41" spans="2:12" s="189" customFormat="1" ht="19.5" customHeight="1">
      <c r="B41" s="242"/>
      <c r="C41" s="191">
        <v>12</v>
      </c>
      <c r="D41" s="243" t="s">
        <v>348</v>
      </c>
      <c r="E41" s="192">
        <v>11.91</v>
      </c>
      <c r="F41" s="192">
        <f t="shared" si="4"/>
        <v>11.8</v>
      </c>
      <c r="G41" s="196">
        <f t="shared" si="0"/>
        <v>1152</v>
      </c>
      <c r="H41" s="196">
        <f t="shared" si="2"/>
        <v>1163.8</v>
      </c>
      <c r="I41" s="196">
        <f t="shared" si="3"/>
        <v>141.50000000000003</v>
      </c>
      <c r="J41" s="196">
        <f t="shared" si="1"/>
        <v>1.5241689971000865</v>
      </c>
      <c r="K41" s="244"/>
      <c r="L41" s="245"/>
    </row>
    <row r="42" spans="2:12" s="189" customFormat="1" ht="19.5" customHeight="1">
      <c r="B42" s="242"/>
      <c r="C42" s="191">
        <v>13</v>
      </c>
      <c r="D42" s="243" t="s">
        <v>348</v>
      </c>
      <c r="E42" s="192">
        <v>12.03</v>
      </c>
      <c r="F42" s="192">
        <f t="shared" si="4"/>
        <v>11.92</v>
      </c>
      <c r="G42" s="196">
        <f t="shared" si="0"/>
        <v>1140.08</v>
      </c>
      <c r="H42" s="196">
        <f t="shared" si="2"/>
        <v>1152</v>
      </c>
      <c r="I42" s="196">
        <f t="shared" si="3"/>
        <v>153.42000000000002</v>
      </c>
      <c r="J42" s="196">
        <f t="shared" si="1"/>
        <v>1.5396690207994093</v>
      </c>
      <c r="K42" s="244"/>
      <c r="L42" s="245"/>
    </row>
    <row r="43" spans="2:12" s="189" customFormat="1" ht="19.5" customHeight="1">
      <c r="B43" s="242"/>
      <c r="C43" s="191">
        <v>14</v>
      </c>
      <c r="D43" s="243" t="s">
        <v>348</v>
      </c>
      <c r="E43" s="192">
        <v>12.08</v>
      </c>
      <c r="F43" s="192">
        <f t="shared" si="4"/>
        <v>11.97</v>
      </c>
      <c r="G43" s="196">
        <f t="shared" si="0"/>
        <v>1128.1099999999999</v>
      </c>
      <c r="H43" s="196">
        <f t="shared" si="2"/>
        <v>1140.08</v>
      </c>
      <c r="I43" s="196">
        <f t="shared" si="3"/>
        <v>165.39000000000001</v>
      </c>
      <c r="J43" s="196">
        <f t="shared" si="1"/>
        <v>1.5461273640074606</v>
      </c>
      <c r="K43" s="244" t="s">
        <v>403</v>
      </c>
      <c r="L43" s="245" t="s">
        <v>398</v>
      </c>
    </row>
    <row r="44" spans="2:12" s="189" customFormat="1" ht="19.5" customHeight="1">
      <c r="B44" s="242"/>
      <c r="C44" s="191">
        <v>15</v>
      </c>
      <c r="D44" s="243" t="s">
        <v>348</v>
      </c>
      <c r="E44" s="192">
        <v>11.61</v>
      </c>
      <c r="F44" s="192">
        <f t="shared" si="4"/>
        <v>11.5</v>
      </c>
      <c r="G44" s="196">
        <f t="shared" si="0"/>
        <v>1116.6099999999999</v>
      </c>
      <c r="H44" s="196">
        <f t="shared" si="2"/>
        <v>1128.1099999999999</v>
      </c>
      <c r="I44" s="196">
        <f t="shared" si="3"/>
        <v>176.89000000000001</v>
      </c>
      <c r="J44" s="196">
        <f t="shared" si="1"/>
        <v>1.485418937851779</v>
      </c>
      <c r="K44" s="244"/>
      <c r="L44" s="245"/>
    </row>
    <row r="45" spans="2:12" s="189" customFormat="1" ht="19.5" customHeight="1">
      <c r="B45" s="242"/>
      <c r="C45" s="191">
        <v>16</v>
      </c>
      <c r="D45" s="243" t="s">
        <v>348</v>
      </c>
      <c r="E45" s="192">
        <v>12.02</v>
      </c>
      <c r="F45" s="192">
        <f t="shared" si="4"/>
        <v>11.91</v>
      </c>
      <c r="G45" s="196">
        <f t="shared" si="0"/>
        <v>1104.6999999999998</v>
      </c>
      <c r="H45" s="196">
        <f t="shared" si="2"/>
        <v>1116.6099999999999</v>
      </c>
      <c r="I45" s="196">
        <f t="shared" si="3"/>
        <v>188.8</v>
      </c>
      <c r="J45" s="196">
        <f t="shared" si="1"/>
        <v>1.538377352157799</v>
      </c>
      <c r="K45" s="244"/>
      <c r="L45" s="245"/>
    </row>
    <row r="46" spans="2:12" s="189" customFormat="1" ht="19.5" customHeight="1">
      <c r="B46" s="242"/>
      <c r="C46" s="191">
        <v>17</v>
      </c>
      <c r="D46" s="243" t="s">
        <v>348</v>
      </c>
      <c r="E46" s="192">
        <v>12.17</v>
      </c>
      <c r="F46" s="192">
        <f t="shared" si="4"/>
        <v>12.06</v>
      </c>
      <c r="G46" s="196">
        <f t="shared" si="0"/>
        <v>1092.6399999999999</v>
      </c>
      <c r="H46" s="196">
        <f t="shared" si="2"/>
        <v>1104.6999999999998</v>
      </c>
      <c r="I46" s="196">
        <f t="shared" si="3"/>
        <v>200.86</v>
      </c>
      <c r="J46" s="196">
        <f t="shared" si="1"/>
        <v>1.5577523817819527</v>
      </c>
      <c r="K46" s="244"/>
      <c r="L46" s="245"/>
    </row>
    <row r="47" spans="2:12" s="189" customFormat="1" ht="19.5" customHeight="1">
      <c r="B47" s="242"/>
      <c r="C47" s="191">
        <v>18</v>
      </c>
      <c r="D47" s="243" t="s">
        <v>348</v>
      </c>
      <c r="E47" s="192">
        <v>11.67</v>
      </c>
      <c r="F47" s="192">
        <f t="shared" si="4"/>
        <v>11.56</v>
      </c>
      <c r="G47" s="196">
        <f t="shared" si="0"/>
        <v>1081.08</v>
      </c>
      <c r="H47" s="196">
        <f t="shared" si="2"/>
        <v>1092.6399999999999</v>
      </c>
      <c r="I47" s="196">
        <f t="shared" si="3"/>
        <v>212.42000000000002</v>
      </c>
      <c r="J47" s="196">
        <f t="shared" si="1"/>
        <v>1.4931689497014407</v>
      </c>
      <c r="K47" s="244" t="s">
        <v>404</v>
      </c>
      <c r="L47" s="245" t="s">
        <v>398</v>
      </c>
    </row>
    <row r="48" spans="2:12" s="189" customFormat="1" ht="19.5" customHeight="1">
      <c r="B48" s="242"/>
      <c r="C48" s="191">
        <v>19</v>
      </c>
      <c r="D48" s="243" t="s">
        <v>348</v>
      </c>
      <c r="E48" s="192">
        <v>11.51</v>
      </c>
      <c r="F48" s="192">
        <f t="shared" si="4"/>
        <v>11.4</v>
      </c>
      <c r="G48" s="196">
        <f t="shared" si="0"/>
        <v>1069.6799999999998</v>
      </c>
      <c r="H48" s="196">
        <f t="shared" si="2"/>
        <v>1081.08</v>
      </c>
      <c r="I48" s="196">
        <f t="shared" si="3"/>
        <v>223.82000000000002</v>
      </c>
      <c r="J48" s="196">
        <f t="shared" si="1"/>
        <v>1.4725022514356767</v>
      </c>
      <c r="K48" s="244"/>
      <c r="L48" s="245"/>
    </row>
    <row r="49" spans="2:12" s="189" customFormat="1" ht="19.5" customHeight="1">
      <c r="B49" s="242"/>
      <c r="C49" s="191">
        <v>20</v>
      </c>
      <c r="D49" s="243" t="s">
        <v>348</v>
      </c>
      <c r="E49" s="192">
        <v>11.37</v>
      </c>
      <c r="F49" s="192">
        <f t="shared" si="4"/>
        <v>11.26</v>
      </c>
      <c r="G49" s="196">
        <f t="shared" si="0"/>
        <v>1058.4199999999998</v>
      </c>
      <c r="H49" s="196">
        <f t="shared" si="2"/>
        <v>1069.6799999999998</v>
      </c>
      <c r="I49" s="196">
        <f t="shared" si="3"/>
        <v>235.08</v>
      </c>
      <c r="J49" s="196">
        <f t="shared" si="1"/>
        <v>1.4544188904531332</v>
      </c>
      <c r="K49" s="244"/>
      <c r="L49" s="245"/>
    </row>
    <row r="50" spans="2:12" s="189" customFormat="1" ht="19.5" customHeight="1">
      <c r="B50" s="242"/>
      <c r="C50" s="191">
        <v>21</v>
      </c>
      <c r="D50" s="243" t="s">
        <v>348</v>
      </c>
      <c r="E50" s="192">
        <v>11.64</v>
      </c>
      <c r="F50" s="192">
        <f t="shared" si="4"/>
        <v>11.530000000000001</v>
      </c>
      <c r="G50" s="196">
        <f t="shared" si="0"/>
        <v>1046.8899999999999</v>
      </c>
      <c r="H50" s="196">
        <f t="shared" si="2"/>
        <v>1058.4199999999998</v>
      </c>
      <c r="I50" s="196">
        <f t="shared" si="3"/>
        <v>246.61</v>
      </c>
      <c r="J50" s="196">
        <f t="shared" si="1"/>
        <v>1.48929394377661</v>
      </c>
      <c r="K50" s="244"/>
      <c r="L50" s="245"/>
    </row>
    <row r="51" spans="2:12" s="189" customFormat="1" ht="19.5" customHeight="1">
      <c r="B51" s="242"/>
      <c r="C51" s="191">
        <v>22</v>
      </c>
      <c r="D51" s="243" t="s">
        <v>348</v>
      </c>
      <c r="E51" s="192">
        <v>11.34</v>
      </c>
      <c r="F51" s="192">
        <f t="shared" si="4"/>
        <v>11.23</v>
      </c>
      <c r="G51" s="196">
        <f t="shared" si="0"/>
        <v>1035.6599999999999</v>
      </c>
      <c r="H51" s="196">
        <f t="shared" si="2"/>
        <v>1046.8899999999999</v>
      </c>
      <c r="I51" s="196">
        <f t="shared" si="3"/>
        <v>257.84000000000003</v>
      </c>
      <c r="J51" s="196">
        <f t="shared" si="1"/>
        <v>1.4505438845283025</v>
      </c>
      <c r="K51" s="244" t="s">
        <v>405</v>
      </c>
      <c r="L51" s="245" t="s">
        <v>398</v>
      </c>
    </row>
    <row r="52" spans="2:12" s="189" customFormat="1" ht="19.5" customHeight="1">
      <c r="B52" s="242"/>
      <c r="C52" s="191">
        <v>23</v>
      </c>
      <c r="D52" s="243" t="s">
        <v>348</v>
      </c>
      <c r="E52" s="192">
        <v>12.17</v>
      </c>
      <c r="F52" s="192">
        <f t="shared" si="4"/>
        <v>12.06</v>
      </c>
      <c r="G52" s="196">
        <f t="shared" si="0"/>
        <v>1023.5999999999999</v>
      </c>
      <c r="H52" s="196">
        <f t="shared" si="2"/>
        <v>1035.6599999999999</v>
      </c>
      <c r="I52" s="196">
        <f t="shared" si="3"/>
        <v>269.90000000000003</v>
      </c>
      <c r="J52" s="196">
        <f t="shared" si="1"/>
        <v>1.5577523817819527</v>
      </c>
      <c r="K52" s="244"/>
      <c r="L52" s="245"/>
    </row>
    <row r="53" spans="2:12" s="189" customFormat="1" ht="19.5" customHeight="1">
      <c r="B53" s="242"/>
      <c r="C53" s="191">
        <v>24</v>
      </c>
      <c r="D53" s="243" t="s">
        <v>348</v>
      </c>
      <c r="E53" s="192">
        <v>11.98</v>
      </c>
      <c r="F53" s="192">
        <f t="shared" si="4"/>
        <v>11.870000000000001</v>
      </c>
      <c r="G53" s="196">
        <f t="shared" si="0"/>
        <v>1011.7299999999999</v>
      </c>
      <c r="H53" s="196">
        <f t="shared" si="2"/>
        <v>1023.5999999999999</v>
      </c>
      <c r="I53" s="196">
        <f t="shared" si="3"/>
        <v>281.77000000000004</v>
      </c>
      <c r="J53" s="196">
        <f t="shared" si="1"/>
        <v>1.5332106775913583</v>
      </c>
      <c r="K53" s="244"/>
      <c r="L53" s="245"/>
    </row>
    <row r="54" spans="2:12" s="189" customFormat="1" ht="19.5" customHeight="1">
      <c r="B54" s="242"/>
      <c r="C54" s="191">
        <v>25</v>
      </c>
      <c r="D54" s="243" t="s">
        <v>348</v>
      </c>
      <c r="E54" s="192">
        <v>11.7</v>
      </c>
      <c r="F54" s="192">
        <f t="shared" si="4"/>
        <v>11.59</v>
      </c>
      <c r="G54" s="196">
        <f t="shared" si="0"/>
        <v>1000.1399999999999</v>
      </c>
      <c r="H54" s="196">
        <f t="shared" si="2"/>
        <v>1011.7299999999999</v>
      </c>
      <c r="I54" s="196">
        <f t="shared" si="3"/>
        <v>293.36</v>
      </c>
      <c r="J54" s="196">
        <f t="shared" si="1"/>
        <v>1.4970439556262713</v>
      </c>
      <c r="K54" s="244"/>
      <c r="L54" s="245"/>
    </row>
    <row r="55" spans="2:12" s="189" customFormat="1" ht="19.5" customHeight="1">
      <c r="B55" s="242"/>
      <c r="C55" s="191">
        <v>26</v>
      </c>
      <c r="D55" s="243" t="s">
        <v>348</v>
      </c>
      <c r="E55" s="192">
        <v>11.83</v>
      </c>
      <c r="F55" s="192">
        <f t="shared" si="4"/>
        <v>11.72</v>
      </c>
      <c r="G55" s="196">
        <f t="shared" si="0"/>
        <v>988.41999999999985</v>
      </c>
      <c r="H55" s="196">
        <f t="shared" si="2"/>
        <v>1000.1399999999999</v>
      </c>
      <c r="I55" s="196">
        <f t="shared" si="3"/>
        <v>305.08000000000004</v>
      </c>
      <c r="J55" s="196">
        <f t="shared" si="1"/>
        <v>1.5138356479672046</v>
      </c>
      <c r="K55" s="244" t="s">
        <v>406</v>
      </c>
      <c r="L55" s="245" t="s">
        <v>398</v>
      </c>
    </row>
    <row r="56" spans="2:12" s="189" customFormat="1" ht="19.5" customHeight="1">
      <c r="B56" s="242"/>
      <c r="C56" s="191">
        <v>27</v>
      </c>
      <c r="D56" s="243" t="s">
        <v>348</v>
      </c>
      <c r="E56" s="192">
        <v>12.13</v>
      </c>
      <c r="F56" s="192">
        <f t="shared" si="4"/>
        <v>12.020000000000001</v>
      </c>
      <c r="G56" s="196">
        <f t="shared" si="0"/>
        <v>976.39999999999986</v>
      </c>
      <c r="H56" s="196">
        <f t="shared" si="2"/>
        <v>988.41999999999985</v>
      </c>
      <c r="I56" s="196">
        <f t="shared" si="3"/>
        <v>317.10000000000002</v>
      </c>
      <c r="J56" s="196">
        <f t="shared" si="1"/>
        <v>1.5525857072155118</v>
      </c>
      <c r="K56" s="244"/>
      <c r="L56" s="246"/>
    </row>
    <row r="57" spans="2:12" s="189" customFormat="1" ht="19.5" customHeight="1">
      <c r="B57" s="242"/>
      <c r="C57" s="191">
        <v>28</v>
      </c>
      <c r="D57" s="243" t="s">
        <v>348</v>
      </c>
      <c r="E57" s="192">
        <v>11.6</v>
      </c>
      <c r="F57" s="192">
        <f t="shared" si="4"/>
        <v>11.49</v>
      </c>
      <c r="G57" s="196">
        <f t="shared" si="0"/>
        <v>964.90999999999985</v>
      </c>
      <c r="H57" s="196">
        <f t="shared" si="2"/>
        <v>976.39999999999986</v>
      </c>
      <c r="I57" s="196">
        <f t="shared" si="3"/>
        <v>328.59000000000003</v>
      </c>
      <c r="J57" s="196">
        <f t="shared" si="1"/>
        <v>1.4841272692101688</v>
      </c>
      <c r="K57" s="244"/>
      <c r="L57" s="245"/>
    </row>
    <row r="58" spans="2:12" s="189" customFormat="1" ht="19.5" customHeight="1">
      <c r="B58" s="242"/>
      <c r="C58" s="191">
        <v>29</v>
      </c>
      <c r="D58" s="243" t="s">
        <v>348</v>
      </c>
      <c r="E58" s="192">
        <v>11.64</v>
      </c>
      <c r="F58" s="192">
        <f t="shared" si="4"/>
        <v>11.530000000000001</v>
      </c>
      <c r="G58" s="196">
        <f t="shared" si="0"/>
        <v>953.37999999999988</v>
      </c>
      <c r="H58" s="196">
        <f t="shared" si="2"/>
        <v>964.90999999999985</v>
      </c>
      <c r="I58" s="196">
        <f t="shared" si="3"/>
        <v>340.12</v>
      </c>
      <c r="J58" s="196">
        <f t="shared" si="1"/>
        <v>1.48929394377661</v>
      </c>
      <c r="K58" s="244"/>
      <c r="L58" s="245"/>
    </row>
    <row r="59" spans="2:12" s="189" customFormat="1" ht="19.5" customHeight="1">
      <c r="B59" s="242"/>
      <c r="C59" s="191">
        <v>30</v>
      </c>
      <c r="D59" s="243" t="s">
        <v>348</v>
      </c>
      <c r="E59" s="192">
        <v>11.57</v>
      </c>
      <c r="F59" s="192">
        <f t="shared" si="4"/>
        <v>11.46</v>
      </c>
      <c r="G59" s="196">
        <f t="shared" si="0"/>
        <v>941.91999999999985</v>
      </c>
      <c r="H59" s="196">
        <f t="shared" si="2"/>
        <v>953.37999999999988</v>
      </c>
      <c r="I59" s="196">
        <f t="shared" si="3"/>
        <v>351.58</v>
      </c>
      <c r="J59" s="196">
        <f t="shared" si="1"/>
        <v>1.4802522632853383</v>
      </c>
      <c r="K59" s="244" t="s">
        <v>407</v>
      </c>
      <c r="L59" s="245" t="s">
        <v>398</v>
      </c>
    </row>
    <row r="60" spans="2:12" s="189" customFormat="1" ht="19.5" customHeight="1">
      <c r="B60" s="242"/>
      <c r="C60" s="191">
        <v>31</v>
      </c>
      <c r="D60" s="243" t="s">
        <v>348</v>
      </c>
      <c r="E60" s="192">
        <v>12.17</v>
      </c>
      <c r="F60" s="192">
        <f t="shared" si="4"/>
        <v>12.06</v>
      </c>
      <c r="G60" s="196">
        <f t="shared" ref="G60:G91" si="5">IF(D60="Y",H60-F60,H60)</f>
        <v>929.8599999999999</v>
      </c>
      <c r="H60" s="196">
        <f t="shared" si="2"/>
        <v>941.91999999999985</v>
      </c>
      <c r="I60" s="196">
        <f t="shared" si="3"/>
        <v>363.64</v>
      </c>
      <c r="J60" s="196">
        <f t="shared" ref="J60:J91" si="6">IF(F60&gt;0,F60*$E$16,0)</f>
        <v>1.5577523817819527</v>
      </c>
      <c r="K60" s="244"/>
      <c r="L60" s="245"/>
    </row>
    <row r="61" spans="2:12" s="189" customFormat="1" ht="19.5" customHeight="1">
      <c r="B61" s="242"/>
      <c r="C61" s="191">
        <v>32</v>
      </c>
      <c r="D61" s="243" t="s">
        <v>348</v>
      </c>
      <c r="E61" s="192">
        <v>11.56</v>
      </c>
      <c r="F61" s="192">
        <f t="shared" si="4"/>
        <v>11.450000000000001</v>
      </c>
      <c r="G61" s="196">
        <f t="shared" si="5"/>
        <v>918.40999999999985</v>
      </c>
      <c r="H61" s="196">
        <f t="shared" ref="H61:H92" si="7">G60</f>
        <v>929.8599999999999</v>
      </c>
      <c r="I61" s="196">
        <f t="shared" ref="I61:I92" si="8">F61+I60</f>
        <v>375.09</v>
      </c>
      <c r="J61" s="196">
        <f t="shared" si="6"/>
        <v>1.4789605946437281</v>
      </c>
      <c r="K61" s="244"/>
      <c r="L61" s="245"/>
    </row>
    <row r="62" spans="2:12" s="189" customFormat="1" ht="19.5" customHeight="1">
      <c r="B62" s="242"/>
      <c r="C62" s="191">
        <v>33</v>
      </c>
      <c r="D62" s="243" t="s">
        <v>348</v>
      </c>
      <c r="E62" s="192">
        <v>12.03</v>
      </c>
      <c r="F62" s="192">
        <f t="shared" si="4"/>
        <v>11.92</v>
      </c>
      <c r="G62" s="196">
        <f t="shared" si="5"/>
        <v>906.4899999999999</v>
      </c>
      <c r="H62" s="196">
        <f t="shared" si="7"/>
        <v>918.40999999999985</v>
      </c>
      <c r="I62" s="196">
        <f t="shared" si="8"/>
        <v>387.01</v>
      </c>
      <c r="J62" s="196">
        <f t="shared" si="6"/>
        <v>1.5396690207994093</v>
      </c>
      <c r="K62" s="244"/>
      <c r="L62" s="245"/>
    </row>
    <row r="63" spans="2:12" s="189" customFormat="1" ht="19.5" customHeight="1">
      <c r="B63" s="242"/>
      <c r="C63" s="191">
        <v>34</v>
      </c>
      <c r="D63" s="243" t="s">
        <v>348</v>
      </c>
      <c r="E63" s="192">
        <v>11.48</v>
      </c>
      <c r="F63" s="192">
        <f t="shared" ref="F63:F94" si="9">E63-0.11</f>
        <v>11.370000000000001</v>
      </c>
      <c r="G63" s="196">
        <f t="shared" si="5"/>
        <v>895.11999999999989</v>
      </c>
      <c r="H63" s="196">
        <f t="shared" si="7"/>
        <v>906.4899999999999</v>
      </c>
      <c r="I63" s="196">
        <f t="shared" si="8"/>
        <v>398.38</v>
      </c>
      <c r="J63" s="196">
        <f t="shared" si="6"/>
        <v>1.468627245510846</v>
      </c>
      <c r="K63" s="244" t="s">
        <v>408</v>
      </c>
      <c r="L63" s="245" t="s">
        <v>398</v>
      </c>
    </row>
    <row r="64" spans="2:12" s="189" customFormat="1" ht="19.5" customHeight="1">
      <c r="B64" s="242"/>
      <c r="C64" s="191">
        <v>35</v>
      </c>
      <c r="D64" s="243" t="s">
        <v>348</v>
      </c>
      <c r="E64" s="192">
        <v>11.41</v>
      </c>
      <c r="F64" s="192">
        <f t="shared" si="9"/>
        <v>11.3</v>
      </c>
      <c r="G64" s="196">
        <f t="shared" si="5"/>
        <v>883.81999999999994</v>
      </c>
      <c r="H64" s="196">
        <f t="shared" si="7"/>
        <v>895.11999999999989</v>
      </c>
      <c r="I64" s="196">
        <f t="shared" si="8"/>
        <v>409.68</v>
      </c>
      <c r="J64" s="196">
        <f t="shared" si="6"/>
        <v>1.4595855650195744</v>
      </c>
      <c r="K64" s="244"/>
      <c r="L64" s="245"/>
    </row>
    <row r="65" spans="2:12" s="189" customFormat="1" ht="19.5" customHeight="1">
      <c r="B65" s="242"/>
      <c r="C65" s="191">
        <v>36</v>
      </c>
      <c r="D65" s="243" t="s">
        <v>348</v>
      </c>
      <c r="E65" s="192">
        <v>12.02</v>
      </c>
      <c r="F65" s="192">
        <f t="shared" si="9"/>
        <v>11.91</v>
      </c>
      <c r="G65" s="196">
        <f t="shared" si="5"/>
        <v>871.91</v>
      </c>
      <c r="H65" s="196">
        <f t="shared" si="7"/>
        <v>883.81999999999994</v>
      </c>
      <c r="I65" s="196">
        <f t="shared" si="8"/>
        <v>421.59000000000003</v>
      </c>
      <c r="J65" s="196">
        <f t="shared" si="6"/>
        <v>1.538377352157799</v>
      </c>
      <c r="K65" s="244"/>
      <c r="L65" s="245"/>
    </row>
    <row r="66" spans="2:12" s="189" customFormat="1" ht="19.5" customHeight="1">
      <c r="B66" s="242"/>
      <c r="C66" s="191">
        <v>37</v>
      </c>
      <c r="D66" s="243" t="s">
        <v>348</v>
      </c>
      <c r="E66" s="192">
        <v>12.11</v>
      </c>
      <c r="F66" s="192">
        <f t="shared" si="9"/>
        <v>12</v>
      </c>
      <c r="G66" s="196">
        <f t="shared" si="5"/>
        <v>859.91</v>
      </c>
      <c r="H66" s="196">
        <f t="shared" si="7"/>
        <v>871.91</v>
      </c>
      <c r="I66" s="196">
        <f t="shared" si="8"/>
        <v>433.59000000000003</v>
      </c>
      <c r="J66" s="196">
        <f t="shared" si="6"/>
        <v>1.5500023699322911</v>
      </c>
      <c r="K66" s="244"/>
      <c r="L66" s="245"/>
    </row>
    <row r="67" spans="2:12" s="189" customFormat="1" ht="19.5" customHeight="1">
      <c r="B67" s="242"/>
      <c r="C67" s="191">
        <v>38</v>
      </c>
      <c r="D67" s="243" t="s">
        <v>348</v>
      </c>
      <c r="E67" s="192">
        <v>11.81</v>
      </c>
      <c r="F67" s="192">
        <f t="shared" si="9"/>
        <v>11.700000000000001</v>
      </c>
      <c r="G67" s="196">
        <f t="shared" si="5"/>
        <v>848.20999999999992</v>
      </c>
      <c r="H67" s="196">
        <f t="shared" si="7"/>
        <v>859.91</v>
      </c>
      <c r="I67" s="196">
        <f t="shared" si="8"/>
        <v>445.29</v>
      </c>
      <c r="J67" s="196">
        <f t="shared" si="6"/>
        <v>1.5112523106839841</v>
      </c>
      <c r="K67" s="244"/>
      <c r="L67" s="245"/>
    </row>
    <row r="68" spans="2:12" s="189" customFormat="1" ht="19.5" customHeight="1">
      <c r="B68" s="242"/>
      <c r="C68" s="191">
        <v>39</v>
      </c>
      <c r="D68" s="243" t="s">
        <v>348</v>
      </c>
      <c r="E68" s="192">
        <v>11.59</v>
      </c>
      <c r="F68" s="192">
        <f t="shared" si="9"/>
        <v>11.48</v>
      </c>
      <c r="G68" s="196">
        <f t="shared" si="5"/>
        <v>836.7299999999999</v>
      </c>
      <c r="H68" s="196">
        <f t="shared" si="7"/>
        <v>848.20999999999992</v>
      </c>
      <c r="I68" s="196">
        <f t="shared" si="8"/>
        <v>456.77000000000004</v>
      </c>
      <c r="J68" s="196">
        <f t="shared" si="6"/>
        <v>1.4828356005685586</v>
      </c>
      <c r="K68" s="244" t="s">
        <v>409</v>
      </c>
      <c r="L68" s="245" t="s">
        <v>398</v>
      </c>
    </row>
    <row r="69" spans="2:12" s="189" customFormat="1" ht="19.5" customHeight="1">
      <c r="B69" s="242"/>
      <c r="C69" s="191">
        <v>40</v>
      </c>
      <c r="D69" s="243" t="s">
        <v>348</v>
      </c>
      <c r="E69" s="192">
        <v>11.64</v>
      </c>
      <c r="F69" s="192">
        <f t="shared" si="9"/>
        <v>11.530000000000001</v>
      </c>
      <c r="G69" s="196">
        <f t="shared" si="5"/>
        <v>825.19999999999993</v>
      </c>
      <c r="H69" s="196">
        <f t="shared" si="7"/>
        <v>836.7299999999999</v>
      </c>
      <c r="I69" s="196">
        <f t="shared" si="8"/>
        <v>468.30000000000007</v>
      </c>
      <c r="J69" s="196">
        <f t="shared" si="6"/>
        <v>1.48929394377661</v>
      </c>
      <c r="K69" s="247"/>
      <c r="L69" s="246"/>
    </row>
    <row r="70" spans="2:12" s="189" customFormat="1" ht="19.5" customHeight="1">
      <c r="B70" s="242"/>
      <c r="C70" s="191">
        <v>41</v>
      </c>
      <c r="D70" s="243" t="s">
        <v>348</v>
      </c>
      <c r="E70" s="192">
        <v>11.58</v>
      </c>
      <c r="F70" s="192">
        <f t="shared" si="9"/>
        <v>11.47</v>
      </c>
      <c r="G70" s="196">
        <f t="shared" si="5"/>
        <v>813.7299999999999</v>
      </c>
      <c r="H70" s="196">
        <f t="shared" si="7"/>
        <v>825.19999999999993</v>
      </c>
      <c r="I70" s="196">
        <f t="shared" si="8"/>
        <v>479.7700000000001</v>
      </c>
      <c r="J70" s="196">
        <f t="shared" si="6"/>
        <v>1.4815439319269486</v>
      </c>
      <c r="K70" s="244"/>
      <c r="L70" s="245"/>
    </row>
    <row r="71" spans="2:12" s="189" customFormat="1" ht="19.5" customHeight="1">
      <c r="B71" s="242"/>
      <c r="C71" s="191">
        <v>42</v>
      </c>
      <c r="D71" s="243" t="s">
        <v>348</v>
      </c>
      <c r="E71" s="192">
        <v>11.61</v>
      </c>
      <c r="F71" s="192">
        <f t="shared" si="9"/>
        <v>11.5</v>
      </c>
      <c r="G71" s="196">
        <f t="shared" si="5"/>
        <v>802.2299999999999</v>
      </c>
      <c r="H71" s="196">
        <f t="shared" si="7"/>
        <v>813.7299999999999</v>
      </c>
      <c r="I71" s="196">
        <f t="shared" si="8"/>
        <v>491.2700000000001</v>
      </c>
      <c r="J71" s="196">
        <f t="shared" si="6"/>
        <v>1.485418937851779</v>
      </c>
      <c r="K71" s="247"/>
      <c r="L71" s="246"/>
    </row>
    <row r="72" spans="2:12" s="189" customFormat="1" ht="19.5" customHeight="1">
      <c r="B72" s="242"/>
      <c r="C72" s="191">
        <v>43</v>
      </c>
      <c r="D72" s="243" t="s">
        <v>348</v>
      </c>
      <c r="E72" s="192">
        <v>12.16</v>
      </c>
      <c r="F72" s="192">
        <f t="shared" si="9"/>
        <v>12.05</v>
      </c>
      <c r="G72" s="196">
        <f t="shared" si="5"/>
        <v>790.18</v>
      </c>
      <c r="H72" s="196">
        <f t="shared" si="7"/>
        <v>802.2299999999999</v>
      </c>
      <c r="I72" s="196">
        <f t="shared" si="8"/>
        <v>503.32000000000011</v>
      </c>
      <c r="J72" s="196">
        <f t="shared" si="6"/>
        <v>1.5564607131403425</v>
      </c>
      <c r="K72" s="247"/>
      <c r="L72" s="246"/>
    </row>
    <row r="73" spans="2:12" s="189" customFormat="1" ht="19.5" customHeight="1">
      <c r="B73" s="242"/>
      <c r="C73" s="191">
        <v>44</v>
      </c>
      <c r="D73" s="243" t="s">
        <v>348</v>
      </c>
      <c r="E73" s="192">
        <v>11.38</v>
      </c>
      <c r="F73" s="192">
        <f t="shared" si="9"/>
        <v>11.270000000000001</v>
      </c>
      <c r="G73" s="196">
        <f t="shared" si="5"/>
        <v>778.91</v>
      </c>
      <c r="H73" s="196">
        <f t="shared" si="7"/>
        <v>790.18</v>
      </c>
      <c r="I73" s="196">
        <f t="shared" si="8"/>
        <v>514.59000000000015</v>
      </c>
      <c r="J73" s="196">
        <f t="shared" si="6"/>
        <v>1.4557105590947437</v>
      </c>
      <c r="K73" s="244"/>
      <c r="L73" s="245"/>
    </row>
    <row r="74" spans="2:12" s="189" customFormat="1" ht="19.5" customHeight="1">
      <c r="B74" s="242"/>
      <c r="C74" s="191">
        <v>45</v>
      </c>
      <c r="D74" s="243" t="s">
        <v>348</v>
      </c>
      <c r="E74" s="192">
        <v>11.4</v>
      </c>
      <c r="F74" s="192">
        <f t="shared" si="9"/>
        <v>11.290000000000001</v>
      </c>
      <c r="G74" s="196">
        <f t="shared" si="5"/>
        <v>767.62</v>
      </c>
      <c r="H74" s="196">
        <f t="shared" si="7"/>
        <v>778.91</v>
      </c>
      <c r="I74" s="196">
        <f t="shared" si="8"/>
        <v>525.88000000000011</v>
      </c>
      <c r="J74" s="196">
        <f t="shared" si="6"/>
        <v>1.4582938963779641</v>
      </c>
      <c r="K74" s="244"/>
      <c r="L74" s="245"/>
    </row>
    <row r="75" spans="2:12" s="189" customFormat="1" ht="19.5" customHeight="1">
      <c r="B75" s="242"/>
      <c r="C75" s="191">
        <v>46</v>
      </c>
      <c r="D75" s="243" t="s">
        <v>348</v>
      </c>
      <c r="E75" s="192">
        <v>11.6</v>
      </c>
      <c r="F75" s="192">
        <f t="shared" si="9"/>
        <v>11.49</v>
      </c>
      <c r="G75" s="196">
        <f t="shared" si="5"/>
        <v>756.13</v>
      </c>
      <c r="H75" s="196">
        <f t="shared" si="7"/>
        <v>767.62</v>
      </c>
      <c r="I75" s="196">
        <f t="shared" si="8"/>
        <v>537.37000000000012</v>
      </c>
      <c r="J75" s="196">
        <f t="shared" si="6"/>
        <v>1.4841272692101688</v>
      </c>
      <c r="K75" s="244"/>
      <c r="L75" s="245"/>
    </row>
    <row r="76" spans="2:12" s="189" customFormat="1" ht="19.5" customHeight="1">
      <c r="B76" s="242"/>
      <c r="C76" s="191">
        <v>47</v>
      </c>
      <c r="D76" s="243" t="s">
        <v>348</v>
      </c>
      <c r="E76" s="192">
        <v>12.15</v>
      </c>
      <c r="F76" s="192">
        <f t="shared" si="9"/>
        <v>12.040000000000001</v>
      </c>
      <c r="G76" s="196">
        <f t="shared" si="5"/>
        <v>744.09</v>
      </c>
      <c r="H76" s="196">
        <f t="shared" si="7"/>
        <v>756.13</v>
      </c>
      <c r="I76" s="196">
        <f t="shared" si="8"/>
        <v>549.41000000000008</v>
      </c>
      <c r="J76" s="196">
        <f t="shared" si="6"/>
        <v>1.5551690444987323</v>
      </c>
      <c r="K76" s="244"/>
      <c r="L76" s="245"/>
    </row>
    <row r="77" spans="2:12" s="189" customFormat="1" ht="19.5" customHeight="1">
      <c r="B77" s="242"/>
      <c r="C77" s="191">
        <v>48</v>
      </c>
      <c r="D77" s="243" t="s">
        <v>348</v>
      </c>
      <c r="E77" s="192">
        <v>11.57</v>
      </c>
      <c r="F77" s="192">
        <f t="shared" si="9"/>
        <v>11.46</v>
      </c>
      <c r="G77" s="196">
        <f t="shared" si="5"/>
        <v>732.63</v>
      </c>
      <c r="H77" s="196">
        <f t="shared" si="7"/>
        <v>744.09</v>
      </c>
      <c r="I77" s="196">
        <f t="shared" si="8"/>
        <v>560.87000000000012</v>
      </c>
      <c r="J77" s="196">
        <f t="shared" si="6"/>
        <v>1.4802522632853383</v>
      </c>
      <c r="K77" s="244"/>
      <c r="L77" s="245"/>
    </row>
    <row r="78" spans="2:12" s="189" customFormat="1" ht="19.5" customHeight="1">
      <c r="B78" s="242"/>
      <c r="C78" s="191">
        <v>49</v>
      </c>
      <c r="D78" s="243" t="s">
        <v>348</v>
      </c>
      <c r="E78" s="192">
        <v>11.59</v>
      </c>
      <c r="F78" s="192">
        <f t="shared" si="9"/>
        <v>11.48</v>
      </c>
      <c r="G78" s="196">
        <f t="shared" si="5"/>
        <v>721.15</v>
      </c>
      <c r="H78" s="196">
        <f t="shared" si="7"/>
        <v>732.63</v>
      </c>
      <c r="I78" s="196">
        <f t="shared" si="8"/>
        <v>572.35000000000014</v>
      </c>
      <c r="J78" s="196">
        <f t="shared" si="6"/>
        <v>1.4828356005685586</v>
      </c>
      <c r="K78" s="244"/>
      <c r="L78" s="245"/>
    </row>
    <row r="79" spans="2:12" s="189" customFormat="1" ht="19.5" customHeight="1">
      <c r="B79" s="242"/>
      <c r="C79" s="191">
        <v>50</v>
      </c>
      <c r="D79" s="243" t="s">
        <v>348</v>
      </c>
      <c r="E79" s="192">
        <v>11.48</v>
      </c>
      <c r="F79" s="192">
        <f t="shared" si="9"/>
        <v>11.370000000000001</v>
      </c>
      <c r="G79" s="196">
        <f t="shared" si="5"/>
        <v>709.78</v>
      </c>
      <c r="H79" s="196">
        <f t="shared" si="7"/>
        <v>721.15</v>
      </c>
      <c r="I79" s="196">
        <f t="shared" si="8"/>
        <v>583.72000000000014</v>
      </c>
      <c r="J79" s="196">
        <f t="shared" si="6"/>
        <v>1.468627245510846</v>
      </c>
      <c r="K79" s="244"/>
      <c r="L79" s="245"/>
    </row>
    <row r="80" spans="2:12" s="189" customFormat="1" ht="19.5" customHeight="1">
      <c r="B80" s="242"/>
      <c r="C80" s="191">
        <v>51</v>
      </c>
      <c r="D80" s="243" t="s">
        <v>348</v>
      </c>
      <c r="E80" s="192">
        <v>11.42</v>
      </c>
      <c r="F80" s="192">
        <f t="shared" si="9"/>
        <v>11.31</v>
      </c>
      <c r="G80" s="196">
        <f t="shared" si="5"/>
        <v>698.47</v>
      </c>
      <c r="H80" s="196">
        <f t="shared" si="7"/>
        <v>709.78</v>
      </c>
      <c r="I80" s="196">
        <f t="shared" si="8"/>
        <v>595.03000000000009</v>
      </c>
      <c r="J80" s="196">
        <f t="shared" si="6"/>
        <v>1.4608772336611846</v>
      </c>
      <c r="K80" s="244"/>
      <c r="L80" s="245"/>
    </row>
    <row r="81" spans="2:12" s="189" customFormat="1" ht="19.5" customHeight="1">
      <c r="B81" s="242"/>
      <c r="C81" s="191">
        <v>52</v>
      </c>
      <c r="D81" s="243" t="s">
        <v>348</v>
      </c>
      <c r="E81" s="192">
        <v>11.63</v>
      </c>
      <c r="F81" s="192">
        <f t="shared" si="9"/>
        <v>11.520000000000001</v>
      </c>
      <c r="G81" s="196">
        <f t="shared" si="5"/>
        <v>686.95</v>
      </c>
      <c r="H81" s="196">
        <f t="shared" si="7"/>
        <v>698.47</v>
      </c>
      <c r="I81" s="196">
        <f t="shared" si="8"/>
        <v>606.55000000000007</v>
      </c>
      <c r="J81" s="196">
        <f t="shared" si="6"/>
        <v>1.4880022751349997</v>
      </c>
      <c r="K81" s="244"/>
      <c r="L81" s="245"/>
    </row>
    <row r="82" spans="2:12" s="189" customFormat="1" ht="19.5" customHeight="1">
      <c r="B82" s="242"/>
      <c r="C82" s="191">
        <v>53</v>
      </c>
      <c r="D82" s="243" t="s">
        <v>348</v>
      </c>
      <c r="E82" s="192">
        <v>11.66</v>
      </c>
      <c r="F82" s="192">
        <f t="shared" si="9"/>
        <v>11.55</v>
      </c>
      <c r="G82" s="196">
        <f t="shared" si="5"/>
        <v>675.40000000000009</v>
      </c>
      <c r="H82" s="196">
        <f t="shared" si="7"/>
        <v>686.95</v>
      </c>
      <c r="I82" s="196">
        <f t="shared" si="8"/>
        <v>618.1</v>
      </c>
      <c r="J82" s="196">
        <f t="shared" si="6"/>
        <v>1.4918772810598304</v>
      </c>
      <c r="K82" s="244"/>
      <c r="L82" s="245"/>
    </row>
    <row r="83" spans="2:12" s="189" customFormat="1" ht="19.5" customHeight="1">
      <c r="B83" s="242"/>
      <c r="C83" s="191">
        <v>54</v>
      </c>
      <c r="D83" s="243" t="s">
        <v>348</v>
      </c>
      <c r="E83" s="192">
        <v>11.66</v>
      </c>
      <c r="F83" s="192">
        <f t="shared" si="9"/>
        <v>11.55</v>
      </c>
      <c r="G83" s="196">
        <f t="shared" si="5"/>
        <v>663.85000000000014</v>
      </c>
      <c r="H83" s="196">
        <f t="shared" si="7"/>
        <v>675.40000000000009</v>
      </c>
      <c r="I83" s="196">
        <f t="shared" si="8"/>
        <v>629.65</v>
      </c>
      <c r="J83" s="196">
        <f t="shared" si="6"/>
        <v>1.4918772810598304</v>
      </c>
      <c r="K83" s="244"/>
      <c r="L83" s="245"/>
    </row>
    <row r="84" spans="2:12" s="189" customFormat="1" ht="19.5" customHeight="1">
      <c r="B84" s="242"/>
      <c r="C84" s="191">
        <v>55</v>
      </c>
      <c r="D84" s="243" t="s">
        <v>348</v>
      </c>
      <c r="E84" s="192">
        <v>11.73</v>
      </c>
      <c r="F84" s="192">
        <f t="shared" si="9"/>
        <v>11.620000000000001</v>
      </c>
      <c r="G84" s="196">
        <f t="shared" si="5"/>
        <v>652.23000000000013</v>
      </c>
      <c r="H84" s="196">
        <f t="shared" si="7"/>
        <v>663.85000000000014</v>
      </c>
      <c r="I84" s="196">
        <f t="shared" si="8"/>
        <v>641.27</v>
      </c>
      <c r="J84" s="196">
        <f t="shared" si="6"/>
        <v>1.500918961551102</v>
      </c>
      <c r="K84" s="244"/>
      <c r="L84" s="245"/>
    </row>
    <row r="85" spans="2:12" s="189" customFormat="1" ht="19.5" customHeight="1">
      <c r="B85" s="242"/>
      <c r="C85" s="191">
        <v>56</v>
      </c>
      <c r="D85" s="243" t="s">
        <v>348</v>
      </c>
      <c r="E85" s="192">
        <v>11.55</v>
      </c>
      <c r="F85" s="192">
        <f t="shared" si="9"/>
        <v>11.440000000000001</v>
      </c>
      <c r="G85" s="196">
        <f t="shared" si="5"/>
        <v>640.79000000000008</v>
      </c>
      <c r="H85" s="196">
        <f t="shared" si="7"/>
        <v>652.23000000000013</v>
      </c>
      <c r="I85" s="196">
        <f t="shared" si="8"/>
        <v>652.71</v>
      </c>
      <c r="J85" s="196">
        <f t="shared" si="6"/>
        <v>1.4776689260021179</v>
      </c>
      <c r="K85" s="244"/>
      <c r="L85" s="245"/>
    </row>
    <row r="86" spans="2:12" s="189" customFormat="1" ht="19.5" customHeight="1">
      <c r="B86" s="242"/>
      <c r="C86" s="191">
        <v>57</v>
      </c>
      <c r="D86" s="243" t="s">
        <v>348</v>
      </c>
      <c r="E86" s="192">
        <v>11.42</v>
      </c>
      <c r="F86" s="192">
        <f t="shared" si="9"/>
        <v>11.31</v>
      </c>
      <c r="G86" s="196">
        <f t="shared" si="5"/>
        <v>629.48000000000013</v>
      </c>
      <c r="H86" s="196">
        <f t="shared" si="7"/>
        <v>640.79000000000008</v>
      </c>
      <c r="I86" s="196">
        <f t="shared" si="8"/>
        <v>664.02</v>
      </c>
      <c r="J86" s="196">
        <f t="shared" si="6"/>
        <v>1.4608772336611846</v>
      </c>
      <c r="K86" s="244"/>
      <c r="L86" s="245"/>
    </row>
    <row r="87" spans="2:12" s="189" customFormat="1" ht="19.5" customHeight="1">
      <c r="B87" s="242"/>
      <c r="C87" s="191">
        <v>58</v>
      </c>
      <c r="D87" s="243" t="s">
        <v>348</v>
      </c>
      <c r="E87" s="192">
        <v>11.55</v>
      </c>
      <c r="F87" s="192">
        <f t="shared" si="9"/>
        <v>11.440000000000001</v>
      </c>
      <c r="G87" s="196">
        <f t="shared" si="5"/>
        <v>618.04000000000008</v>
      </c>
      <c r="H87" s="196">
        <f t="shared" si="7"/>
        <v>629.48000000000013</v>
      </c>
      <c r="I87" s="196">
        <f t="shared" si="8"/>
        <v>675.46</v>
      </c>
      <c r="J87" s="196">
        <f t="shared" si="6"/>
        <v>1.4776689260021179</v>
      </c>
      <c r="K87" s="244"/>
      <c r="L87" s="245"/>
    </row>
    <row r="88" spans="2:12" s="189" customFormat="1" ht="19.5" customHeight="1">
      <c r="B88" s="242"/>
      <c r="C88" s="191">
        <v>59</v>
      </c>
      <c r="D88" s="243" t="s">
        <v>348</v>
      </c>
      <c r="E88" s="192">
        <v>11.61</v>
      </c>
      <c r="F88" s="192">
        <f t="shared" si="9"/>
        <v>11.5</v>
      </c>
      <c r="G88" s="196">
        <f t="shared" si="5"/>
        <v>606.54000000000008</v>
      </c>
      <c r="H88" s="196">
        <f t="shared" si="7"/>
        <v>618.04000000000008</v>
      </c>
      <c r="I88" s="196">
        <f t="shared" si="8"/>
        <v>686.96</v>
      </c>
      <c r="J88" s="196">
        <f t="shared" si="6"/>
        <v>1.485418937851779</v>
      </c>
      <c r="K88" s="244"/>
      <c r="L88" s="245"/>
    </row>
    <row r="89" spans="2:12" s="189" customFormat="1" ht="19.5" customHeight="1">
      <c r="B89" s="242"/>
      <c r="C89" s="191">
        <v>60</v>
      </c>
      <c r="D89" s="243" t="s">
        <v>348</v>
      </c>
      <c r="E89" s="192">
        <v>11.6</v>
      </c>
      <c r="F89" s="192">
        <f t="shared" si="9"/>
        <v>11.49</v>
      </c>
      <c r="G89" s="196">
        <f t="shared" si="5"/>
        <v>595.05000000000007</v>
      </c>
      <c r="H89" s="196">
        <f t="shared" si="7"/>
        <v>606.54000000000008</v>
      </c>
      <c r="I89" s="196">
        <f t="shared" si="8"/>
        <v>698.45</v>
      </c>
      <c r="J89" s="196">
        <f t="shared" si="6"/>
        <v>1.4841272692101688</v>
      </c>
      <c r="K89" s="244"/>
      <c r="L89" s="245"/>
    </row>
    <row r="90" spans="2:12" s="189" customFormat="1" ht="19.5" customHeight="1">
      <c r="B90" s="242"/>
      <c r="C90" s="191">
        <v>61</v>
      </c>
      <c r="D90" s="243" t="s">
        <v>348</v>
      </c>
      <c r="E90" s="192">
        <v>11.94</v>
      </c>
      <c r="F90" s="192">
        <f t="shared" si="9"/>
        <v>11.83</v>
      </c>
      <c r="G90" s="196">
        <f t="shared" si="5"/>
        <v>583.22</v>
      </c>
      <c r="H90" s="196">
        <f t="shared" si="7"/>
        <v>595.05000000000007</v>
      </c>
      <c r="I90" s="196">
        <f t="shared" si="8"/>
        <v>710.28000000000009</v>
      </c>
      <c r="J90" s="196">
        <f t="shared" si="6"/>
        <v>1.5280440030249172</v>
      </c>
      <c r="K90" s="244"/>
      <c r="L90" s="245"/>
    </row>
    <row r="91" spans="2:12" s="189" customFormat="1" ht="19.5" customHeight="1">
      <c r="B91" s="242"/>
      <c r="C91" s="191">
        <v>62</v>
      </c>
      <c r="D91" s="243" t="s">
        <v>348</v>
      </c>
      <c r="E91" s="192">
        <v>12.13</v>
      </c>
      <c r="F91" s="192">
        <f t="shared" si="9"/>
        <v>12.020000000000001</v>
      </c>
      <c r="G91" s="196">
        <f t="shared" si="5"/>
        <v>571.20000000000005</v>
      </c>
      <c r="H91" s="196">
        <f t="shared" si="7"/>
        <v>583.22</v>
      </c>
      <c r="I91" s="196">
        <f t="shared" si="8"/>
        <v>722.30000000000007</v>
      </c>
      <c r="J91" s="196">
        <f t="shared" si="6"/>
        <v>1.5525857072155118</v>
      </c>
      <c r="K91" s="244"/>
      <c r="L91" s="245"/>
    </row>
    <row r="92" spans="2:12" s="189" customFormat="1" ht="19.5" customHeight="1">
      <c r="B92" s="242"/>
      <c r="C92" s="191">
        <v>63</v>
      </c>
      <c r="D92" s="243" t="s">
        <v>348</v>
      </c>
      <c r="E92" s="192">
        <v>11.75</v>
      </c>
      <c r="F92" s="192">
        <f t="shared" si="9"/>
        <v>11.64</v>
      </c>
      <c r="G92" s="196">
        <f t="shared" ref="G92:G100" si="10">IF(D92="Y",H92-F92,H92)</f>
        <v>559.56000000000006</v>
      </c>
      <c r="H92" s="196">
        <f t="shared" si="7"/>
        <v>571.20000000000005</v>
      </c>
      <c r="I92" s="196">
        <f t="shared" si="8"/>
        <v>733.94</v>
      </c>
      <c r="J92" s="196">
        <f t="shared" ref="J92:J100" si="11">IF(F92&gt;0,F92*$E$16,0)</f>
        <v>1.5035022988343225</v>
      </c>
      <c r="K92" s="244"/>
      <c r="L92" s="245"/>
    </row>
    <row r="93" spans="2:12" s="189" customFormat="1" ht="19.5" customHeight="1">
      <c r="B93" s="242"/>
      <c r="C93" s="191">
        <v>64</v>
      </c>
      <c r="D93" s="243" t="s">
        <v>348</v>
      </c>
      <c r="E93" s="192">
        <v>11.75</v>
      </c>
      <c r="F93" s="192">
        <f t="shared" si="9"/>
        <v>11.64</v>
      </c>
      <c r="G93" s="196">
        <f t="shared" si="10"/>
        <v>547.92000000000007</v>
      </c>
      <c r="H93" s="196">
        <f t="shared" ref="H93:H100" si="12">G92</f>
        <v>559.56000000000006</v>
      </c>
      <c r="I93" s="196">
        <f t="shared" ref="I93:I100" si="13">F93+I92</f>
        <v>745.58</v>
      </c>
      <c r="J93" s="196">
        <f t="shared" si="11"/>
        <v>1.5035022988343225</v>
      </c>
      <c r="K93" s="244"/>
      <c r="L93" s="245"/>
    </row>
    <row r="94" spans="2:12" s="189" customFormat="1" ht="19.5" customHeight="1">
      <c r="B94" s="242"/>
      <c r="C94" s="191">
        <v>65</v>
      </c>
      <c r="D94" s="243" t="s">
        <v>348</v>
      </c>
      <c r="E94" s="192">
        <v>12.05</v>
      </c>
      <c r="F94" s="192">
        <f t="shared" si="9"/>
        <v>11.940000000000001</v>
      </c>
      <c r="G94" s="196">
        <f t="shared" si="10"/>
        <v>535.98</v>
      </c>
      <c r="H94" s="196">
        <f t="shared" si="12"/>
        <v>547.92000000000007</v>
      </c>
      <c r="I94" s="196">
        <f t="shared" si="13"/>
        <v>757.5200000000001</v>
      </c>
      <c r="J94" s="196">
        <f t="shared" si="11"/>
        <v>1.5422523580826299</v>
      </c>
      <c r="K94" s="244"/>
      <c r="L94" s="245"/>
    </row>
    <row r="95" spans="2:12" s="189" customFormat="1" ht="19.5" customHeight="1">
      <c r="B95" s="242"/>
      <c r="C95" s="191">
        <v>66</v>
      </c>
      <c r="D95" s="243" t="s">
        <v>348</v>
      </c>
      <c r="E95" s="192">
        <v>11.64</v>
      </c>
      <c r="F95" s="192">
        <f>E95-0.11</f>
        <v>11.530000000000001</v>
      </c>
      <c r="G95" s="196">
        <f t="shared" si="10"/>
        <v>524.45000000000005</v>
      </c>
      <c r="H95" s="196">
        <f t="shared" si="12"/>
        <v>535.98</v>
      </c>
      <c r="I95" s="196">
        <f t="shared" si="13"/>
        <v>769.05000000000007</v>
      </c>
      <c r="J95" s="196">
        <f t="shared" si="11"/>
        <v>1.48929394377661</v>
      </c>
      <c r="K95" s="244"/>
      <c r="L95" s="245"/>
    </row>
    <row r="96" spans="2:12" s="189" customFormat="1" ht="19.5" customHeight="1">
      <c r="B96" s="242"/>
      <c r="C96" s="191">
        <v>67</v>
      </c>
      <c r="D96" s="243" t="s">
        <v>348</v>
      </c>
      <c r="E96" s="192">
        <v>11.66</v>
      </c>
      <c r="F96" s="192">
        <f>E96-0.11</f>
        <v>11.55</v>
      </c>
      <c r="G96" s="196">
        <f t="shared" si="10"/>
        <v>512.90000000000009</v>
      </c>
      <c r="H96" s="196">
        <f t="shared" si="12"/>
        <v>524.45000000000005</v>
      </c>
      <c r="I96" s="196">
        <f t="shared" si="13"/>
        <v>780.6</v>
      </c>
      <c r="J96" s="196">
        <f t="shared" si="11"/>
        <v>1.4918772810598304</v>
      </c>
      <c r="K96" s="244"/>
      <c r="L96" s="245"/>
    </row>
    <row r="97" spans="2:12" s="189" customFormat="1" ht="19.5" customHeight="1">
      <c r="B97" s="242"/>
      <c r="C97" s="191" t="s">
        <v>410</v>
      </c>
      <c r="D97" s="243" t="s">
        <v>348</v>
      </c>
      <c r="E97" s="192"/>
      <c r="F97" s="192">
        <v>1.85</v>
      </c>
      <c r="G97" s="196">
        <f t="shared" si="10"/>
        <v>511.05000000000007</v>
      </c>
      <c r="H97" s="196">
        <f t="shared" si="12"/>
        <v>512.90000000000009</v>
      </c>
      <c r="I97" s="196">
        <f t="shared" si="13"/>
        <v>782.45</v>
      </c>
      <c r="J97" s="196">
        <f t="shared" si="11"/>
        <v>0.23895869869789491</v>
      </c>
      <c r="K97" s="244"/>
      <c r="L97" s="245"/>
    </row>
    <row r="98" spans="2:12" s="189" customFormat="1" ht="19.5" customHeight="1">
      <c r="B98" s="242"/>
      <c r="C98" s="191" t="s">
        <v>411</v>
      </c>
      <c r="D98" s="243" t="s">
        <v>348</v>
      </c>
      <c r="E98" s="192"/>
      <c r="F98" s="192">
        <v>1.19</v>
      </c>
      <c r="G98" s="196">
        <f t="shared" si="10"/>
        <v>509.86000000000007</v>
      </c>
      <c r="H98" s="196">
        <f t="shared" si="12"/>
        <v>511.05000000000007</v>
      </c>
      <c r="I98" s="196">
        <f t="shared" si="13"/>
        <v>783.6400000000001</v>
      </c>
      <c r="J98" s="196">
        <f t="shared" si="11"/>
        <v>0.15370856835161886</v>
      </c>
      <c r="K98" s="244"/>
      <c r="L98" s="245"/>
    </row>
    <row r="99" spans="2:12" s="189" customFormat="1" ht="19.5" customHeight="1">
      <c r="B99" s="242"/>
      <c r="C99" s="191" t="s">
        <v>412</v>
      </c>
      <c r="D99" s="243" t="s">
        <v>348</v>
      </c>
      <c r="E99" s="192"/>
      <c r="F99" s="192">
        <v>3.48</v>
      </c>
      <c r="G99" s="196">
        <f t="shared" si="10"/>
        <v>506.38000000000005</v>
      </c>
      <c r="H99" s="196">
        <f t="shared" si="12"/>
        <v>509.86000000000007</v>
      </c>
      <c r="I99" s="196">
        <f t="shared" si="13"/>
        <v>787.12000000000012</v>
      </c>
      <c r="J99" s="196">
        <f t="shared" si="11"/>
        <v>0.44950068728036446</v>
      </c>
      <c r="K99" s="244"/>
      <c r="L99" s="245"/>
    </row>
    <row r="100" spans="2:12" s="189" customFormat="1" ht="19.5" customHeight="1">
      <c r="B100" s="242"/>
      <c r="C100" s="191" t="s">
        <v>413</v>
      </c>
      <c r="D100" s="243" t="s">
        <v>348</v>
      </c>
      <c r="E100" s="192"/>
      <c r="F100" s="192">
        <v>2.65</v>
      </c>
      <c r="G100" s="196">
        <f t="shared" si="10"/>
        <v>503.73000000000008</v>
      </c>
      <c r="H100" s="196">
        <f t="shared" si="12"/>
        <v>506.38000000000005</v>
      </c>
      <c r="I100" s="196">
        <f t="shared" si="13"/>
        <v>789.7700000000001</v>
      </c>
      <c r="J100" s="196">
        <f t="shared" si="11"/>
        <v>0.34229219002671429</v>
      </c>
      <c r="K100" s="244"/>
      <c r="L100" s="245"/>
    </row>
    <row r="101" spans="2:12" s="189" customFormat="1" ht="19.5" customHeight="1">
      <c r="B101" s="242"/>
      <c r="C101" s="191"/>
      <c r="D101" s="243"/>
      <c r="E101" s="192"/>
      <c r="F101" s="192"/>
      <c r="G101" s="196"/>
      <c r="H101" s="196"/>
      <c r="I101" s="196"/>
      <c r="J101" s="196"/>
      <c r="K101" s="244"/>
      <c r="L101" s="245"/>
    </row>
    <row r="102" spans="2:12" s="189" customFormat="1" ht="19.5" customHeight="1">
      <c r="B102" s="242"/>
      <c r="C102" s="191"/>
      <c r="D102" s="243"/>
      <c r="E102" s="192"/>
      <c r="F102" s="192"/>
      <c r="G102" s="196"/>
      <c r="H102" s="196"/>
      <c r="I102" s="196"/>
      <c r="J102" s="196"/>
      <c r="K102" s="244"/>
      <c r="L102" s="245"/>
    </row>
    <row r="103" spans="2:12" s="189" customFormat="1" ht="19.5" customHeight="1">
      <c r="B103" s="242"/>
      <c r="C103" s="191"/>
      <c r="D103" s="243"/>
      <c r="E103" s="192"/>
      <c r="F103" s="192"/>
      <c r="G103" s="196"/>
      <c r="H103" s="196"/>
      <c r="I103" s="196"/>
      <c r="J103" s="196"/>
      <c r="K103" s="244"/>
      <c r="L103" s="245"/>
    </row>
    <row r="104" spans="2:12" s="198" customFormat="1" ht="19.5" customHeight="1">
      <c r="B104" s="248"/>
      <c r="C104" s="182"/>
      <c r="D104" s="249"/>
      <c r="E104" s="183"/>
      <c r="F104" s="183"/>
      <c r="G104" s="185"/>
      <c r="H104" s="185"/>
      <c r="I104" s="185"/>
      <c r="J104" s="185"/>
      <c r="K104" s="250"/>
      <c r="L104" s="251"/>
    </row>
    <row r="105" spans="2:12" s="198" customFormat="1" ht="19.5" customHeight="1">
      <c r="B105" s="248"/>
      <c r="C105" s="182"/>
      <c r="D105" s="249" t="s">
        <v>362</v>
      </c>
      <c r="E105" s="192">
        <v>11.59</v>
      </c>
      <c r="F105" s="192">
        <f t="shared" ref="F105:F112" si="14">E105-0.11</f>
        <v>11.48</v>
      </c>
      <c r="G105" s="185"/>
      <c r="H105" s="185"/>
      <c r="I105" s="185"/>
      <c r="J105" s="185"/>
      <c r="K105" s="252"/>
      <c r="L105" s="253"/>
    </row>
    <row r="106" spans="2:12" s="198" customFormat="1" ht="19.5" customHeight="1">
      <c r="B106" s="248"/>
      <c r="C106" s="182"/>
      <c r="D106" s="249" t="s">
        <v>362</v>
      </c>
      <c r="E106" s="192">
        <v>11.59</v>
      </c>
      <c r="F106" s="192">
        <f t="shared" si="14"/>
        <v>11.48</v>
      </c>
      <c r="G106" s="185"/>
      <c r="H106" s="185"/>
      <c r="I106" s="185"/>
      <c r="J106" s="185"/>
      <c r="K106" s="250"/>
      <c r="L106" s="251"/>
    </row>
    <row r="107" spans="2:12" s="259" customFormat="1" ht="19.5" customHeight="1">
      <c r="B107" s="254"/>
      <c r="C107" s="255"/>
      <c r="D107" s="249" t="s">
        <v>362</v>
      </c>
      <c r="E107" s="192">
        <v>11.73</v>
      </c>
      <c r="F107" s="192">
        <f t="shared" si="14"/>
        <v>11.620000000000001</v>
      </c>
      <c r="G107" s="256"/>
      <c r="H107" s="256"/>
      <c r="I107" s="256"/>
      <c r="J107" s="256"/>
      <c r="K107" s="257"/>
      <c r="L107" s="258"/>
    </row>
    <row r="108" spans="2:12" s="189" customFormat="1" ht="19.5" customHeight="1">
      <c r="B108" s="242"/>
      <c r="C108" s="260"/>
      <c r="D108" s="249" t="s">
        <v>362</v>
      </c>
      <c r="E108" s="192">
        <v>11.59</v>
      </c>
      <c r="F108" s="192">
        <f t="shared" si="14"/>
        <v>11.48</v>
      </c>
      <c r="G108" s="261"/>
      <c r="H108" s="261"/>
      <c r="I108" s="261"/>
      <c r="J108" s="261"/>
      <c r="K108" s="244"/>
      <c r="L108" s="245"/>
    </row>
    <row r="109" spans="2:12" s="189" customFormat="1" ht="19.5" customHeight="1">
      <c r="B109" s="242"/>
      <c r="C109" s="260"/>
      <c r="D109" s="249" t="s">
        <v>362</v>
      </c>
      <c r="E109" s="192">
        <v>11.66</v>
      </c>
      <c r="F109" s="192">
        <f t="shared" si="14"/>
        <v>11.55</v>
      </c>
      <c r="G109" s="261"/>
      <c r="H109" s="261"/>
      <c r="I109" s="261"/>
      <c r="J109" s="261"/>
      <c r="K109" s="244"/>
      <c r="L109" s="245"/>
    </row>
    <row r="110" spans="2:12" s="189" customFormat="1" ht="19.5" customHeight="1">
      <c r="B110" s="242"/>
      <c r="C110" s="260"/>
      <c r="D110" s="249" t="s">
        <v>362</v>
      </c>
      <c r="E110" s="192">
        <v>11.41</v>
      </c>
      <c r="F110" s="192">
        <f t="shared" si="14"/>
        <v>11.3</v>
      </c>
      <c r="G110" s="261"/>
      <c r="H110" s="261"/>
      <c r="I110" s="261"/>
      <c r="J110" s="261"/>
      <c r="K110" s="244"/>
      <c r="L110" s="245"/>
    </row>
    <row r="111" spans="2:12" s="189" customFormat="1" ht="19.5" customHeight="1">
      <c r="B111" s="242"/>
      <c r="C111" s="260"/>
      <c r="D111" s="249" t="s">
        <v>362</v>
      </c>
      <c r="E111" s="192">
        <v>11.81</v>
      </c>
      <c r="F111" s="192">
        <f t="shared" si="14"/>
        <v>11.700000000000001</v>
      </c>
      <c r="G111" s="261"/>
      <c r="H111" s="261"/>
      <c r="I111" s="261"/>
      <c r="J111" s="261"/>
      <c r="K111" s="244"/>
      <c r="L111" s="245"/>
    </row>
    <row r="112" spans="2:12" s="189" customFormat="1" ht="19.5" customHeight="1">
      <c r="B112" s="242"/>
      <c r="C112" s="260"/>
      <c r="D112" s="249" t="s">
        <v>362</v>
      </c>
      <c r="E112" s="192">
        <v>11.8</v>
      </c>
      <c r="F112" s="192">
        <f t="shared" si="14"/>
        <v>11.690000000000001</v>
      </c>
      <c r="G112" s="261"/>
      <c r="H112" s="261"/>
      <c r="I112" s="261"/>
      <c r="J112" s="261"/>
      <c r="K112" s="244"/>
      <c r="L112" s="245"/>
    </row>
    <row r="113" spans="2:12" s="189" customFormat="1" ht="19.5" customHeight="1">
      <c r="B113" s="242"/>
      <c r="C113" s="260"/>
      <c r="D113" s="262"/>
      <c r="E113" s="263"/>
      <c r="F113" s="263"/>
      <c r="G113" s="261"/>
      <c r="H113" s="261"/>
      <c r="I113" s="261"/>
      <c r="J113" s="261"/>
      <c r="K113" s="244"/>
      <c r="L113" s="245"/>
    </row>
    <row r="114" spans="2:12" s="189" customFormat="1" ht="19.5" customHeight="1">
      <c r="B114" s="242"/>
      <c r="C114" s="260"/>
      <c r="D114" s="262"/>
      <c r="E114" s="263"/>
      <c r="F114" s="263"/>
      <c r="G114" s="261"/>
      <c r="H114" s="261"/>
      <c r="I114" s="261"/>
      <c r="J114" s="261"/>
      <c r="K114" s="244"/>
      <c r="L114" s="245"/>
    </row>
    <row r="115" spans="2:12" s="189" customFormat="1" ht="19.5" customHeight="1">
      <c r="B115" s="242"/>
      <c r="C115" s="260"/>
      <c r="D115" s="262"/>
      <c r="E115" s="263"/>
      <c r="F115" s="263"/>
      <c r="G115" s="261"/>
      <c r="H115" s="261"/>
      <c r="I115" s="261"/>
      <c r="J115" s="261"/>
      <c r="K115" s="244"/>
      <c r="L115" s="245"/>
    </row>
    <row r="116" spans="2:12" s="189" customFormat="1" ht="19.5" customHeight="1">
      <c r="B116" s="242"/>
      <c r="C116" s="260"/>
      <c r="D116" s="262"/>
      <c r="E116" s="263"/>
      <c r="F116" s="263"/>
      <c r="G116" s="261"/>
      <c r="H116" s="261"/>
      <c r="I116" s="261"/>
      <c r="J116" s="261"/>
      <c r="K116" s="244"/>
      <c r="L116" s="245"/>
    </row>
    <row r="117" spans="2:12" s="189" customFormat="1" ht="19.5" customHeight="1">
      <c r="B117" s="242"/>
      <c r="C117" s="260"/>
      <c r="D117" s="262"/>
      <c r="E117" s="263"/>
      <c r="F117" s="263"/>
      <c r="G117" s="261"/>
      <c r="H117" s="261"/>
      <c r="I117" s="261"/>
      <c r="J117" s="261"/>
      <c r="K117" s="244"/>
      <c r="L117" s="245"/>
    </row>
    <row r="118" spans="2:12" s="189" customFormat="1" ht="19.5" customHeight="1">
      <c r="B118" s="242"/>
      <c r="C118" s="260"/>
      <c r="D118" s="262"/>
      <c r="E118" s="263"/>
      <c r="F118" s="263"/>
      <c r="G118" s="261"/>
      <c r="H118" s="261"/>
      <c r="I118" s="261"/>
      <c r="J118" s="261"/>
      <c r="K118" s="257"/>
      <c r="L118" s="245"/>
    </row>
    <row r="119" spans="2:12" s="259" customFormat="1" ht="19.5" customHeight="1">
      <c r="B119" s="254"/>
      <c r="C119" s="255"/>
      <c r="D119" s="264"/>
      <c r="E119" s="265"/>
      <c r="F119" s="265"/>
      <c r="G119" s="256"/>
      <c r="H119" s="256"/>
      <c r="I119" s="256"/>
      <c r="J119" s="256"/>
      <c r="K119" s="266"/>
      <c r="L119" s="267"/>
    </row>
    <row r="120" spans="2:12" s="259" customFormat="1" ht="19.5" customHeight="1">
      <c r="B120" s="254"/>
      <c r="C120" s="255"/>
      <c r="D120" s="264"/>
      <c r="E120" s="265"/>
      <c r="F120" s="265"/>
      <c r="G120" s="256"/>
      <c r="H120" s="256"/>
      <c r="I120" s="256"/>
      <c r="J120" s="256"/>
      <c r="K120" s="266"/>
      <c r="L120" s="267"/>
    </row>
    <row r="121" spans="2:12" s="198" customFormat="1" ht="19.5" customHeight="1">
      <c r="B121" s="248"/>
      <c r="C121" s="182"/>
      <c r="D121" s="249"/>
      <c r="E121" s="183"/>
      <c r="F121" s="183"/>
      <c r="G121" s="185"/>
      <c r="H121" s="185"/>
      <c r="I121" s="185"/>
      <c r="J121" s="185"/>
      <c r="K121" s="252"/>
      <c r="L121" s="253"/>
    </row>
    <row r="122" spans="2:12" s="198" customFormat="1" ht="19.5" customHeight="1">
      <c r="B122" s="248"/>
      <c r="C122" s="182"/>
      <c r="D122" s="249"/>
      <c r="E122" s="183"/>
      <c r="F122" s="183"/>
      <c r="G122" s="185"/>
      <c r="H122" s="185"/>
      <c r="I122" s="185"/>
      <c r="J122" s="185"/>
      <c r="K122" s="250"/>
      <c r="L122" s="251"/>
    </row>
    <row r="123" spans="2:12" s="198" customFormat="1" ht="19.5" customHeight="1">
      <c r="B123" s="248"/>
      <c r="C123" s="182"/>
      <c r="D123" s="249"/>
      <c r="E123" s="183"/>
      <c r="F123" s="183"/>
      <c r="G123" s="185"/>
      <c r="H123" s="185"/>
      <c r="I123" s="185"/>
      <c r="J123" s="185"/>
      <c r="K123" s="252"/>
      <c r="L123" s="253"/>
    </row>
    <row r="124" spans="2:12" s="198" customFormat="1" ht="19.5" customHeight="1">
      <c r="B124" s="248"/>
      <c r="C124" s="182"/>
      <c r="D124" s="249"/>
      <c r="E124" s="183"/>
      <c r="F124" s="183"/>
      <c r="G124" s="185"/>
      <c r="H124" s="185"/>
      <c r="I124" s="185"/>
      <c r="J124" s="185"/>
      <c r="K124" s="250"/>
      <c r="L124" s="251"/>
    </row>
    <row r="125" spans="2:12" s="198" customFormat="1" ht="19.5" customHeight="1">
      <c r="B125" s="248"/>
      <c r="C125" s="182"/>
      <c r="D125" s="249"/>
      <c r="E125" s="183"/>
      <c r="F125" s="183"/>
      <c r="G125" s="185"/>
      <c r="H125" s="185"/>
      <c r="I125" s="185"/>
      <c r="J125" s="185"/>
      <c r="K125" s="250"/>
      <c r="L125" s="251"/>
    </row>
    <row r="126" spans="2:12" s="198" customFormat="1" ht="19.5" customHeight="1">
      <c r="B126" s="248"/>
      <c r="C126" s="182"/>
      <c r="D126" s="249"/>
      <c r="E126" s="183"/>
      <c r="F126" s="183"/>
      <c r="G126" s="185"/>
      <c r="H126" s="185"/>
      <c r="I126" s="185"/>
      <c r="J126" s="185"/>
      <c r="K126" s="250"/>
      <c r="L126" s="251"/>
    </row>
    <row r="127" spans="2:12" s="198" customFormat="1" ht="19.5" customHeight="1">
      <c r="B127" s="248"/>
      <c r="C127" s="182"/>
      <c r="D127" s="249"/>
      <c r="E127" s="183"/>
      <c r="F127" s="183"/>
      <c r="G127" s="185"/>
      <c r="H127" s="185"/>
      <c r="I127" s="185"/>
      <c r="J127" s="185"/>
      <c r="K127" s="266"/>
      <c r="L127" s="267"/>
    </row>
    <row r="128" spans="2:12" s="198" customFormat="1" ht="19.5" customHeight="1">
      <c r="B128" s="248"/>
      <c r="C128" s="182"/>
      <c r="D128" s="249"/>
      <c r="E128" s="183"/>
      <c r="F128" s="183"/>
      <c r="G128" s="185"/>
      <c r="H128" s="185"/>
      <c r="I128" s="185"/>
      <c r="J128" s="185"/>
      <c r="K128" s="266"/>
      <c r="L128" s="267"/>
    </row>
    <row r="129" spans="1:256" s="198" customFormat="1" ht="19.5" customHeight="1">
      <c r="B129" s="248"/>
      <c r="C129" s="182"/>
      <c r="D129" s="249"/>
      <c r="E129" s="183"/>
      <c r="F129" s="183"/>
      <c r="G129" s="185"/>
      <c r="H129" s="185"/>
      <c r="I129" s="185"/>
      <c r="J129" s="185"/>
      <c r="K129" s="266"/>
      <c r="L129" s="267"/>
    </row>
    <row r="130" spans="1:256" s="198" customFormat="1" ht="19.5" customHeight="1">
      <c r="B130" s="248"/>
      <c r="C130" s="182"/>
      <c r="D130" s="249"/>
      <c r="E130" s="183"/>
      <c r="F130" s="183"/>
      <c r="G130" s="185"/>
      <c r="H130" s="185"/>
      <c r="I130" s="185"/>
      <c r="J130" s="185"/>
      <c r="K130" s="266"/>
      <c r="L130" s="267"/>
    </row>
    <row r="131" spans="1:256" s="198" customFormat="1" ht="19.5" customHeight="1">
      <c r="B131" s="248"/>
      <c r="C131" s="182"/>
      <c r="D131" s="249"/>
      <c r="E131" s="183"/>
      <c r="F131" s="183"/>
      <c r="G131" s="185"/>
      <c r="H131" s="185"/>
      <c r="I131" s="185"/>
      <c r="J131" s="185"/>
      <c r="K131" s="266"/>
      <c r="L131" s="267"/>
    </row>
    <row r="132" spans="1:256" s="198" customFormat="1" ht="19.5" customHeight="1">
      <c r="B132" s="248"/>
      <c r="C132" s="182"/>
      <c r="D132" s="249"/>
      <c r="E132" s="183"/>
      <c r="F132" s="183"/>
      <c r="G132" s="185"/>
      <c r="H132" s="185"/>
      <c r="I132" s="185"/>
      <c r="J132" s="185"/>
      <c r="K132" s="266"/>
      <c r="L132" s="267"/>
    </row>
    <row r="133" spans="1:256" s="198" customFormat="1" ht="19.5" customHeight="1">
      <c r="B133" s="248"/>
      <c r="C133" s="182"/>
      <c r="D133" s="249"/>
      <c r="E133" s="183"/>
      <c r="F133" s="183"/>
      <c r="G133" s="185"/>
      <c r="H133" s="185"/>
      <c r="I133" s="185"/>
      <c r="J133" s="185"/>
      <c r="K133" s="266"/>
      <c r="L133" s="267"/>
    </row>
    <row r="134" spans="1:256" s="198" customFormat="1" ht="19.5" customHeight="1">
      <c r="B134" s="248"/>
      <c r="C134" s="182"/>
      <c r="D134" s="249"/>
      <c r="E134" s="183"/>
      <c r="F134" s="183"/>
      <c r="G134" s="185"/>
      <c r="H134" s="185"/>
      <c r="I134" s="185"/>
      <c r="J134" s="185"/>
      <c r="K134" s="266"/>
      <c r="L134" s="267"/>
    </row>
    <row r="135" spans="1:256" s="198" customFormat="1" ht="19.5" customHeight="1">
      <c r="B135" s="248"/>
      <c r="C135" s="182"/>
      <c r="D135" s="249"/>
      <c r="E135" s="183"/>
      <c r="F135" s="183"/>
      <c r="G135" s="185"/>
      <c r="H135" s="185"/>
      <c r="I135" s="185"/>
      <c r="J135" s="185"/>
      <c r="K135" s="266"/>
      <c r="L135" s="267"/>
    </row>
    <row r="136" spans="1:256" s="198" customFormat="1" ht="19.5" customHeight="1">
      <c r="B136" s="248"/>
      <c r="C136" s="182"/>
      <c r="D136" s="249"/>
      <c r="E136" s="268"/>
      <c r="F136" s="268"/>
      <c r="G136" s="185"/>
      <c r="H136" s="185"/>
      <c r="I136" s="185"/>
      <c r="J136" s="185"/>
      <c r="K136" s="257"/>
      <c r="L136" s="258"/>
    </row>
    <row r="137" spans="1:256" s="198" customFormat="1" ht="19.5" customHeight="1">
      <c r="B137" s="248"/>
      <c r="C137" s="182"/>
      <c r="D137" s="249"/>
      <c r="E137" s="268"/>
      <c r="F137" s="268"/>
      <c r="G137" s="185"/>
      <c r="H137" s="185"/>
      <c r="I137" s="185"/>
      <c r="J137" s="185"/>
      <c r="K137" s="266"/>
      <c r="L137" s="267"/>
    </row>
    <row r="139" spans="1:256" s="198" customFormat="1" ht="19.5" customHeight="1">
      <c r="A139" s="269"/>
      <c r="B139" s="270"/>
      <c r="C139" s="260"/>
      <c r="D139" s="262"/>
      <c r="E139" s="263"/>
      <c r="F139" s="263"/>
      <c r="G139" s="261"/>
      <c r="H139" s="261"/>
      <c r="I139" s="261"/>
      <c r="J139" s="261"/>
      <c r="K139" s="271"/>
      <c r="L139" s="272"/>
      <c r="M139" s="269"/>
      <c r="N139" s="269"/>
      <c r="O139" s="26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189"/>
      <c r="BP139" s="189"/>
      <c r="BQ139" s="189"/>
      <c r="BR139" s="189"/>
      <c r="BS139" s="189"/>
      <c r="BT139" s="189"/>
      <c r="BU139" s="189"/>
      <c r="BV139" s="189"/>
      <c r="BW139" s="189"/>
      <c r="BX139" s="189"/>
      <c r="BY139" s="189"/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89"/>
      <c r="DK139" s="189"/>
      <c r="DL139" s="189"/>
      <c r="DM139" s="189"/>
      <c r="DN139" s="189"/>
      <c r="DO139" s="189"/>
      <c r="DP139" s="189"/>
      <c r="DQ139" s="189"/>
      <c r="DR139" s="189"/>
      <c r="DS139" s="189"/>
      <c r="DT139" s="189"/>
      <c r="DU139" s="189"/>
      <c r="DV139" s="189"/>
      <c r="DW139" s="189"/>
      <c r="DX139" s="189"/>
      <c r="DY139" s="189"/>
      <c r="DZ139" s="189"/>
      <c r="EA139" s="189"/>
      <c r="EB139" s="189"/>
      <c r="EC139" s="189"/>
      <c r="ED139" s="189"/>
      <c r="EE139" s="189"/>
      <c r="EF139" s="189"/>
      <c r="EG139" s="189"/>
      <c r="EH139" s="189"/>
      <c r="EI139" s="189"/>
      <c r="EJ139" s="189"/>
      <c r="EK139" s="189"/>
      <c r="EL139" s="189"/>
      <c r="EM139" s="189"/>
      <c r="EN139" s="189"/>
      <c r="EO139" s="189"/>
      <c r="EP139" s="189"/>
      <c r="EQ139" s="189"/>
      <c r="ER139" s="189"/>
      <c r="ES139" s="189"/>
      <c r="ET139" s="189"/>
      <c r="EU139" s="189"/>
      <c r="EV139" s="189"/>
      <c r="EW139" s="189"/>
      <c r="EX139" s="189"/>
      <c r="EY139" s="189"/>
      <c r="EZ139" s="189"/>
      <c r="FA139" s="189"/>
      <c r="FB139" s="189"/>
      <c r="FC139" s="189"/>
      <c r="FD139" s="189"/>
      <c r="FE139" s="189"/>
      <c r="FF139" s="189"/>
      <c r="FG139" s="189"/>
      <c r="FH139" s="189"/>
      <c r="FI139" s="189"/>
      <c r="FJ139" s="189"/>
      <c r="FK139" s="189"/>
      <c r="FL139" s="189"/>
      <c r="FM139" s="189"/>
      <c r="FN139" s="189"/>
      <c r="FO139" s="189"/>
      <c r="FP139" s="189"/>
      <c r="FQ139" s="189"/>
      <c r="FR139" s="189"/>
      <c r="FS139" s="189"/>
      <c r="FT139" s="189"/>
      <c r="FU139" s="189"/>
      <c r="FV139" s="189"/>
      <c r="FW139" s="189"/>
      <c r="FX139" s="189"/>
      <c r="FY139" s="189"/>
      <c r="FZ139" s="189"/>
      <c r="GA139" s="189"/>
      <c r="GB139" s="189"/>
      <c r="GC139" s="189"/>
      <c r="GD139" s="189"/>
      <c r="GE139" s="189"/>
      <c r="GF139" s="189"/>
      <c r="GG139" s="189"/>
      <c r="GH139" s="189"/>
      <c r="GI139" s="189"/>
      <c r="GJ139" s="189"/>
      <c r="GK139" s="189"/>
      <c r="GL139" s="189"/>
      <c r="GM139" s="189"/>
      <c r="GN139" s="189"/>
      <c r="GO139" s="189"/>
      <c r="GP139" s="189"/>
      <c r="GQ139" s="189"/>
      <c r="GR139" s="189"/>
      <c r="GS139" s="189"/>
      <c r="GT139" s="189"/>
      <c r="GU139" s="189"/>
      <c r="GV139" s="189"/>
      <c r="GW139" s="189"/>
      <c r="GX139" s="189"/>
      <c r="GY139" s="189"/>
      <c r="GZ139" s="189"/>
      <c r="HA139" s="189"/>
      <c r="HB139" s="189"/>
      <c r="HC139" s="189"/>
      <c r="HD139" s="189"/>
      <c r="HE139" s="189"/>
      <c r="HF139" s="189"/>
      <c r="HG139" s="189"/>
      <c r="HH139" s="189"/>
      <c r="HI139" s="189"/>
      <c r="HJ139" s="189"/>
      <c r="HK139" s="189"/>
      <c r="HL139" s="189"/>
      <c r="HM139" s="189"/>
      <c r="HN139" s="189"/>
      <c r="HO139" s="189"/>
      <c r="HP139" s="189"/>
      <c r="HQ139" s="189"/>
      <c r="HR139" s="189"/>
      <c r="HS139" s="189"/>
      <c r="HT139" s="189"/>
      <c r="HU139" s="189"/>
      <c r="HV139" s="189"/>
      <c r="HW139" s="189"/>
      <c r="HX139" s="189"/>
      <c r="HY139" s="189"/>
      <c r="HZ139" s="189"/>
      <c r="IA139" s="189"/>
      <c r="IB139" s="189"/>
      <c r="IC139" s="189"/>
      <c r="ID139" s="189"/>
      <c r="IE139" s="189"/>
      <c r="IF139" s="189"/>
      <c r="IG139" s="189"/>
      <c r="IH139" s="189"/>
      <c r="II139" s="189"/>
      <c r="IJ139" s="189"/>
      <c r="IK139" s="189"/>
      <c r="IL139" s="189"/>
      <c r="IM139" s="189"/>
      <c r="IN139" s="189"/>
      <c r="IO139" s="189"/>
      <c r="IP139" s="189"/>
      <c r="IQ139" s="189"/>
      <c r="IR139" s="189"/>
      <c r="IS139" s="189"/>
      <c r="IT139" s="189"/>
      <c r="IU139" s="189"/>
      <c r="IV139" s="189"/>
    </row>
    <row r="140" spans="1:256" s="198" customFormat="1" ht="19.5" customHeight="1">
      <c r="A140" s="269"/>
      <c r="B140" s="270"/>
      <c r="C140" s="260"/>
      <c r="D140" s="262"/>
      <c r="E140" s="263"/>
      <c r="F140" s="263"/>
      <c r="G140" s="261"/>
      <c r="H140" s="261"/>
      <c r="I140" s="261"/>
      <c r="J140" s="261"/>
      <c r="K140" s="273"/>
      <c r="L140" s="274"/>
      <c r="M140" s="269"/>
      <c r="N140" s="269"/>
      <c r="O140" s="26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G140" s="189"/>
      <c r="AH140" s="189"/>
      <c r="AI140" s="189"/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89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189"/>
      <c r="EF140" s="189"/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89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189"/>
      <c r="FP140" s="189"/>
      <c r="FQ140" s="189"/>
      <c r="FR140" s="189"/>
      <c r="FS140" s="189"/>
      <c r="FT140" s="189"/>
      <c r="FU140" s="189"/>
      <c r="FV140" s="189"/>
      <c r="FW140" s="189"/>
      <c r="FX140" s="189"/>
      <c r="FY140" s="189"/>
      <c r="FZ140" s="189"/>
      <c r="GA140" s="189"/>
      <c r="GB140" s="189"/>
      <c r="GC140" s="189"/>
      <c r="GD140" s="189"/>
      <c r="GE140" s="189"/>
      <c r="GF140" s="189"/>
      <c r="GG140" s="189"/>
      <c r="GH140" s="189"/>
      <c r="GI140" s="189"/>
      <c r="GJ140" s="189"/>
      <c r="GK140" s="189"/>
      <c r="GL140" s="189"/>
      <c r="GM140" s="189"/>
      <c r="GN140" s="189"/>
      <c r="GO140" s="189"/>
      <c r="GP140" s="189"/>
      <c r="GQ140" s="189"/>
      <c r="GR140" s="189"/>
      <c r="GS140" s="189"/>
      <c r="GT140" s="189"/>
      <c r="GU140" s="189"/>
      <c r="GV140" s="189"/>
      <c r="GW140" s="189"/>
      <c r="GX140" s="189"/>
      <c r="GY140" s="189"/>
      <c r="GZ140" s="189"/>
      <c r="HA140" s="189"/>
      <c r="HB140" s="189"/>
      <c r="HC140" s="189"/>
      <c r="HD140" s="189"/>
      <c r="HE140" s="189"/>
      <c r="HF140" s="189"/>
      <c r="HG140" s="189"/>
      <c r="HH140" s="189"/>
      <c r="HI140" s="189"/>
      <c r="HJ140" s="189"/>
      <c r="HK140" s="189"/>
      <c r="HL140" s="189"/>
      <c r="HM140" s="189"/>
      <c r="HN140" s="189"/>
      <c r="HO140" s="189"/>
      <c r="HP140" s="189"/>
      <c r="HQ140" s="189"/>
      <c r="HR140" s="189"/>
      <c r="HS140" s="189"/>
      <c r="HT140" s="189"/>
      <c r="HU140" s="189"/>
      <c r="HV140" s="189"/>
      <c r="HW140" s="189"/>
      <c r="HX140" s="189"/>
      <c r="HY140" s="189"/>
      <c r="HZ140" s="189"/>
      <c r="IA140" s="189"/>
      <c r="IB140" s="189"/>
      <c r="IC140" s="189"/>
      <c r="ID140" s="189"/>
      <c r="IE140" s="189"/>
      <c r="IF140" s="189"/>
      <c r="IG140" s="189"/>
      <c r="IH140" s="189"/>
      <c r="II140" s="189"/>
      <c r="IJ140" s="189"/>
      <c r="IK140" s="189"/>
      <c r="IL140" s="189"/>
      <c r="IM140" s="189"/>
      <c r="IN140" s="189"/>
      <c r="IO140" s="189"/>
      <c r="IP140" s="189"/>
      <c r="IQ140" s="189"/>
      <c r="IR140" s="189"/>
      <c r="IS140" s="189"/>
      <c r="IT140" s="189"/>
      <c r="IU140" s="189"/>
      <c r="IV140" s="189"/>
    </row>
    <row r="141" spans="1:256" s="198" customFormat="1" ht="19.5" customHeight="1">
      <c r="A141" s="269"/>
      <c r="B141" s="270"/>
      <c r="C141" s="260"/>
      <c r="D141" s="262"/>
      <c r="E141" s="263"/>
      <c r="F141" s="263"/>
      <c r="G141" s="261"/>
      <c r="H141" s="261"/>
      <c r="I141" s="261"/>
      <c r="J141" s="261"/>
      <c r="K141" s="273"/>
      <c r="L141" s="274"/>
      <c r="M141" s="269"/>
      <c r="N141" s="269"/>
      <c r="O141" s="26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  <c r="AB141" s="189"/>
      <c r="AC141" s="189"/>
      <c r="AD141" s="189"/>
      <c r="AE141" s="189"/>
      <c r="AF141" s="189"/>
      <c r="AG141" s="189"/>
      <c r="AH141" s="189"/>
      <c r="AI141" s="189"/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M141" s="189"/>
      <c r="BN141" s="189"/>
      <c r="BO141" s="189"/>
      <c r="BP141" s="189"/>
      <c r="BQ141" s="189"/>
      <c r="BR141" s="189"/>
      <c r="BS141" s="189"/>
      <c r="BT141" s="189"/>
      <c r="BU141" s="189"/>
      <c r="BV141" s="189"/>
      <c r="BW141" s="189"/>
      <c r="BX141" s="189"/>
      <c r="BY141" s="189"/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89"/>
      <c r="DB141" s="189"/>
      <c r="DC141" s="189"/>
      <c r="DD141" s="189"/>
      <c r="DE141" s="189"/>
      <c r="DF141" s="189"/>
      <c r="DG141" s="189"/>
      <c r="DH141" s="189"/>
      <c r="DI141" s="189"/>
      <c r="DJ141" s="189"/>
      <c r="DK141" s="189"/>
      <c r="DL141" s="189"/>
      <c r="DM141" s="189"/>
      <c r="DN141" s="189"/>
      <c r="DO141" s="189"/>
      <c r="DP141" s="189"/>
      <c r="DQ141" s="189"/>
      <c r="DR141" s="189"/>
      <c r="DS141" s="189"/>
      <c r="DT141" s="189"/>
      <c r="DU141" s="189"/>
      <c r="DV141" s="189"/>
      <c r="DW141" s="189"/>
      <c r="DX141" s="189"/>
      <c r="DY141" s="189"/>
      <c r="DZ141" s="189"/>
      <c r="EA141" s="189"/>
      <c r="EB141" s="189"/>
      <c r="EC141" s="189"/>
      <c r="ED141" s="189"/>
      <c r="EE141" s="189"/>
      <c r="EF141" s="189"/>
      <c r="EG141" s="189"/>
      <c r="EH141" s="189"/>
      <c r="EI141" s="189"/>
      <c r="EJ141" s="189"/>
      <c r="EK141" s="189"/>
      <c r="EL141" s="189"/>
      <c r="EM141" s="189"/>
      <c r="EN141" s="189"/>
      <c r="EO141" s="189"/>
      <c r="EP141" s="189"/>
      <c r="EQ141" s="189"/>
      <c r="ER141" s="189"/>
      <c r="ES141" s="189"/>
      <c r="ET141" s="189"/>
      <c r="EU141" s="189"/>
      <c r="EV141" s="189"/>
      <c r="EW141" s="189"/>
      <c r="EX141" s="189"/>
      <c r="EY141" s="189"/>
      <c r="EZ141" s="189"/>
      <c r="FA141" s="189"/>
      <c r="FB141" s="189"/>
      <c r="FC141" s="189"/>
      <c r="FD141" s="189"/>
      <c r="FE141" s="189"/>
      <c r="FF141" s="189"/>
      <c r="FG141" s="189"/>
      <c r="FH141" s="189"/>
      <c r="FI141" s="189"/>
      <c r="FJ141" s="189"/>
      <c r="FK141" s="189"/>
      <c r="FL141" s="189"/>
      <c r="FM141" s="189"/>
      <c r="FN141" s="189"/>
      <c r="FO141" s="189"/>
      <c r="FP141" s="189"/>
      <c r="FQ141" s="189"/>
      <c r="FR141" s="189"/>
      <c r="FS141" s="189"/>
      <c r="FT141" s="189"/>
      <c r="FU141" s="189"/>
      <c r="FV141" s="189"/>
      <c r="FW141" s="189"/>
      <c r="FX141" s="189"/>
      <c r="FY141" s="189"/>
      <c r="FZ141" s="189"/>
      <c r="GA141" s="189"/>
      <c r="GB141" s="189"/>
      <c r="GC141" s="189"/>
      <c r="GD141" s="189"/>
      <c r="GE141" s="189"/>
      <c r="GF141" s="189"/>
      <c r="GG141" s="189"/>
      <c r="GH141" s="189"/>
      <c r="GI141" s="189"/>
      <c r="GJ141" s="189"/>
      <c r="GK141" s="189"/>
      <c r="GL141" s="189"/>
      <c r="GM141" s="189"/>
      <c r="GN141" s="189"/>
      <c r="GO141" s="189"/>
      <c r="GP141" s="189"/>
      <c r="GQ141" s="189"/>
      <c r="GR141" s="189"/>
      <c r="GS141" s="189"/>
      <c r="GT141" s="189"/>
      <c r="GU141" s="189"/>
      <c r="GV141" s="189"/>
      <c r="GW141" s="189"/>
      <c r="GX141" s="189"/>
      <c r="GY141" s="189"/>
      <c r="GZ141" s="189"/>
      <c r="HA141" s="189"/>
      <c r="HB141" s="189"/>
      <c r="HC141" s="189"/>
      <c r="HD141" s="189"/>
      <c r="HE141" s="189"/>
      <c r="HF141" s="189"/>
      <c r="HG141" s="189"/>
      <c r="HH141" s="189"/>
      <c r="HI141" s="189"/>
      <c r="HJ141" s="189"/>
      <c r="HK141" s="189"/>
      <c r="HL141" s="189"/>
      <c r="HM141" s="189"/>
      <c r="HN141" s="189"/>
      <c r="HO141" s="189"/>
      <c r="HP141" s="189"/>
      <c r="HQ141" s="189"/>
      <c r="HR141" s="189"/>
      <c r="HS141" s="189"/>
      <c r="HT141" s="189"/>
      <c r="HU141" s="189"/>
      <c r="HV141" s="189"/>
      <c r="HW141" s="189"/>
      <c r="HX141" s="189"/>
      <c r="HY141" s="189"/>
      <c r="HZ141" s="189"/>
      <c r="IA141" s="189"/>
      <c r="IB141" s="189"/>
      <c r="IC141" s="189"/>
      <c r="ID141" s="189"/>
      <c r="IE141" s="189"/>
      <c r="IF141" s="189"/>
      <c r="IG141" s="189"/>
      <c r="IH141" s="189"/>
      <c r="II141" s="189"/>
      <c r="IJ141" s="189"/>
      <c r="IK141" s="189"/>
      <c r="IL141" s="189"/>
      <c r="IM141" s="189"/>
      <c r="IN141" s="189"/>
      <c r="IO141" s="189"/>
      <c r="IP141" s="189"/>
      <c r="IQ141" s="189"/>
      <c r="IR141" s="189"/>
      <c r="IS141" s="189"/>
      <c r="IT141" s="189"/>
      <c r="IU141" s="189"/>
      <c r="IV141" s="189"/>
    </row>
    <row r="142" spans="1:256" s="198" customFormat="1" ht="19.5" customHeight="1">
      <c r="A142" s="269"/>
      <c r="B142" s="270"/>
      <c r="C142" s="260"/>
      <c r="D142" s="262"/>
      <c r="E142" s="263"/>
      <c r="F142" s="263"/>
      <c r="G142" s="261"/>
      <c r="H142" s="261"/>
      <c r="I142" s="261"/>
      <c r="J142" s="261"/>
      <c r="K142" s="273"/>
      <c r="L142" s="274"/>
      <c r="M142" s="269"/>
      <c r="N142" s="269"/>
      <c r="O142" s="26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189"/>
      <c r="AF142" s="189"/>
      <c r="AG142" s="189"/>
      <c r="AH142" s="189"/>
      <c r="AI142" s="189"/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M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89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189"/>
      <c r="EF142" s="189"/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89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189"/>
      <c r="FP142" s="189"/>
      <c r="FQ142" s="189"/>
      <c r="FR142" s="189"/>
      <c r="FS142" s="189"/>
      <c r="FT142" s="189"/>
      <c r="FU142" s="189"/>
      <c r="FV142" s="189"/>
      <c r="FW142" s="189"/>
      <c r="FX142" s="189"/>
      <c r="FY142" s="189"/>
      <c r="FZ142" s="189"/>
      <c r="GA142" s="189"/>
      <c r="GB142" s="189"/>
      <c r="GC142" s="189"/>
      <c r="GD142" s="189"/>
      <c r="GE142" s="189"/>
      <c r="GF142" s="189"/>
      <c r="GG142" s="189"/>
      <c r="GH142" s="189"/>
      <c r="GI142" s="189"/>
      <c r="GJ142" s="189"/>
      <c r="GK142" s="189"/>
      <c r="GL142" s="189"/>
      <c r="GM142" s="189"/>
      <c r="GN142" s="189"/>
      <c r="GO142" s="189"/>
      <c r="GP142" s="189"/>
      <c r="GQ142" s="189"/>
      <c r="GR142" s="189"/>
      <c r="GS142" s="189"/>
      <c r="GT142" s="189"/>
      <c r="GU142" s="189"/>
      <c r="GV142" s="189"/>
      <c r="GW142" s="189"/>
      <c r="GX142" s="189"/>
      <c r="GY142" s="189"/>
      <c r="GZ142" s="189"/>
      <c r="HA142" s="189"/>
      <c r="HB142" s="189"/>
      <c r="HC142" s="189"/>
      <c r="HD142" s="189"/>
      <c r="HE142" s="189"/>
      <c r="HF142" s="189"/>
      <c r="HG142" s="189"/>
      <c r="HH142" s="189"/>
      <c r="HI142" s="189"/>
      <c r="HJ142" s="189"/>
      <c r="HK142" s="189"/>
      <c r="HL142" s="189"/>
      <c r="HM142" s="189"/>
      <c r="HN142" s="189"/>
      <c r="HO142" s="189"/>
      <c r="HP142" s="189"/>
      <c r="HQ142" s="189"/>
      <c r="HR142" s="189"/>
      <c r="HS142" s="189"/>
      <c r="HT142" s="189"/>
      <c r="HU142" s="189"/>
      <c r="HV142" s="189"/>
      <c r="HW142" s="189"/>
      <c r="HX142" s="189"/>
      <c r="HY142" s="189"/>
      <c r="HZ142" s="189"/>
      <c r="IA142" s="189"/>
      <c r="IB142" s="189"/>
      <c r="IC142" s="189"/>
      <c r="ID142" s="189"/>
      <c r="IE142" s="189"/>
      <c r="IF142" s="189"/>
      <c r="IG142" s="189"/>
      <c r="IH142" s="189"/>
      <c r="II142" s="189"/>
      <c r="IJ142" s="189"/>
      <c r="IK142" s="189"/>
      <c r="IL142" s="189"/>
      <c r="IM142" s="189"/>
      <c r="IN142" s="189"/>
      <c r="IO142" s="189"/>
      <c r="IP142" s="189"/>
      <c r="IQ142" s="189"/>
      <c r="IR142" s="189"/>
      <c r="IS142" s="189"/>
      <c r="IT142" s="189"/>
      <c r="IU142" s="189"/>
      <c r="IV142" s="189"/>
    </row>
    <row r="143" spans="1:256" s="198" customFormat="1" ht="19.5" customHeight="1">
      <c r="A143" s="269"/>
      <c r="B143" s="270"/>
      <c r="C143" s="260"/>
      <c r="D143" s="262"/>
      <c r="E143" s="263"/>
      <c r="F143" s="263"/>
      <c r="G143" s="261"/>
      <c r="H143" s="261"/>
      <c r="I143" s="261"/>
      <c r="J143" s="261"/>
      <c r="K143" s="273"/>
      <c r="L143" s="274"/>
      <c r="M143" s="269"/>
      <c r="N143" s="269"/>
      <c r="O143" s="26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  <c r="AD143" s="189"/>
      <c r="AE143" s="189"/>
      <c r="AF143" s="189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89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189"/>
      <c r="EF143" s="189"/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89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189"/>
      <c r="FP143" s="189"/>
      <c r="FQ143" s="189"/>
      <c r="FR143" s="189"/>
      <c r="FS143" s="189"/>
      <c r="FT143" s="189"/>
      <c r="FU143" s="189"/>
      <c r="FV143" s="189"/>
      <c r="FW143" s="189"/>
      <c r="FX143" s="189"/>
      <c r="FY143" s="189"/>
      <c r="FZ143" s="189"/>
      <c r="GA143" s="189"/>
      <c r="GB143" s="189"/>
      <c r="GC143" s="189"/>
      <c r="GD143" s="189"/>
      <c r="GE143" s="189"/>
      <c r="GF143" s="189"/>
      <c r="GG143" s="189"/>
      <c r="GH143" s="189"/>
      <c r="GI143" s="189"/>
      <c r="GJ143" s="189"/>
      <c r="GK143" s="189"/>
      <c r="GL143" s="189"/>
      <c r="GM143" s="189"/>
      <c r="GN143" s="189"/>
      <c r="GO143" s="189"/>
      <c r="GP143" s="189"/>
      <c r="GQ143" s="189"/>
      <c r="GR143" s="189"/>
      <c r="GS143" s="189"/>
      <c r="GT143" s="189"/>
      <c r="GU143" s="189"/>
      <c r="GV143" s="189"/>
      <c r="GW143" s="189"/>
      <c r="GX143" s="189"/>
      <c r="GY143" s="189"/>
      <c r="GZ143" s="189"/>
      <c r="HA143" s="189"/>
      <c r="HB143" s="189"/>
      <c r="HC143" s="189"/>
      <c r="HD143" s="189"/>
      <c r="HE143" s="189"/>
      <c r="HF143" s="189"/>
      <c r="HG143" s="189"/>
      <c r="HH143" s="189"/>
      <c r="HI143" s="189"/>
      <c r="HJ143" s="189"/>
      <c r="HK143" s="189"/>
      <c r="HL143" s="189"/>
      <c r="HM143" s="189"/>
      <c r="HN143" s="189"/>
      <c r="HO143" s="189"/>
      <c r="HP143" s="189"/>
      <c r="HQ143" s="189"/>
      <c r="HR143" s="189"/>
      <c r="HS143" s="189"/>
      <c r="HT143" s="189"/>
      <c r="HU143" s="189"/>
      <c r="HV143" s="189"/>
      <c r="HW143" s="189"/>
      <c r="HX143" s="189"/>
      <c r="HY143" s="189"/>
      <c r="HZ143" s="189"/>
      <c r="IA143" s="189"/>
      <c r="IB143" s="189"/>
      <c r="IC143" s="189"/>
      <c r="ID143" s="189"/>
      <c r="IE143" s="189"/>
      <c r="IF143" s="189"/>
      <c r="IG143" s="189"/>
      <c r="IH143" s="189"/>
      <c r="II143" s="189"/>
      <c r="IJ143" s="189"/>
      <c r="IK143" s="189"/>
      <c r="IL143" s="189"/>
      <c r="IM143" s="189"/>
      <c r="IN143" s="189"/>
      <c r="IO143" s="189"/>
      <c r="IP143" s="189"/>
      <c r="IQ143" s="189"/>
      <c r="IR143" s="189"/>
      <c r="IS143" s="189"/>
      <c r="IT143" s="189"/>
      <c r="IU143" s="189"/>
      <c r="IV143" s="189"/>
    </row>
    <row r="144" spans="1:256" s="198" customFormat="1" ht="19.5" customHeight="1">
      <c r="A144" s="269"/>
      <c r="B144" s="270"/>
      <c r="C144" s="260"/>
      <c r="D144" s="262"/>
      <c r="E144" s="263"/>
      <c r="F144" s="263"/>
      <c r="G144" s="261"/>
      <c r="H144" s="261"/>
      <c r="I144" s="261"/>
      <c r="J144" s="261"/>
      <c r="K144" s="273"/>
      <c r="L144" s="274"/>
      <c r="M144" s="269"/>
      <c r="N144" s="269"/>
      <c r="O144" s="26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  <c r="AF144" s="189"/>
      <c r="AG144" s="189"/>
      <c r="AH144" s="189"/>
      <c r="AI144" s="189"/>
      <c r="AJ144" s="189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89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189"/>
      <c r="EF144" s="189"/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89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189"/>
      <c r="FP144" s="189"/>
      <c r="FQ144" s="189"/>
      <c r="FR144" s="189"/>
      <c r="FS144" s="189"/>
      <c r="FT144" s="189"/>
      <c r="FU144" s="189"/>
      <c r="FV144" s="189"/>
      <c r="FW144" s="189"/>
      <c r="FX144" s="189"/>
      <c r="FY144" s="189"/>
      <c r="FZ144" s="189"/>
      <c r="GA144" s="189"/>
      <c r="GB144" s="189"/>
      <c r="GC144" s="189"/>
      <c r="GD144" s="189"/>
      <c r="GE144" s="189"/>
      <c r="GF144" s="189"/>
      <c r="GG144" s="189"/>
      <c r="GH144" s="189"/>
      <c r="GI144" s="189"/>
      <c r="GJ144" s="189"/>
      <c r="GK144" s="189"/>
      <c r="GL144" s="189"/>
      <c r="GM144" s="189"/>
      <c r="GN144" s="189"/>
      <c r="GO144" s="189"/>
      <c r="GP144" s="189"/>
      <c r="GQ144" s="189"/>
      <c r="GR144" s="189"/>
      <c r="GS144" s="189"/>
      <c r="GT144" s="189"/>
      <c r="GU144" s="189"/>
      <c r="GV144" s="189"/>
      <c r="GW144" s="189"/>
      <c r="GX144" s="189"/>
      <c r="GY144" s="189"/>
      <c r="GZ144" s="189"/>
      <c r="HA144" s="189"/>
      <c r="HB144" s="189"/>
      <c r="HC144" s="189"/>
      <c r="HD144" s="189"/>
      <c r="HE144" s="189"/>
      <c r="HF144" s="189"/>
      <c r="HG144" s="189"/>
      <c r="HH144" s="189"/>
      <c r="HI144" s="189"/>
      <c r="HJ144" s="189"/>
      <c r="HK144" s="189"/>
      <c r="HL144" s="189"/>
      <c r="HM144" s="189"/>
      <c r="HN144" s="189"/>
      <c r="HO144" s="189"/>
      <c r="HP144" s="189"/>
      <c r="HQ144" s="189"/>
      <c r="HR144" s="189"/>
      <c r="HS144" s="189"/>
      <c r="HT144" s="189"/>
      <c r="HU144" s="189"/>
      <c r="HV144" s="189"/>
      <c r="HW144" s="189"/>
      <c r="HX144" s="189"/>
      <c r="HY144" s="189"/>
      <c r="HZ144" s="189"/>
      <c r="IA144" s="189"/>
      <c r="IB144" s="189"/>
      <c r="IC144" s="189"/>
      <c r="ID144" s="189"/>
      <c r="IE144" s="189"/>
      <c r="IF144" s="189"/>
      <c r="IG144" s="189"/>
      <c r="IH144" s="189"/>
      <c r="II144" s="189"/>
      <c r="IJ144" s="189"/>
      <c r="IK144" s="189"/>
      <c r="IL144" s="189"/>
      <c r="IM144" s="189"/>
      <c r="IN144" s="189"/>
      <c r="IO144" s="189"/>
      <c r="IP144" s="189"/>
      <c r="IQ144" s="189"/>
      <c r="IR144" s="189"/>
      <c r="IS144" s="189"/>
      <c r="IT144" s="189"/>
      <c r="IU144" s="189"/>
      <c r="IV144" s="189"/>
    </row>
    <row r="145" spans="1:256" s="198" customFormat="1" ht="19.5" customHeight="1">
      <c r="A145" s="269"/>
      <c r="B145" s="270"/>
      <c r="C145" s="260"/>
      <c r="D145" s="262"/>
      <c r="E145" s="263"/>
      <c r="F145" s="263"/>
      <c r="G145" s="261"/>
      <c r="H145" s="261"/>
      <c r="I145" s="261"/>
      <c r="J145" s="261"/>
      <c r="K145" s="273"/>
      <c r="L145" s="274"/>
      <c r="M145" s="269"/>
      <c r="N145" s="269"/>
      <c r="O145" s="26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  <c r="AD145" s="189"/>
      <c r="AE145" s="189"/>
      <c r="AF145" s="189"/>
      <c r="AG145" s="189"/>
      <c r="AH145" s="189"/>
      <c r="AI145" s="189"/>
      <c r="AJ145" s="189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189"/>
      <c r="BP145" s="189"/>
      <c r="BQ145" s="189"/>
      <c r="BR145" s="189"/>
      <c r="BS145" s="189"/>
      <c r="BT145" s="189"/>
      <c r="BU145" s="189"/>
      <c r="BV145" s="189"/>
      <c r="BW145" s="189"/>
      <c r="BX145" s="189"/>
      <c r="BY145" s="189"/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89"/>
      <c r="DK145" s="189"/>
      <c r="DL145" s="189"/>
      <c r="DM145" s="189"/>
      <c r="DN145" s="189"/>
      <c r="DO145" s="189"/>
      <c r="DP145" s="189"/>
      <c r="DQ145" s="189"/>
      <c r="DR145" s="189"/>
      <c r="DS145" s="189"/>
      <c r="DT145" s="189"/>
      <c r="DU145" s="189"/>
      <c r="DV145" s="189"/>
      <c r="DW145" s="189"/>
      <c r="DX145" s="189"/>
      <c r="DY145" s="189"/>
      <c r="DZ145" s="189"/>
      <c r="EA145" s="189"/>
      <c r="EB145" s="189"/>
      <c r="EC145" s="189"/>
      <c r="ED145" s="189"/>
      <c r="EE145" s="189"/>
      <c r="EF145" s="189"/>
      <c r="EG145" s="189"/>
      <c r="EH145" s="189"/>
      <c r="EI145" s="189"/>
      <c r="EJ145" s="189"/>
      <c r="EK145" s="189"/>
      <c r="EL145" s="189"/>
      <c r="EM145" s="189"/>
      <c r="EN145" s="189"/>
      <c r="EO145" s="189"/>
      <c r="EP145" s="189"/>
      <c r="EQ145" s="189"/>
      <c r="ER145" s="189"/>
      <c r="ES145" s="189"/>
      <c r="ET145" s="189"/>
      <c r="EU145" s="189"/>
      <c r="EV145" s="189"/>
      <c r="EW145" s="189"/>
      <c r="EX145" s="189"/>
      <c r="EY145" s="189"/>
      <c r="EZ145" s="189"/>
      <c r="FA145" s="189"/>
      <c r="FB145" s="189"/>
      <c r="FC145" s="189"/>
      <c r="FD145" s="189"/>
      <c r="FE145" s="189"/>
      <c r="FF145" s="189"/>
      <c r="FG145" s="189"/>
      <c r="FH145" s="189"/>
      <c r="FI145" s="189"/>
      <c r="FJ145" s="189"/>
      <c r="FK145" s="189"/>
      <c r="FL145" s="189"/>
      <c r="FM145" s="189"/>
      <c r="FN145" s="189"/>
      <c r="FO145" s="189"/>
      <c r="FP145" s="189"/>
      <c r="FQ145" s="189"/>
      <c r="FR145" s="189"/>
      <c r="FS145" s="189"/>
      <c r="FT145" s="189"/>
      <c r="FU145" s="189"/>
      <c r="FV145" s="189"/>
      <c r="FW145" s="189"/>
      <c r="FX145" s="189"/>
      <c r="FY145" s="189"/>
      <c r="FZ145" s="189"/>
      <c r="GA145" s="189"/>
      <c r="GB145" s="189"/>
      <c r="GC145" s="189"/>
      <c r="GD145" s="189"/>
      <c r="GE145" s="189"/>
      <c r="GF145" s="189"/>
      <c r="GG145" s="189"/>
      <c r="GH145" s="189"/>
      <c r="GI145" s="189"/>
      <c r="GJ145" s="189"/>
      <c r="GK145" s="189"/>
      <c r="GL145" s="189"/>
      <c r="GM145" s="189"/>
      <c r="GN145" s="189"/>
      <c r="GO145" s="189"/>
      <c r="GP145" s="189"/>
      <c r="GQ145" s="189"/>
      <c r="GR145" s="189"/>
      <c r="GS145" s="189"/>
      <c r="GT145" s="189"/>
      <c r="GU145" s="189"/>
      <c r="GV145" s="189"/>
      <c r="GW145" s="189"/>
      <c r="GX145" s="189"/>
      <c r="GY145" s="189"/>
      <c r="GZ145" s="189"/>
      <c r="HA145" s="189"/>
      <c r="HB145" s="189"/>
      <c r="HC145" s="189"/>
      <c r="HD145" s="189"/>
      <c r="HE145" s="189"/>
      <c r="HF145" s="189"/>
      <c r="HG145" s="189"/>
      <c r="HH145" s="189"/>
      <c r="HI145" s="189"/>
      <c r="HJ145" s="189"/>
      <c r="HK145" s="189"/>
      <c r="HL145" s="189"/>
      <c r="HM145" s="189"/>
      <c r="HN145" s="189"/>
      <c r="HO145" s="189"/>
      <c r="HP145" s="189"/>
      <c r="HQ145" s="189"/>
      <c r="HR145" s="189"/>
      <c r="HS145" s="189"/>
      <c r="HT145" s="189"/>
      <c r="HU145" s="189"/>
      <c r="HV145" s="189"/>
      <c r="HW145" s="189"/>
      <c r="HX145" s="189"/>
      <c r="HY145" s="189"/>
      <c r="HZ145" s="189"/>
      <c r="IA145" s="189"/>
      <c r="IB145" s="189"/>
      <c r="IC145" s="189"/>
      <c r="ID145" s="189"/>
      <c r="IE145" s="189"/>
      <c r="IF145" s="189"/>
      <c r="IG145" s="189"/>
      <c r="IH145" s="189"/>
      <c r="II145" s="189"/>
      <c r="IJ145" s="189"/>
      <c r="IK145" s="189"/>
      <c r="IL145" s="189"/>
      <c r="IM145" s="189"/>
      <c r="IN145" s="189"/>
      <c r="IO145" s="189"/>
      <c r="IP145" s="189"/>
      <c r="IQ145" s="189"/>
      <c r="IR145" s="189"/>
      <c r="IS145" s="189"/>
      <c r="IT145" s="189"/>
      <c r="IU145" s="189"/>
      <c r="IV145" s="189"/>
    </row>
    <row r="146" spans="1:256" s="198" customFormat="1" ht="19.5" customHeight="1">
      <c r="A146" s="269"/>
      <c r="B146" s="270"/>
      <c r="C146" s="260"/>
      <c r="D146" s="262"/>
      <c r="E146" s="263"/>
      <c r="F146" s="263"/>
      <c r="G146" s="261"/>
      <c r="H146" s="261"/>
      <c r="I146" s="261"/>
      <c r="J146" s="261"/>
      <c r="K146" s="273"/>
      <c r="L146" s="274"/>
      <c r="M146" s="269"/>
      <c r="N146" s="269"/>
      <c r="O146" s="26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89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189"/>
      <c r="EF146" s="189"/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89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189"/>
      <c r="FP146" s="189"/>
      <c r="FQ146" s="189"/>
      <c r="FR146" s="189"/>
      <c r="FS146" s="189"/>
      <c r="FT146" s="189"/>
      <c r="FU146" s="189"/>
      <c r="FV146" s="189"/>
      <c r="FW146" s="189"/>
      <c r="FX146" s="189"/>
      <c r="FY146" s="189"/>
      <c r="FZ146" s="189"/>
      <c r="GA146" s="189"/>
      <c r="GB146" s="189"/>
      <c r="GC146" s="189"/>
      <c r="GD146" s="189"/>
      <c r="GE146" s="189"/>
      <c r="GF146" s="189"/>
      <c r="GG146" s="189"/>
      <c r="GH146" s="189"/>
      <c r="GI146" s="189"/>
      <c r="GJ146" s="189"/>
      <c r="GK146" s="189"/>
      <c r="GL146" s="189"/>
      <c r="GM146" s="189"/>
      <c r="GN146" s="189"/>
      <c r="GO146" s="189"/>
      <c r="GP146" s="189"/>
      <c r="GQ146" s="189"/>
      <c r="GR146" s="189"/>
      <c r="GS146" s="189"/>
      <c r="GT146" s="189"/>
      <c r="GU146" s="189"/>
      <c r="GV146" s="189"/>
      <c r="GW146" s="189"/>
      <c r="GX146" s="189"/>
      <c r="GY146" s="189"/>
      <c r="GZ146" s="189"/>
      <c r="HA146" s="189"/>
      <c r="HB146" s="189"/>
      <c r="HC146" s="189"/>
      <c r="HD146" s="189"/>
      <c r="HE146" s="189"/>
      <c r="HF146" s="189"/>
      <c r="HG146" s="189"/>
      <c r="HH146" s="189"/>
      <c r="HI146" s="189"/>
      <c r="HJ146" s="189"/>
      <c r="HK146" s="189"/>
      <c r="HL146" s="189"/>
      <c r="HM146" s="189"/>
      <c r="HN146" s="189"/>
      <c r="HO146" s="189"/>
      <c r="HP146" s="189"/>
      <c r="HQ146" s="189"/>
      <c r="HR146" s="189"/>
      <c r="HS146" s="189"/>
      <c r="HT146" s="189"/>
      <c r="HU146" s="189"/>
      <c r="HV146" s="189"/>
      <c r="HW146" s="189"/>
      <c r="HX146" s="189"/>
      <c r="HY146" s="189"/>
      <c r="HZ146" s="189"/>
      <c r="IA146" s="189"/>
      <c r="IB146" s="189"/>
      <c r="IC146" s="189"/>
      <c r="ID146" s="189"/>
      <c r="IE146" s="189"/>
      <c r="IF146" s="189"/>
      <c r="IG146" s="189"/>
      <c r="IH146" s="189"/>
      <c r="II146" s="189"/>
      <c r="IJ146" s="189"/>
      <c r="IK146" s="189"/>
      <c r="IL146" s="189"/>
      <c r="IM146" s="189"/>
      <c r="IN146" s="189"/>
      <c r="IO146" s="189"/>
      <c r="IP146" s="189"/>
      <c r="IQ146" s="189"/>
      <c r="IR146" s="189"/>
      <c r="IS146" s="189"/>
      <c r="IT146" s="189"/>
      <c r="IU146" s="189"/>
      <c r="IV146" s="189"/>
    </row>
    <row r="147" spans="1:256" s="198" customFormat="1" ht="19.5" customHeight="1">
      <c r="A147" s="269"/>
      <c r="B147" s="270"/>
      <c r="C147" s="260"/>
      <c r="D147" s="262"/>
      <c r="E147" s="263"/>
      <c r="F147" s="263"/>
      <c r="G147" s="261"/>
      <c r="H147" s="261"/>
      <c r="I147" s="261"/>
      <c r="J147" s="261"/>
      <c r="K147" s="273"/>
      <c r="L147" s="274"/>
      <c r="M147" s="269"/>
      <c r="N147" s="269"/>
      <c r="O147" s="26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189"/>
      <c r="BQ147" s="189"/>
      <c r="BR147" s="189"/>
      <c r="BS147" s="189"/>
      <c r="BT147" s="189"/>
      <c r="BU147" s="189"/>
      <c r="BV147" s="189"/>
      <c r="BW147" s="189"/>
      <c r="BX147" s="189"/>
      <c r="BY147" s="189"/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89"/>
      <c r="DK147" s="189"/>
      <c r="DL147" s="189"/>
      <c r="DM147" s="189"/>
      <c r="DN147" s="189"/>
      <c r="DO147" s="189"/>
      <c r="DP147" s="189"/>
      <c r="DQ147" s="189"/>
      <c r="DR147" s="189"/>
      <c r="DS147" s="189"/>
      <c r="DT147" s="189"/>
      <c r="DU147" s="189"/>
      <c r="DV147" s="189"/>
      <c r="DW147" s="189"/>
      <c r="DX147" s="189"/>
      <c r="DY147" s="189"/>
      <c r="DZ147" s="189"/>
      <c r="EA147" s="189"/>
      <c r="EB147" s="189"/>
      <c r="EC147" s="189"/>
      <c r="ED147" s="189"/>
      <c r="EE147" s="189"/>
      <c r="EF147" s="189"/>
      <c r="EG147" s="189"/>
      <c r="EH147" s="189"/>
      <c r="EI147" s="189"/>
      <c r="EJ147" s="189"/>
      <c r="EK147" s="189"/>
      <c r="EL147" s="189"/>
      <c r="EM147" s="189"/>
      <c r="EN147" s="189"/>
      <c r="EO147" s="189"/>
      <c r="EP147" s="189"/>
      <c r="EQ147" s="189"/>
      <c r="ER147" s="189"/>
      <c r="ES147" s="189"/>
      <c r="ET147" s="189"/>
      <c r="EU147" s="189"/>
      <c r="EV147" s="189"/>
      <c r="EW147" s="189"/>
      <c r="EX147" s="189"/>
      <c r="EY147" s="189"/>
      <c r="EZ147" s="189"/>
      <c r="FA147" s="189"/>
      <c r="FB147" s="189"/>
      <c r="FC147" s="189"/>
      <c r="FD147" s="189"/>
      <c r="FE147" s="189"/>
      <c r="FF147" s="189"/>
      <c r="FG147" s="189"/>
      <c r="FH147" s="189"/>
      <c r="FI147" s="189"/>
      <c r="FJ147" s="189"/>
      <c r="FK147" s="189"/>
      <c r="FL147" s="189"/>
      <c r="FM147" s="189"/>
      <c r="FN147" s="189"/>
      <c r="FO147" s="189"/>
      <c r="FP147" s="189"/>
      <c r="FQ147" s="189"/>
      <c r="FR147" s="189"/>
      <c r="FS147" s="189"/>
      <c r="FT147" s="189"/>
      <c r="FU147" s="189"/>
      <c r="FV147" s="189"/>
      <c r="FW147" s="189"/>
      <c r="FX147" s="189"/>
      <c r="FY147" s="189"/>
      <c r="FZ147" s="189"/>
      <c r="GA147" s="189"/>
      <c r="GB147" s="189"/>
      <c r="GC147" s="189"/>
      <c r="GD147" s="189"/>
      <c r="GE147" s="189"/>
      <c r="GF147" s="189"/>
      <c r="GG147" s="189"/>
      <c r="GH147" s="189"/>
      <c r="GI147" s="189"/>
      <c r="GJ147" s="189"/>
      <c r="GK147" s="189"/>
      <c r="GL147" s="189"/>
      <c r="GM147" s="189"/>
      <c r="GN147" s="189"/>
      <c r="GO147" s="189"/>
      <c r="GP147" s="189"/>
      <c r="GQ147" s="189"/>
      <c r="GR147" s="189"/>
      <c r="GS147" s="189"/>
      <c r="GT147" s="189"/>
      <c r="GU147" s="189"/>
      <c r="GV147" s="189"/>
      <c r="GW147" s="189"/>
      <c r="GX147" s="189"/>
      <c r="GY147" s="189"/>
      <c r="GZ147" s="189"/>
      <c r="HA147" s="189"/>
      <c r="HB147" s="189"/>
      <c r="HC147" s="189"/>
      <c r="HD147" s="189"/>
      <c r="HE147" s="189"/>
      <c r="HF147" s="189"/>
      <c r="HG147" s="189"/>
      <c r="HH147" s="189"/>
      <c r="HI147" s="189"/>
      <c r="HJ147" s="189"/>
      <c r="HK147" s="189"/>
      <c r="HL147" s="189"/>
      <c r="HM147" s="189"/>
      <c r="HN147" s="189"/>
      <c r="HO147" s="189"/>
      <c r="HP147" s="189"/>
      <c r="HQ147" s="189"/>
      <c r="HR147" s="189"/>
      <c r="HS147" s="189"/>
      <c r="HT147" s="189"/>
      <c r="HU147" s="189"/>
      <c r="HV147" s="189"/>
      <c r="HW147" s="189"/>
      <c r="HX147" s="189"/>
      <c r="HY147" s="189"/>
      <c r="HZ147" s="189"/>
      <c r="IA147" s="189"/>
      <c r="IB147" s="189"/>
      <c r="IC147" s="189"/>
      <c r="ID147" s="189"/>
      <c r="IE147" s="189"/>
      <c r="IF147" s="189"/>
      <c r="IG147" s="189"/>
      <c r="IH147" s="189"/>
      <c r="II147" s="189"/>
      <c r="IJ147" s="189"/>
      <c r="IK147" s="189"/>
      <c r="IL147" s="189"/>
      <c r="IM147" s="189"/>
      <c r="IN147" s="189"/>
      <c r="IO147" s="189"/>
      <c r="IP147" s="189"/>
      <c r="IQ147" s="189"/>
      <c r="IR147" s="189"/>
      <c r="IS147" s="189"/>
      <c r="IT147" s="189"/>
      <c r="IU147" s="189"/>
      <c r="IV147" s="189"/>
    </row>
    <row r="148" spans="1:256" s="198" customFormat="1" ht="19.5" customHeight="1">
      <c r="A148" s="269"/>
      <c r="B148" s="270"/>
      <c r="C148" s="260"/>
      <c r="D148" s="262"/>
      <c r="E148" s="263"/>
      <c r="F148" s="263"/>
      <c r="G148" s="261"/>
      <c r="H148" s="261"/>
      <c r="I148" s="261"/>
      <c r="J148" s="261"/>
      <c r="K148" s="273"/>
      <c r="L148" s="274"/>
      <c r="M148" s="269"/>
      <c r="N148" s="269"/>
      <c r="O148" s="26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89"/>
      <c r="BN148" s="189"/>
      <c r="BO148" s="189"/>
      <c r="BP148" s="189"/>
      <c r="BQ148" s="189"/>
      <c r="BR148" s="189"/>
      <c r="BS148" s="189"/>
      <c r="BT148" s="189"/>
      <c r="BU148" s="189"/>
      <c r="BV148" s="189"/>
      <c r="BW148" s="189"/>
      <c r="BX148" s="189"/>
      <c r="BY148" s="189"/>
      <c r="BZ148" s="189"/>
      <c r="CA148" s="189"/>
      <c r="CB148" s="189"/>
      <c r="CC148" s="189"/>
      <c r="CD148" s="189"/>
      <c r="CE148" s="189"/>
      <c r="CF148" s="189"/>
      <c r="CG148" s="189"/>
      <c r="CH148" s="189"/>
      <c r="CI148" s="189"/>
      <c r="CJ148" s="189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89"/>
      <c r="DB148" s="189"/>
      <c r="DC148" s="189"/>
      <c r="DD148" s="189"/>
      <c r="DE148" s="189"/>
      <c r="DF148" s="189"/>
      <c r="DG148" s="189"/>
      <c r="DH148" s="189"/>
      <c r="DI148" s="189"/>
      <c r="DJ148" s="189"/>
      <c r="DK148" s="189"/>
      <c r="DL148" s="189"/>
      <c r="DM148" s="189"/>
      <c r="DN148" s="189"/>
      <c r="DO148" s="189"/>
      <c r="DP148" s="189"/>
      <c r="DQ148" s="189"/>
      <c r="DR148" s="189"/>
      <c r="DS148" s="189"/>
      <c r="DT148" s="189"/>
      <c r="DU148" s="189"/>
      <c r="DV148" s="189"/>
      <c r="DW148" s="189"/>
      <c r="DX148" s="189"/>
      <c r="DY148" s="189"/>
      <c r="DZ148" s="189"/>
      <c r="EA148" s="189"/>
      <c r="EB148" s="189"/>
      <c r="EC148" s="189"/>
      <c r="ED148" s="189"/>
      <c r="EE148" s="189"/>
      <c r="EF148" s="189"/>
      <c r="EG148" s="189"/>
      <c r="EH148" s="189"/>
      <c r="EI148" s="189"/>
      <c r="EJ148" s="189"/>
      <c r="EK148" s="189"/>
      <c r="EL148" s="189"/>
      <c r="EM148" s="189"/>
      <c r="EN148" s="189"/>
      <c r="EO148" s="189"/>
      <c r="EP148" s="189"/>
      <c r="EQ148" s="189"/>
      <c r="ER148" s="189"/>
      <c r="ES148" s="189"/>
      <c r="ET148" s="189"/>
      <c r="EU148" s="189"/>
      <c r="EV148" s="189"/>
      <c r="EW148" s="189"/>
      <c r="EX148" s="189"/>
      <c r="EY148" s="189"/>
      <c r="EZ148" s="189"/>
      <c r="FA148" s="189"/>
      <c r="FB148" s="189"/>
      <c r="FC148" s="189"/>
      <c r="FD148" s="189"/>
      <c r="FE148" s="189"/>
      <c r="FF148" s="189"/>
      <c r="FG148" s="189"/>
      <c r="FH148" s="189"/>
      <c r="FI148" s="189"/>
      <c r="FJ148" s="189"/>
      <c r="FK148" s="189"/>
      <c r="FL148" s="189"/>
      <c r="FM148" s="189"/>
      <c r="FN148" s="189"/>
      <c r="FO148" s="189"/>
      <c r="FP148" s="189"/>
      <c r="FQ148" s="189"/>
      <c r="FR148" s="189"/>
      <c r="FS148" s="189"/>
      <c r="FT148" s="189"/>
      <c r="FU148" s="189"/>
      <c r="FV148" s="189"/>
      <c r="FW148" s="189"/>
      <c r="FX148" s="189"/>
      <c r="FY148" s="189"/>
      <c r="FZ148" s="189"/>
      <c r="GA148" s="189"/>
      <c r="GB148" s="189"/>
      <c r="GC148" s="189"/>
      <c r="GD148" s="189"/>
      <c r="GE148" s="189"/>
      <c r="GF148" s="189"/>
      <c r="GG148" s="189"/>
      <c r="GH148" s="189"/>
      <c r="GI148" s="189"/>
      <c r="GJ148" s="189"/>
      <c r="GK148" s="189"/>
      <c r="GL148" s="189"/>
      <c r="GM148" s="189"/>
      <c r="GN148" s="189"/>
      <c r="GO148" s="189"/>
      <c r="GP148" s="189"/>
      <c r="GQ148" s="189"/>
      <c r="GR148" s="189"/>
      <c r="GS148" s="189"/>
      <c r="GT148" s="189"/>
      <c r="GU148" s="189"/>
      <c r="GV148" s="189"/>
      <c r="GW148" s="189"/>
      <c r="GX148" s="189"/>
      <c r="GY148" s="189"/>
      <c r="GZ148" s="189"/>
      <c r="HA148" s="189"/>
      <c r="HB148" s="189"/>
      <c r="HC148" s="189"/>
      <c r="HD148" s="189"/>
      <c r="HE148" s="189"/>
      <c r="HF148" s="189"/>
      <c r="HG148" s="189"/>
      <c r="HH148" s="189"/>
      <c r="HI148" s="189"/>
      <c r="HJ148" s="189"/>
      <c r="HK148" s="189"/>
      <c r="HL148" s="189"/>
      <c r="HM148" s="189"/>
      <c r="HN148" s="189"/>
      <c r="HO148" s="189"/>
      <c r="HP148" s="189"/>
      <c r="HQ148" s="189"/>
      <c r="HR148" s="189"/>
      <c r="HS148" s="189"/>
      <c r="HT148" s="189"/>
      <c r="HU148" s="189"/>
      <c r="HV148" s="189"/>
      <c r="HW148" s="189"/>
      <c r="HX148" s="189"/>
      <c r="HY148" s="189"/>
      <c r="HZ148" s="189"/>
      <c r="IA148" s="189"/>
      <c r="IB148" s="189"/>
      <c r="IC148" s="189"/>
      <c r="ID148" s="189"/>
      <c r="IE148" s="189"/>
      <c r="IF148" s="189"/>
      <c r="IG148" s="189"/>
      <c r="IH148" s="189"/>
      <c r="II148" s="189"/>
      <c r="IJ148" s="189"/>
      <c r="IK148" s="189"/>
      <c r="IL148" s="189"/>
      <c r="IM148" s="189"/>
      <c r="IN148" s="189"/>
      <c r="IO148" s="189"/>
      <c r="IP148" s="189"/>
      <c r="IQ148" s="189"/>
      <c r="IR148" s="189"/>
      <c r="IS148" s="189"/>
      <c r="IT148" s="189"/>
      <c r="IU148" s="189"/>
      <c r="IV148" s="189"/>
    </row>
    <row r="149" spans="1:256" s="198" customFormat="1" ht="19.5" customHeight="1">
      <c r="A149" s="269"/>
      <c r="B149" s="270"/>
      <c r="C149" s="260"/>
      <c r="D149" s="262"/>
      <c r="E149" s="263"/>
      <c r="F149" s="263"/>
      <c r="G149" s="261"/>
      <c r="H149" s="261"/>
      <c r="I149" s="261"/>
      <c r="J149" s="261"/>
      <c r="K149" s="273"/>
      <c r="L149" s="274"/>
      <c r="M149" s="269"/>
      <c r="N149" s="269"/>
      <c r="O149" s="26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  <c r="AF149" s="189"/>
      <c r="AG149" s="189"/>
      <c r="AH149" s="189"/>
      <c r="AI149" s="189"/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89"/>
      <c r="BN149" s="189"/>
      <c r="BO149" s="189"/>
      <c r="BP149" s="189"/>
      <c r="BQ149" s="189"/>
      <c r="BR149" s="189"/>
      <c r="BS149" s="189"/>
      <c r="BT149" s="189"/>
      <c r="BU149" s="189"/>
      <c r="BV149" s="189"/>
      <c r="BW149" s="189"/>
      <c r="BX149" s="189"/>
      <c r="BY149" s="189"/>
      <c r="BZ149" s="189"/>
      <c r="CA149" s="189"/>
      <c r="CB149" s="189"/>
      <c r="CC149" s="189"/>
      <c r="CD149" s="189"/>
      <c r="CE149" s="189"/>
      <c r="CF149" s="189"/>
      <c r="CG149" s="189"/>
      <c r="CH149" s="189"/>
      <c r="CI149" s="189"/>
      <c r="CJ149" s="189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89"/>
      <c r="DB149" s="189"/>
      <c r="DC149" s="189"/>
      <c r="DD149" s="189"/>
      <c r="DE149" s="189"/>
      <c r="DF149" s="189"/>
      <c r="DG149" s="189"/>
      <c r="DH149" s="189"/>
      <c r="DI149" s="189"/>
      <c r="DJ149" s="189"/>
      <c r="DK149" s="189"/>
      <c r="DL149" s="189"/>
      <c r="DM149" s="189"/>
      <c r="DN149" s="189"/>
      <c r="DO149" s="189"/>
      <c r="DP149" s="189"/>
      <c r="DQ149" s="189"/>
      <c r="DR149" s="189"/>
      <c r="DS149" s="189"/>
      <c r="DT149" s="189"/>
      <c r="DU149" s="189"/>
      <c r="DV149" s="189"/>
      <c r="DW149" s="189"/>
      <c r="DX149" s="189"/>
      <c r="DY149" s="189"/>
      <c r="DZ149" s="189"/>
      <c r="EA149" s="189"/>
      <c r="EB149" s="189"/>
      <c r="EC149" s="189"/>
      <c r="ED149" s="189"/>
      <c r="EE149" s="189"/>
      <c r="EF149" s="189"/>
      <c r="EG149" s="189"/>
      <c r="EH149" s="189"/>
      <c r="EI149" s="189"/>
      <c r="EJ149" s="189"/>
      <c r="EK149" s="189"/>
      <c r="EL149" s="189"/>
      <c r="EM149" s="189"/>
      <c r="EN149" s="189"/>
      <c r="EO149" s="189"/>
      <c r="EP149" s="189"/>
      <c r="EQ149" s="189"/>
      <c r="ER149" s="189"/>
      <c r="ES149" s="189"/>
      <c r="ET149" s="189"/>
      <c r="EU149" s="189"/>
      <c r="EV149" s="189"/>
      <c r="EW149" s="189"/>
      <c r="EX149" s="189"/>
      <c r="EY149" s="189"/>
      <c r="EZ149" s="189"/>
      <c r="FA149" s="189"/>
      <c r="FB149" s="189"/>
      <c r="FC149" s="189"/>
      <c r="FD149" s="189"/>
      <c r="FE149" s="189"/>
      <c r="FF149" s="189"/>
      <c r="FG149" s="189"/>
      <c r="FH149" s="189"/>
      <c r="FI149" s="189"/>
      <c r="FJ149" s="189"/>
      <c r="FK149" s="189"/>
      <c r="FL149" s="189"/>
      <c r="FM149" s="189"/>
      <c r="FN149" s="189"/>
      <c r="FO149" s="189"/>
      <c r="FP149" s="189"/>
      <c r="FQ149" s="189"/>
      <c r="FR149" s="189"/>
      <c r="FS149" s="189"/>
      <c r="FT149" s="189"/>
      <c r="FU149" s="189"/>
      <c r="FV149" s="189"/>
      <c r="FW149" s="189"/>
      <c r="FX149" s="189"/>
      <c r="FY149" s="189"/>
      <c r="FZ149" s="189"/>
      <c r="GA149" s="189"/>
      <c r="GB149" s="189"/>
      <c r="GC149" s="189"/>
      <c r="GD149" s="189"/>
      <c r="GE149" s="189"/>
      <c r="GF149" s="189"/>
      <c r="GG149" s="189"/>
      <c r="GH149" s="189"/>
      <c r="GI149" s="189"/>
      <c r="GJ149" s="189"/>
      <c r="GK149" s="189"/>
      <c r="GL149" s="189"/>
      <c r="GM149" s="189"/>
      <c r="GN149" s="189"/>
      <c r="GO149" s="189"/>
      <c r="GP149" s="189"/>
      <c r="GQ149" s="189"/>
      <c r="GR149" s="189"/>
      <c r="GS149" s="189"/>
      <c r="GT149" s="189"/>
      <c r="GU149" s="189"/>
      <c r="GV149" s="189"/>
      <c r="GW149" s="189"/>
      <c r="GX149" s="189"/>
      <c r="GY149" s="189"/>
      <c r="GZ149" s="189"/>
      <c r="HA149" s="189"/>
      <c r="HB149" s="189"/>
      <c r="HC149" s="189"/>
      <c r="HD149" s="189"/>
      <c r="HE149" s="189"/>
      <c r="HF149" s="189"/>
      <c r="HG149" s="189"/>
      <c r="HH149" s="189"/>
      <c r="HI149" s="189"/>
      <c r="HJ149" s="189"/>
      <c r="HK149" s="189"/>
      <c r="HL149" s="189"/>
      <c r="HM149" s="189"/>
      <c r="HN149" s="189"/>
      <c r="HO149" s="189"/>
      <c r="HP149" s="189"/>
      <c r="HQ149" s="189"/>
      <c r="HR149" s="189"/>
      <c r="HS149" s="189"/>
      <c r="HT149" s="189"/>
      <c r="HU149" s="189"/>
      <c r="HV149" s="189"/>
      <c r="HW149" s="189"/>
      <c r="HX149" s="189"/>
      <c r="HY149" s="189"/>
      <c r="HZ149" s="189"/>
      <c r="IA149" s="189"/>
      <c r="IB149" s="189"/>
      <c r="IC149" s="189"/>
      <c r="ID149" s="189"/>
      <c r="IE149" s="189"/>
      <c r="IF149" s="189"/>
      <c r="IG149" s="189"/>
      <c r="IH149" s="189"/>
      <c r="II149" s="189"/>
      <c r="IJ149" s="189"/>
      <c r="IK149" s="189"/>
      <c r="IL149" s="189"/>
      <c r="IM149" s="189"/>
      <c r="IN149" s="189"/>
      <c r="IO149" s="189"/>
      <c r="IP149" s="189"/>
      <c r="IQ149" s="189"/>
      <c r="IR149" s="189"/>
      <c r="IS149" s="189"/>
      <c r="IT149" s="189"/>
      <c r="IU149" s="189"/>
      <c r="IV149" s="189"/>
    </row>
    <row r="150" spans="1:256" s="198" customFormat="1" ht="19.5" customHeight="1">
      <c r="A150" s="269"/>
      <c r="B150" s="270"/>
      <c r="C150" s="260"/>
      <c r="D150" s="262"/>
      <c r="E150" s="263"/>
      <c r="F150" s="263"/>
      <c r="G150" s="261"/>
      <c r="H150" s="261"/>
      <c r="I150" s="261"/>
      <c r="J150" s="261"/>
      <c r="K150" s="273"/>
      <c r="L150" s="274"/>
      <c r="M150" s="269"/>
      <c r="N150" s="269"/>
      <c r="O150" s="26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89"/>
      <c r="BN150" s="189"/>
      <c r="BO150" s="189"/>
      <c r="BP150" s="189"/>
      <c r="BQ150" s="189"/>
      <c r="BR150" s="189"/>
      <c r="BS150" s="189"/>
      <c r="BT150" s="189"/>
      <c r="BU150" s="189"/>
      <c r="BV150" s="189"/>
      <c r="BW150" s="189"/>
      <c r="BX150" s="189"/>
      <c r="BY150" s="189"/>
      <c r="BZ150" s="189"/>
      <c r="CA150" s="189"/>
      <c r="CB150" s="189"/>
      <c r="CC150" s="189"/>
      <c r="CD150" s="189"/>
      <c r="CE150" s="189"/>
      <c r="CF150" s="189"/>
      <c r="CG150" s="189"/>
      <c r="CH150" s="189"/>
      <c r="CI150" s="189"/>
      <c r="CJ150" s="189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89"/>
      <c r="DB150" s="189"/>
      <c r="DC150" s="189"/>
      <c r="DD150" s="189"/>
      <c r="DE150" s="189"/>
      <c r="DF150" s="189"/>
      <c r="DG150" s="189"/>
      <c r="DH150" s="189"/>
      <c r="DI150" s="189"/>
      <c r="DJ150" s="189"/>
      <c r="DK150" s="189"/>
      <c r="DL150" s="189"/>
      <c r="DM150" s="189"/>
      <c r="DN150" s="189"/>
      <c r="DO150" s="189"/>
      <c r="DP150" s="189"/>
      <c r="DQ150" s="189"/>
      <c r="DR150" s="189"/>
      <c r="DS150" s="189"/>
      <c r="DT150" s="189"/>
      <c r="DU150" s="189"/>
      <c r="DV150" s="189"/>
      <c r="DW150" s="189"/>
      <c r="DX150" s="189"/>
      <c r="DY150" s="189"/>
      <c r="DZ150" s="189"/>
      <c r="EA150" s="189"/>
      <c r="EB150" s="189"/>
      <c r="EC150" s="189"/>
      <c r="ED150" s="189"/>
      <c r="EE150" s="189"/>
      <c r="EF150" s="189"/>
      <c r="EG150" s="189"/>
      <c r="EH150" s="189"/>
      <c r="EI150" s="189"/>
      <c r="EJ150" s="189"/>
      <c r="EK150" s="189"/>
      <c r="EL150" s="189"/>
      <c r="EM150" s="189"/>
      <c r="EN150" s="189"/>
      <c r="EO150" s="189"/>
      <c r="EP150" s="189"/>
      <c r="EQ150" s="189"/>
      <c r="ER150" s="189"/>
      <c r="ES150" s="189"/>
      <c r="ET150" s="189"/>
      <c r="EU150" s="189"/>
      <c r="EV150" s="189"/>
      <c r="EW150" s="189"/>
      <c r="EX150" s="189"/>
      <c r="EY150" s="189"/>
      <c r="EZ150" s="189"/>
      <c r="FA150" s="189"/>
      <c r="FB150" s="189"/>
      <c r="FC150" s="189"/>
      <c r="FD150" s="189"/>
      <c r="FE150" s="189"/>
      <c r="FF150" s="189"/>
      <c r="FG150" s="189"/>
      <c r="FH150" s="189"/>
      <c r="FI150" s="189"/>
      <c r="FJ150" s="189"/>
      <c r="FK150" s="189"/>
      <c r="FL150" s="189"/>
      <c r="FM150" s="189"/>
      <c r="FN150" s="189"/>
      <c r="FO150" s="189"/>
      <c r="FP150" s="189"/>
      <c r="FQ150" s="189"/>
      <c r="FR150" s="189"/>
      <c r="FS150" s="189"/>
      <c r="FT150" s="189"/>
      <c r="FU150" s="189"/>
      <c r="FV150" s="189"/>
      <c r="FW150" s="189"/>
      <c r="FX150" s="189"/>
      <c r="FY150" s="189"/>
      <c r="FZ150" s="189"/>
      <c r="GA150" s="189"/>
      <c r="GB150" s="189"/>
      <c r="GC150" s="189"/>
      <c r="GD150" s="189"/>
      <c r="GE150" s="189"/>
      <c r="GF150" s="189"/>
      <c r="GG150" s="189"/>
      <c r="GH150" s="189"/>
      <c r="GI150" s="189"/>
      <c r="GJ150" s="189"/>
      <c r="GK150" s="189"/>
      <c r="GL150" s="189"/>
      <c r="GM150" s="189"/>
      <c r="GN150" s="189"/>
      <c r="GO150" s="189"/>
      <c r="GP150" s="189"/>
      <c r="GQ150" s="189"/>
      <c r="GR150" s="189"/>
      <c r="GS150" s="189"/>
      <c r="GT150" s="189"/>
      <c r="GU150" s="189"/>
      <c r="GV150" s="189"/>
      <c r="GW150" s="189"/>
      <c r="GX150" s="189"/>
      <c r="GY150" s="189"/>
      <c r="GZ150" s="189"/>
      <c r="HA150" s="189"/>
      <c r="HB150" s="189"/>
      <c r="HC150" s="189"/>
      <c r="HD150" s="189"/>
      <c r="HE150" s="189"/>
      <c r="HF150" s="189"/>
      <c r="HG150" s="189"/>
      <c r="HH150" s="189"/>
      <c r="HI150" s="189"/>
      <c r="HJ150" s="189"/>
      <c r="HK150" s="189"/>
      <c r="HL150" s="189"/>
      <c r="HM150" s="189"/>
      <c r="HN150" s="189"/>
      <c r="HO150" s="189"/>
      <c r="HP150" s="189"/>
      <c r="HQ150" s="189"/>
      <c r="HR150" s="189"/>
      <c r="HS150" s="189"/>
      <c r="HT150" s="189"/>
      <c r="HU150" s="189"/>
      <c r="HV150" s="189"/>
      <c r="HW150" s="189"/>
      <c r="HX150" s="189"/>
      <c r="HY150" s="189"/>
      <c r="HZ150" s="189"/>
      <c r="IA150" s="189"/>
      <c r="IB150" s="189"/>
      <c r="IC150" s="189"/>
      <c r="ID150" s="189"/>
      <c r="IE150" s="189"/>
      <c r="IF150" s="189"/>
      <c r="IG150" s="189"/>
      <c r="IH150" s="189"/>
      <c r="II150" s="189"/>
      <c r="IJ150" s="189"/>
      <c r="IK150" s="189"/>
      <c r="IL150" s="189"/>
      <c r="IM150" s="189"/>
      <c r="IN150" s="189"/>
      <c r="IO150" s="189"/>
      <c r="IP150" s="189"/>
      <c r="IQ150" s="189"/>
      <c r="IR150" s="189"/>
      <c r="IS150" s="189"/>
      <c r="IT150" s="189"/>
      <c r="IU150" s="189"/>
      <c r="IV150" s="189"/>
    </row>
    <row r="151" spans="1:256" s="198" customFormat="1" ht="19.5" customHeight="1">
      <c r="A151" s="269"/>
      <c r="B151" s="270"/>
      <c r="C151" s="260"/>
      <c r="D151" s="262"/>
      <c r="E151" s="263"/>
      <c r="F151" s="263"/>
      <c r="G151" s="261"/>
      <c r="H151" s="261"/>
      <c r="I151" s="261"/>
      <c r="J151" s="261"/>
      <c r="K151" s="273"/>
      <c r="L151" s="274"/>
      <c r="M151" s="269"/>
      <c r="N151" s="269"/>
      <c r="O151" s="26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189"/>
      <c r="BP151" s="189"/>
      <c r="BQ151" s="189"/>
      <c r="BR151" s="189"/>
      <c r="BS151" s="189"/>
      <c r="BT151" s="189"/>
      <c r="BU151" s="189"/>
      <c r="BV151" s="189"/>
      <c r="BW151" s="189"/>
      <c r="BX151" s="189"/>
      <c r="BY151" s="189"/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89"/>
      <c r="DK151" s="189"/>
      <c r="DL151" s="189"/>
      <c r="DM151" s="189"/>
      <c r="DN151" s="189"/>
      <c r="DO151" s="189"/>
      <c r="DP151" s="189"/>
      <c r="DQ151" s="189"/>
      <c r="DR151" s="189"/>
      <c r="DS151" s="189"/>
      <c r="DT151" s="189"/>
      <c r="DU151" s="189"/>
      <c r="DV151" s="189"/>
      <c r="DW151" s="189"/>
      <c r="DX151" s="189"/>
      <c r="DY151" s="189"/>
      <c r="DZ151" s="189"/>
      <c r="EA151" s="189"/>
      <c r="EB151" s="189"/>
      <c r="EC151" s="189"/>
      <c r="ED151" s="189"/>
      <c r="EE151" s="189"/>
      <c r="EF151" s="189"/>
      <c r="EG151" s="189"/>
      <c r="EH151" s="189"/>
      <c r="EI151" s="189"/>
      <c r="EJ151" s="189"/>
      <c r="EK151" s="189"/>
      <c r="EL151" s="189"/>
      <c r="EM151" s="189"/>
      <c r="EN151" s="189"/>
      <c r="EO151" s="189"/>
      <c r="EP151" s="189"/>
      <c r="EQ151" s="189"/>
      <c r="ER151" s="189"/>
      <c r="ES151" s="189"/>
      <c r="ET151" s="189"/>
      <c r="EU151" s="189"/>
      <c r="EV151" s="189"/>
      <c r="EW151" s="189"/>
      <c r="EX151" s="189"/>
      <c r="EY151" s="189"/>
      <c r="EZ151" s="189"/>
      <c r="FA151" s="189"/>
      <c r="FB151" s="189"/>
      <c r="FC151" s="189"/>
      <c r="FD151" s="189"/>
      <c r="FE151" s="189"/>
      <c r="FF151" s="189"/>
      <c r="FG151" s="189"/>
      <c r="FH151" s="189"/>
      <c r="FI151" s="189"/>
      <c r="FJ151" s="189"/>
      <c r="FK151" s="189"/>
      <c r="FL151" s="189"/>
      <c r="FM151" s="189"/>
      <c r="FN151" s="189"/>
      <c r="FO151" s="189"/>
      <c r="FP151" s="189"/>
      <c r="FQ151" s="189"/>
      <c r="FR151" s="189"/>
      <c r="FS151" s="189"/>
      <c r="FT151" s="189"/>
      <c r="FU151" s="189"/>
      <c r="FV151" s="189"/>
      <c r="FW151" s="189"/>
      <c r="FX151" s="189"/>
      <c r="FY151" s="189"/>
      <c r="FZ151" s="189"/>
      <c r="GA151" s="189"/>
      <c r="GB151" s="189"/>
      <c r="GC151" s="189"/>
      <c r="GD151" s="189"/>
      <c r="GE151" s="189"/>
      <c r="GF151" s="189"/>
      <c r="GG151" s="189"/>
      <c r="GH151" s="189"/>
      <c r="GI151" s="189"/>
      <c r="GJ151" s="189"/>
      <c r="GK151" s="189"/>
      <c r="GL151" s="189"/>
      <c r="GM151" s="189"/>
      <c r="GN151" s="189"/>
      <c r="GO151" s="189"/>
      <c r="GP151" s="189"/>
      <c r="GQ151" s="189"/>
      <c r="GR151" s="189"/>
      <c r="GS151" s="189"/>
      <c r="GT151" s="189"/>
      <c r="GU151" s="189"/>
      <c r="GV151" s="189"/>
      <c r="GW151" s="189"/>
      <c r="GX151" s="189"/>
      <c r="GY151" s="189"/>
      <c r="GZ151" s="189"/>
      <c r="HA151" s="189"/>
      <c r="HB151" s="189"/>
      <c r="HC151" s="189"/>
      <c r="HD151" s="189"/>
      <c r="HE151" s="189"/>
      <c r="HF151" s="189"/>
      <c r="HG151" s="189"/>
      <c r="HH151" s="189"/>
      <c r="HI151" s="189"/>
      <c r="HJ151" s="189"/>
      <c r="HK151" s="189"/>
      <c r="HL151" s="189"/>
      <c r="HM151" s="189"/>
      <c r="HN151" s="189"/>
      <c r="HO151" s="189"/>
      <c r="HP151" s="189"/>
      <c r="HQ151" s="189"/>
      <c r="HR151" s="189"/>
      <c r="HS151" s="189"/>
      <c r="HT151" s="189"/>
      <c r="HU151" s="189"/>
      <c r="HV151" s="189"/>
      <c r="HW151" s="189"/>
      <c r="HX151" s="189"/>
      <c r="HY151" s="189"/>
      <c r="HZ151" s="189"/>
      <c r="IA151" s="189"/>
      <c r="IB151" s="189"/>
      <c r="IC151" s="189"/>
      <c r="ID151" s="189"/>
      <c r="IE151" s="189"/>
      <c r="IF151" s="189"/>
      <c r="IG151" s="189"/>
      <c r="IH151" s="189"/>
      <c r="II151" s="189"/>
      <c r="IJ151" s="189"/>
      <c r="IK151" s="189"/>
      <c r="IL151" s="189"/>
      <c r="IM151" s="189"/>
      <c r="IN151" s="189"/>
      <c r="IO151" s="189"/>
      <c r="IP151" s="189"/>
      <c r="IQ151" s="189"/>
      <c r="IR151" s="189"/>
      <c r="IS151" s="189"/>
      <c r="IT151" s="189"/>
      <c r="IU151" s="189"/>
      <c r="IV151" s="189"/>
    </row>
    <row r="152" spans="1:256" s="198" customFormat="1" ht="19.5" customHeight="1">
      <c r="A152" s="269"/>
      <c r="B152" s="270"/>
      <c r="C152" s="260"/>
      <c r="D152" s="262"/>
      <c r="E152" s="263"/>
      <c r="F152" s="263"/>
      <c r="G152" s="261"/>
      <c r="H152" s="261"/>
      <c r="I152" s="261"/>
      <c r="J152" s="261"/>
      <c r="K152" s="273"/>
      <c r="L152" s="274"/>
      <c r="M152" s="269"/>
      <c r="N152" s="269"/>
      <c r="O152" s="26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189"/>
      <c r="BP152" s="189"/>
      <c r="BQ152" s="189"/>
      <c r="BR152" s="189"/>
      <c r="BS152" s="189"/>
      <c r="BT152" s="189"/>
      <c r="BU152" s="189"/>
      <c r="BV152" s="189"/>
      <c r="BW152" s="189"/>
      <c r="BX152" s="189"/>
      <c r="BY152" s="189"/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89"/>
      <c r="DK152" s="189"/>
      <c r="DL152" s="189"/>
      <c r="DM152" s="189"/>
      <c r="DN152" s="189"/>
      <c r="DO152" s="189"/>
      <c r="DP152" s="189"/>
      <c r="DQ152" s="189"/>
      <c r="DR152" s="189"/>
      <c r="DS152" s="189"/>
      <c r="DT152" s="189"/>
      <c r="DU152" s="189"/>
      <c r="DV152" s="189"/>
      <c r="DW152" s="189"/>
      <c r="DX152" s="189"/>
      <c r="DY152" s="189"/>
      <c r="DZ152" s="189"/>
      <c r="EA152" s="189"/>
      <c r="EB152" s="189"/>
      <c r="EC152" s="189"/>
      <c r="ED152" s="189"/>
      <c r="EE152" s="189"/>
      <c r="EF152" s="189"/>
      <c r="EG152" s="189"/>
      <c r="EH152" s="189"/>
      <c r="EI152" s="189"/>
      <c r="EJ152" s="189"/>
      <c r="EK152" s="189"/>
      <c r="EL152" s="189"/>
      <c r="EM152" s="189"/>
      <c r="EN152" s="189"/>
      <c r="EO152" s="189"/>
      <c r="EP152" s="189"/>
      <c r="EQ152" s="189"/>
      <c r="ER152" s="189"/>
      <c r="ES152" s="189"/>
      <c r="ET152" s="189"/>
      <c r="EU152" s="189"/>
      <c r="EV152" s="189"/>
      <c r="EW152" s="189"/>
      <c r="EX152" s="189"/>
      <c r="EY152" s="189"/>
      <c r="EZ152" s="189"/>
      <c r="FA152" s="189"/>
      <c r="FB152" s="189"/>
      <c r="FC152" s="189"/>
      <c r="FD152" s="189"/>
      <c r="FE152" s="189"/>
      <c r="FF152" s="189"/>
      <c r="FG152" s="189"/>
      <c r="FH152" s="189"/>
      <c r="FI152" s="189"/>
      <c r="FJ152" s="189"/>
      <c r="FK152" s="189"/>
      <c r="FL152" s="189"/>
      <c r="FM152" s="189"/>
      <c r="FN152" s="189"/>
      <c r="FO152" s="189"/>
      <c r="FP152" s="189"/>
      <c r="FQ152" s="189"/>
      <c r="FR152" s="189"/>
      <c r="FS152" s="189"/>
      <c r="FT152" s="189"/>
      <c r="FU152" s="189"/>
      <c r="FV152" s="189"/>
      <c r="FW152" s="189"/>
      <c r="FX152" s="189"/>
      <c r="FY152" s="189"/>
      <c r="FZ152" s="189"/>
      <c r="GA152" s="189"/>
      <c r="GB152" s="189"/>
      <c r="GC152" s="189"/>
      <c r="GD152" s="189"/>
      <c r="GE152" s="189"/>
      <c r="GF152" s="189"/>
      <c r="GG152" s="189"/>
      <c r="GH152" s="189"/>
      <c r="GI152" s="189"/>
      <c r="GJ152" s="189"/>
      <c r="GK152" s="189"/>
      <c r="GL152" s="189"/>
      <c r="GM152" s="189"/>
      <c r="GN152" s="189"/>
      <c r="GO152" s="189"/>
      <c r="GP152" s="189"/>
      <c r="GQ152" s="189"/>
      <c r="GR152" s="189"/>
      <c r="GS152" s="189"/>
      <c r="GT152" s="189"/>
      <c r="GU152" s="189"/>
      <c r="GV152" s="189"/>
      <c r="GW152" s="189"/>
      <c r="GX152" s="189"/>
      <c r="GY152" s="189"/>
      <c r="GZ152" s="189"/>
      <c r="HA152" s="189"/>
      <c r="HB152" s="189"/>
      <c r="HC152" s="189"/>
      <c r="HD152" s="189"/>
      <c r="HE152" s="189"/>
      <c r="HF152" s="189"/>
      <c r="HG152" s="189"/>
      <c r="HH152" s="189"/>
      <c r="HI152" s="189"/>
      <c r="HJ152" s="189"/>
      <c r="HK152" s="189"/>
      <c r="HL152" s="189"/>
      <c r="HM152" s="189"/>
      <c r="HN152" s="189"/>
      <c r="HO152" s="189"/>
      <c r="HP152" s="189"/>
      <c r="HQ152" s="189"/>
      <c r="HR152" s="189"/>
      <c r="HS152" s="189"/>
      <c r="HT152" s="189"/>
      <c r="HU152" s="189"/>
      <c r="HV152" s="189"/>
      <c r="HW152" s="189"/>
      <c r="HX152" s="189"/>
      <c r="HY152" s="189"/>
      <c r="HZ152" s="189"/>
      <c r="IA152" s="189"/>
      <c r="IB152" s="189"/>
      <c r="IC152" s="189"/>
      <c r="ID152" s="189"/>
      <c r="IE152" s="189"/>
      <c r="IF152" s="189"/>
      <c r="IG152" s="189"/>
      <c r="IH152" s="189"/>
      <c r="II152" s="189"/>
      <c r="IJ152" s="189"/>
      <c r="IK152" s="189"/>
      <c r="IL152" s="189"/>
      <c r="IM152" s="189"/>
      <c r="IN152" s="189"/>
      <c r="IO152" s="189"/>
      <c r="IP152" s="189"/>
      <c r="IQ152" s="189"/>
      <c r="IR152" s="189"/>
      <c r="IS152" s="189"/>
      <c r="IT152" s="189"/>
      <c r="IU152" s="189"/>
      <c r="IV152" s="189"/>
    </row>
    <row r="153" spans="1:256" s="198" customFormat="1" ht="19.5" customHeight="1">
      <c r="A153" s="269"/>
      <c r="B153" s="270"/>
      <c r="C153" s="260"/>
      <c r="D153" s="262"/>
      <c r="E153" s="263"/>
      <c r="F153" s="263"/>
      <c r="G153" s="261"/>
      <c r="H153" s="261"/>
      <c r="I153" s="261"/>
      <c r="J153" s="261"/>
      <c r="K153" s="273"/>
      <c r="L153" s="274"/>
      <c r="M153" s="269"/>
      <c r="N153" s="269"/>
      <c r="O153" s="26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89"/>
      <c r="BN153" s="189"/>
      <c r="BO153" s="189"/>
      <c r="BP153" s="189"/>
      <c r="BQ153" s="189"/>
      <c r="BR153" s="189"/>
      <c r="BS153" s="189"/>
      <c r="BT153" s="189"/>
      <c r="BU153" s="189"/>
      <c r="BV153" s="189"/>
      <c r="BW153" s="189"/>
      <c r="BX153" s="189"/>
      <c r="BY153" s="189"/>
      <c r="BZ153" s="189"/>
      <c r="CA153" s="189"/>
      <c r="CB153" s="189"/>
      <c r="CC153" s="189"/>
      <c r="CD153" s="189"/>
      <c r="CE153" s="189"/>
      <c r="CF153" s="189"/>
      <c r="CG153" s="189"/>
      <c r="CH153" s="189"/>
      <c r="CI153" s="189"/>
      <c r="CJ153" s="189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89"/>
      <c r="DB153" s="189"/>
      <c r="DC153" s="189"/>
      <c r="DD153" s="189"/>
      <c r="DE153" s="189"/>
      <c r="DF153" s="189"/>
      <c r="DG153" s="189"/>
      <c r="DH153" s="189"/>
      <c r="DI153" s="189"/>
      <c r="DJ153" s="189"/>
      <c r="DK153" s="189"/>
      <c r="DL153" s="189"/>
      <c r="DM153" s="189"/>
      <c r="DN153" s="189"/>
      <c r="DO153" s="189"/>
      <c r="DP153" s="189"/>
      <c r="DQ153" s="189"/>
      <c r="DR153" s="189"/>
      <c r="DS153" s="189"/>
      <c r="DT153" s="189"/>
      <c r="DU153" s="189"/>
      <c r="DV153" s="189"/>
      <c r="DW153" s="189"/>
      <c r="DX153" s="189"/>
      <c r="DY153" s="189"/>
      <c r="DZ153" s="189"/>
      <c r="EA153" s="189"/>
      <c r="EB153" s="189"/>
      <c r="EC153" s="189"/>
      <c r="ED153" s="189"/>
      <c r="EE153" s="189"/>
      <c r="EF153" s="189"/>
      <c r="EG153" s="189"/>
      <c r="EH153" s="189"/>
      <c r="EI153" s="189"/>
      <c r="EJ153" s="189"/>
      <c r="EK153" s="189"/>
      <c r="EL153" s="189"/>
      <c r="EM153" s="189"/>
      <c r="EN153" s="189"/>
      <c r="EO153" s="189"/>
      <c r="EP153" s="189"/>
      <c r="EQ153" s="189"/>
      <c r="ER153" s="189"/>
      <c r="ES153" s="189"/>
      <c r="ET153" s="189"/>
      <c r="EU153" s="189"/>
      <c r="EV153" s="189"/>
      <c r="EW153" s="189"/>
      <c r="EX153" s="189"/>
      <c r="EY153" s="189"/>
      <c r="EZ153" s="189"/>
      <c r="FA153" s="189"/>
      <c r="FB153" s="189"/>
      <c r="FC153" s="189"/>
      <c r="FD153" s="189"/>
      <c r="FE153" s="189"/>
      <c r="FF153" s="189"/>
      <c r="FG153" s="189"/>
      <c r="FH153" s="189"/>
      <c r="FI153" s="189"/>
      <c r="FJ153" s="189"/>
      <c r="FK153" s="189"/>
      <c r="FL153" s="189"/>
      <c r="FM153" s="189"/>
      <c r="FN153" s="189"/>
      <c r="FO153" s="189"/>
      <c r="FP153" s="189"/>
      <c r="FQ153" s="189"/>
      <c r="FR153" s="189"/>
      <c r="FS153" s="189"/>
      <c r="FT153" s="189"/>
      <c r="FU153" s="189"/>
      <c r="FV153" s="189"/>
      <c r="FW153" s="189"/>
      <c r="FX153" s="189"/>
      <c r="FY153" s="189"/>
      <c r="FZ153" s="189"/>
      <c r="GA153" s="189"/>
      <c r="GB153" s="189"/>
      <c r="GC153" s="189"/>
      <c r="GD153" s="189"/>
      <c r="GE153" s="189"/>
      <c r="GF153" s="189"/>
      <c r="GG153" s="189"/>
      <c r="GH153" s="189"/>
      <c r="GI153" s="189"/>
      <c r="GJ153" s="189"/>
      <c r="GK153" s="189"/>
      <c r="GL153" s="189"/>
      <c r="GM153" s="189"/>
      <c r="GN153" s="189"/>
      <c r="GO153" s="189"/>
      <c r="GP153" s="189"/>
      <c r="GQ153" s="189"/>
      <c r="GR153" s="189"/>
      <c r="GS153" s="189"/>
      <c r="GT153" s="189"/>
      <c r="GU153" s="189"/>
      <c r="GV153" s="189"/>
      <c r="GW153" s="189"/>
      <c r="GX153" s="189"/>
      <c r="GY153" s="189"/>
      <c r="GZ153" s="189"/>
      <c r="HA153" s="189"/>
      <c r="HB153" s="189"/>
      <c r="HC153" s="189"/>
      <c r="HD153" s="189"/>
      <c r="HE153" s="189"/>
      <c r="HF153" s="189"/>
      <c r="HG153" s="189"/>
      <c r="HH153" s="189"/>
      <c r="HI153" s="189"/>
      <c r="HJ153" s="189"/>
      <c r="HK153" s="189"/>
      <c r="HL153" s="189"/>
      <c r="HM153" s="189"/>
      <c r="HN153" s="189"/>
      <c r="HO153" s="189"/>
      <c r="HP153" s="189"/>
      <c r="HQ153" s="189"/>
      <c r="HR153" s="189"/>
      <c r="HS153" s="189"/>
      <c r="HT153" s="189"/>
      <c r="HU153" s="189"/>
      <c r="HV153" s="189"/>
      <c r="HW153" s="189"/>
      <c r="HX153" s="189"/>
      <c r="HY153" s="189"/>
      <c r="HZ153" s="189"/>
      <c r="IA153" s="189"/>
      <c r="IB153" s="189"/>
      <c r="IC153" s="189"/>
      <c r="ID153" s="189"/>
      <c r="IE153" s="189"/>
      <c r="IF153" s="189"/>
      <c r="IG153" s="189"/>
      <c r="IH153" s="189"/>
      <c r="II153" s="189"/>
      <c r="IJ153" s="189"/>
      <c r="IK153" s="189"/>
      <c r="IL153" s="189"/>
      <c r="IM153" s="189"/>
      <c r="IN153" s="189"/>
      <c r="IO153" s="189"/>
      <c r="IP153" s="189"/>
      <c r="IQ153" s="189"/>
      <c r="IR153" s="189"/>
      <c r="IS153" s="189"/>
      <c r="IT153" s="189"/>
      <c r="IU153" s="189"/>
      <c r="IV153" s="189"/>
    </row>
    <row r="154" spans="1:256" s="198" customFormat="1" ht="19.5" customHeight="1">
      <c r="A154" s="269"/>
      <c r="B154" s="270"/>
      <c r="C154" s="260"/>
      <c r="D154" s="262"/>
      <c r="E154" s="263"/>
      <c r="F154" s="263"/>
      <c r="G154" s="261"/>
      <c r="H154" s="261"/>
      <c r="I154" s="261"/>
      <c r="J154" s="261"/>
      <c r="K154" s="273"/>
      <c r="L154" s="274"/>
      <c r="M154" s="269"/>
      <c r="N154" s="269"/>
      <c r="O154" s="26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89"/>
      <c r="BO154" s="189"/>
      <c r="BP154" s="189"/>
      <c r="BQ154" s="189"/>
      <c r="BR154" s="189"/>
      <c r="BS154" s="189"/>
      <c r="BT154" s="189"/>
      <c r="BU154" s="189"/>
      <c r="BV154" s="189"/>
      <c r="BW154" s="189"/>
      <c r="BX154" s="189"/>
      <c r="BY154" s="189"/>
      <c r="BZ154" s="189"/>
      <c r="CA154" s="189"/>
      <c r="CB154" s="189"/>
      <c r="CC154" s="189"/>
      <c r="CD154" s="189"/>
      <c r="CE154" s="189"/>
      <c r="CF154" s="189"/>
      <c r="CG154" s="189"/>
      <c r="CH154" s="189"/>
      <c r="CI154" s="189"/>
      <c r="CJ154" s="189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89"/>
      <c r="DB154" s="189"/>
      <c r="DC154" s="189"/>
      <c r="DD154" s="189"/>
      <c r="DE154" s="189"/>
      <c r="DF154" s="189"/>
      <c r="DG154" s="189"/>
      <c r="DH154" s="189"/>
      <c r="DI154" s="189"/>
      <c r="DJ154" s="189"/>
      <c r="DK154" s="189"/>
      <c r="DL154" s="189"/>
      <c r="DM154" s="189"/>
      <c r="DN154" s="189"/>
      <c r="DO154" s="189"/>
      <c r="DP154" s="189"/>
      <c r="DQ154" s="189"/>
      <c r="DR154" s="189"/>
      <c r="DS154" s="189"/>
      <c r="DT154" s="189"/>
      <c r="DU154" s="189"/>
      <c r="DV154" s="189"/>
      <c r="DW154" s="189"/>
      <c r="DX154" s="189"/>
      <c r="DY154" s="189"/>
      <c r="DZ154" s="189"/>
      <c r="EA154" s="189"/>
      <c r="EB154" s="189"/>
      <c r="EC154" s="189"/>
      <c r="ED154" s="189"/>
      <c r="EE154" s="189"/>
      <c r="EF154" s="189"/>
      <c r="EG154" s="189"/>
      <c r="EH154" s="189"/>
      <c r="EI154" s="189"/>
      <c r="EJ154" s="189"/>
      <c r="EK154" s="189"/>
      <c r="EL154" s="189"/>
      <c r="EM154" s="189"/>
      <c r="EN154" s="189"/>
      <c r="EO154" s="189"/>
      <c r="EP154" s="189"/>
      <c r="EQ154" s="189"/>
      <c r="ER154" s="189"/>
      <c r="ES154" s="189"/>
      <c r="ET154" s="189"/>
      <c r="EU154" s="189"/>
      <c r="EV154" s="189"/>
      <c r="EW154" s="189"/>
      <c r="EX154" s="189"/>
      <c r="EY154" s="189"/>
      <c r="EZ154" s="189"/>
      <c r="FA154" s="189"/>
      <c r="FB154" s="189"/>
      <c r="FC154" s="189"/>
      <c r="FD154" s="189"/>
      <c r="FE154" s="189"/>
      <c r="FF154" s="189"/>
      <c r="FG154" s="189"/>
      <c r="FH154" s="189"/>
      <c r="FI154" s="189"/>
      <c r="FJ154" s="189"/>
      <c r="FK154" s="189"/>
      <c r="FL154" s="189"/>
      <c r="FM154" s="189"/>
      <c r="FN154" s="189"/>
      <c r="FO154" s="189"/>
      <c r="FP154" s="189"/>
      <c r="FQ154" s="189"/>
      <c r="FR154" s="189"/>
      <c r="FS154" s="189"/>
      <c r="FT154" s="189"/>
      <c r="FU154" s="189"/>
      <c r="FV154" s="189"/>
      <c r="FW154" s="189"/>
      <c r="FX154" s="189"/>
      <c r="FY154" s="189"/>
      <c r="FZ154" s="189"/>
      <c r="GA154" s="189"/>
      <c r="GB154" s="189"/>
      <c r="GC154" s="189"/>
      <c r="GD154" s="189"/>
      <c r="GE154" s="189"/>
      <c r="GF154" s="189"/>
      <c r="GG154" s="189"/>
      <c r="GH154" s="189"/>
      <c r="GI154" s="189"/>
      <c r="GJ154" s="189"/>
      <c r="GK154" s="189"/>
      <c r="GL154" s="189"/>
      <c r="GM154" s="189"/>
      <c r="GN154" s="189"/>
      <c r="GO154" s="189"/>
      <c r="GP154" s="189"/>
      <c r="GQ154" s="189"/>
      <c r="GR154" s="189"/>
      <c r="GS154" s="189"/>
      <c r="GT154" s="189"/>
      <c r="GU154" s="189"/>
      <c r="GV154" s="189"/>
      <c r="GW154" s="189"/>
      <c r="GX154" s="189"/>
      <c r="GY154" s="189"/>
      <c r="GZ154" s="189"/>
      <c r="HA154" s="189"/>
      <c r="HB154" s="189"/>
      <c r="HC154" s="189"/>
      <c r="HD154" s="189"/>
      <c r="HE154" s="189"/>
      <c r="HF154" s="189"/>
      <c r="HG154" s="189"/>
      <c r="HH154" s="189"/>
      <c r="HI154" s="189"/>
      <c r="HJ154" s="189"/>
      <c r="HK154" s="189"/>
      <c r="HL154" s="189"/>
      <c r="HM154" s="189"/>
      <c r="HN154" s="189"/>
      <c r="HO154" s="189"/>
      <c r="HP154" s="189"/>
      <c r="HQ154" s="189"/>
      <c r="HR154" s="189"/>
      <c r="HS154" s="189"/>
      <c r="HT154" s="189"/>
      <c r="HU154" s="189"/>
      <c r="HV154" s="189"/>
      <c r="HW154" s="189"/>
      <c r="HX154" s="189"/>
      <c r="HY154" s="189"/>
      <c r="HZ154" s="189"/>
      <c r="IA154" s="189"/>
      <c r="IB154" s="189"/>
      <c r="IC154" s="189"/>
      <c r="ID154" s="189"/>
      <c r="IE154" s="189"/>
      <c r="IF154" s="189"/>
      <c r="IG154" s="189"/>
      <c r="IH154" s="189"/>
      <c r="II154" s="189"/>
      <c r="IJ154" s="189"/>
      <c r="IK154" s="189"/>
      <c r="IL154" s="189"/>
      <c r="IM154" s="189"/>
      <c r="IN154" s="189"/>
      <c r="IO154" s="189"/>
      <c r="IP154" s="189"/>
      <c r="IQ154" s="189"/>
      <c r="IR154" s="189"/>
      <c r="IS154" s="189"/>
      <c r="IT154" s="189"/>
      <c r="IU154" s="189"/>
      <c r="IV154" s="189"/>
    </row>
    <row r="155" spans="1:256" s="198" customFormat="1" ht="19.5" customHeight="1">
      <c r="A155" s="269"/>
      <c r="B155" s="270"/>
      <c r="C155" s="260"/>
      <c r="D155" s="262"/>
      <c r="E155" s="263"/>
      <c r="F155" s="263"/>
      <c r="G155" s="261"/>
      <c r="H155" s="261"/>
      <c r="I155" s="261"/>
      <c r="J155" s="261"/>
      <c r="K155" s="273"/>
      <c r="L155" s="274"/>
      <c r="M155" s="269"/>
      <c r="N155" s="269"/>
      <c r="O155" s="26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89"/>
      <c r="BO155" s="189"/>
      <c r="BP155" s="189"/>
      <c r="BQ155" s="189"/>
      <c r="BR155" s="189"/>
      <c r="BS155" s="189"/>
      <c r="BT155" s="189"/>
      <c r="BU155" s="189"/>
      <c r="BV155" s="189"/>
      <c r="BW155" s="189"/>
      <c r="BX155" s="189"/>
      <c r="BY155" s="189"/>
      <c r="BZ155" s="189"/>
      <c r="CA155" s="189"/>
      <c r="CB155" s="189"/>
      <c r="CC155" s="189"/>
      <c r="CD155" s="189"/>
      <c r="CE155" s="189"/>
      <c r="CF155" s="189"/>
      <c r="CG155" s="189"/>
      <c r="CH155" s="189"/>
      <c r="CI155" s="189"/>
      <c r="CJ155" s="189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89"/>
      <c r="DB155" s="189"/>
      <c r="DC155" s="189"/>
      <c r="DD155" s="189"/>
      <c r="DE155" s="189"/>
      <c r="DF155" s="189"/>
      <c r="DG155" s="189"/>
      <c r="DH155" s="189"/>
      <c r="DI155" s="189"/>
      <c r="DJ155" s="189"/>
      <c r="DK155" s="189"/>
      <c r="DL155" s="189"/>
      <c r="DM155" s="189"/>
      <c r="DN155" s="189"/>
      <c r="DO155" s="189"/>
      <c r="DP155" s="189"/>
      <c r="DQ155" s="189"/>
      <c r="DR155" s="189"/>
      <c r="DS155" s="189"/>
      <c r="DT155" s="189"/>
      <c r="DU155" s="189"/>
      <c r="DV155" s="189"/>
      <c r="DW155" s="189"/>
      <c r="DX155" s="189"/>
      <c r="DY155" s="189"/>
      <c r="DZ155" s="189"/>
      <c r="EA155" s="189"/>
      <c r="EB155" s="189"/>
      <c r="EC155" s="189"/>
      <c r="ED155" s="189"/>
      <c r="EE155" s="189"/>
      <c r="EF155" s="189"/>
      <c r="EG155" s="189"/>
      <c r="EH155" s="189"/>
      <c r="EI155" s="189"/>
      <c r="EJ155" s="189"/>
      <c r="EK155" s="189"/>
      <c r="EL155" s="189"/>
      <c r="EM155" s="189"/>
      <c r="EN155" s="189"/>
      <c r="EO155" s="189"/>
      <c r="EP155" s="189"/>
      <c r="EQ155" s="189"/>
      <c r="ER155" s="189"/>
      <c r="ES155" s="189"/>
      <c r="ET155" s="189"/>
      <c r="EU155" s="189"/>
      <c r="EV155" s="189"/>
      <c r="EW155" s="189"/>
      <c r="EX155" s="189"/>
      <c r="EY155" s="189"/>
      <c r="EZ155" s="189"/>
      <c r="FA155" s="189"/>
      <c r="FB155" s="189"/>
      <c r="FC155" s="189"/>
      <c r="FD155" s="189"/>
      <c r="FE155" s="189"/>
      <c r="FF155" s="189"/>
      <c r="FG155" s="189"/>
      <c r="FH155" s="189"/>
      <c r="FI155" s="189"/>
      <c r="FJ155" s="189"/>
      <c r="FK155" s="189"/>
      <c r="FL155" s="189"/>
      <c r="FM155" s="189"/>
      <c r="FN155" s="189"/>
      <c r="FO155" s="189"/>
      <c r="FP155" s="189"/>
      <c r="FQ155" s="189"/>
      <c r="FR155" s="189"/>
      <c r="FS155" s="189"/>
      <c r="FT155" s="189"/>
      <c r="FU155" s="189"/>
      <c r="FV155" s="189"/>
      <c r="FW155" s="189"/>
      <c r="FX155" s="189"/>
      <c r="FY155" s="189"/>
      <c r="FZ155" s="189"/>
      <c r="GA155" s="189"/>
      <c r="GB155" s="189"/>
      <c r="GC155" s="189"/>
      <c r="GD155" s="189"/>
      <c r="GE155" s="189"/>
      <c r="GF155" s="189"/>
      <c r="GG155" s="189"/>
      <c r="GH155" s="189"/>
      <c r="GI155" s="189"/>
      <c r="GJ155" s="189"/>
      <c r="GK155" s="189"/>
      <c r="GL155" s="189"/>
      <c r="GM155" s="189"/>
      <c r="GN155" s="189"/>
      <c r="GO155" s="189"/>
      <c r="GP155" s="189"/>
      <c r="GQ155" s="189"/>
      <c r="GR155" s="189"/>
      <c r="GS155" s="189"/>
      <c r="GT155" s="189"/>
      <c r="GU155" s="189"/>
      <c r="GV155" s="189"/>
      <c r="GW155" s="189"/>
      <c r="GX155" s="189"/>
      <c r="GY155" s="189"/>
      <c r="GZ155" s="189"/>
      <c r="HA155" s="189"/>
      <c r="HB155" s="189"/>
      <c r="HC155" s="189"/>
      <c r="HD155" s="189"/>
      <c r="HE155" s="189"/>
      <c r="HF155" s="189"/>
      <c r="HG155" s="189"/>
      <c r="HH155" s="189"/>
      <c r="HI155" s="189"/>
      <c r="HJ155" s="189"/>
      <c r="HK155" s="189"/>
      <c r="HL155" s="189"/>
      <c r="HM155" s="189"/>
      <c r="HN155" s="189"/>
      <c r="HO155" s="189"/>
      <c r="HP155" s="189"/>
      <c r="HQ155" s="189"/>
      <c r="HR155" s="189"/>
      <c r="HS155" s="189"/>
      <c r="HT155" s="189"/>
      <c r="HU155" s="189"/>
      <c r="HV155" s="189"/>
      <c r="HW155" s="189"/>
      <c r="HX155" s="189"/>
      <c r="HY155" s="189"/>
      <c r="HZ155" s="189"/>
      <c r="IA155" s="189"/>
      <c r="IB155" s="189"/>
      <c r="IC155" s="189"/>
      <c r="ID155" s="189"/>
      <c r="IE155" s="189"/>
      <c r="IF155" s="189"/>
      <c r="IG155" s="189"/>
      <c r="IH155" s="189"/>
      <c r="II155" s="189"/>
      <c r="IJ155" s="189"/>
      <c r="IK155" s="189"/>
      <c r="IL155" s="189"/>
      <c r="IM155" s="189"/>
      <c r="IN155" s="189"/>
      <c r="IO155" s="189"/>
      <c r="IP155" s="189"/>
      <c r="IQ155" s="189"/>
      <c r="IR155" s="189"/>
      <c r="IS155" s="189"/>
      <c r="IT155" s="189"/>
      <c r="IU155" s="189"/>
      <c r="IV155" s="189"/>
    </row>
    <row r="156" spans="1:256" s="198" customFormat="1" ht="19.5" customHeight="1">
      <c r="A156" s="269"/>
      <c r="B156" s="270"/>
      <c r="C156" s="260"/>
      <c r="D156" s="262"/>
      <c r="E156" s="263"/>
      <c r="F156" s="263"/>
      <c r="G156" s="261"/>
      <c r="H156" s="261"/>
      <c r="I156" s="261"/>
      <c r="J156" s="261"/>
      <c r="K156" s="273"/>
      <c r="L156" s="274"/>
      <c r="M156" s="269"/>
      <c r="N156" s="269"/>
      <c r="O156" s="26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89"/>
      <c r="BN156" s="189"/>
      <c r="BO156" s="189"/>
      <c r="BP156" s="189"/>
      <c r="BQ156" s="189"/>
      <c r="BR156" s="189"/>
      <c r="BS156" s="189"/>
      <c r="BT156" s="189"/>
      <c r="BU156" s="189"/>
      <c r="BV156" s="189"/>
      <c r="BW156" s="189"/>
      <c r="BX156" s="189"/>
      <c r="BY156" s="189"/>
      <c r="BZ156" s="189"/>
      <c r="CA156" s="189"/>
      <c r="CB156" s="189"/>
      <c r="CC156" s="189"/>
      <c r="CD156" s="189"/>
      <c r="CE156" s="189"/>
      <c r="CF156" s="189"/>
      <c r="CG156" s="189"/>
      <c r="CH156" s="189"/>
      <c r="CI156" s="189"/>
      <c r="CJ156" s="189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89"/>
      <c r="DB156" s="189"/>
      <c r="DC156" s="189"/>
      <c r="DD156" s="189"/>
      <c r="DE156" s="189"/>
      <c r="DF156" s="189"/>
      <c r="DG156" s="189"/>
      <c r="DH156" s="189"/>
      <c r="DI156" s="189"/>
      <c r="DJ156" s="189"/>
      <c r="DK156" s="189"/>
      <c r="DL156" s="189"/>
      <c r="DM156" s="189"/>
      <c r="DN156" s="189"/>
      <c r="DO156" s="189"/>
      <c r="DP156" s="189"/>
      <c r="DQ156" s="189"/>
      <c r="DR156" s="189"/>
      <c r="DS156" s="189"/>
      <c r="DT156" s="189"/>
      <c r="DU156" s="189"/>
      <c r="DV156" s="189"/>
      <c r="DW156" s="189"/>
      <c r="DX156" s="189"/>
      <c r="DY156" s="189"/>
      <c r="DZ156" s="189"/>
      <c r="EA156" s="189"/>
      <c r="EB156" s="189"/>
      <c r="EC156" s="189"/>
      <c r="ED156" s="189"/>
      <c r="EE156" s="189"/>
      <c r="EF156" s="189"/>
      <c r="EG156" s="189"/>
      <c r="EH156" s="189"/>
      <c r="EI156" s="189"/>
      <c r="EJ156" s="189"/>
      <c r="EK156" s="189"/>
      <c r="EL156" s="189"/>
      <c r="EM156" s="189"/>
      <c r="EN156" s="189"/>
      <c r="EO156" s="189"/>
      <c r="EP156" s="189"/>
      <c r="EQ156" s="189"/>
      <c r="ER156" s="189"/>
      <c r="ES156" s="189"/>
      <c r="ET156" s="189"/>
      <c r="EU156" s="189"/>
      <c r="EV156" s="189"/>
      <c r="EW156" s="189"/>
      <c r="EX156" s="189"/>
      <c r="EY156" s="189"/>
      <c r="EZ156" s="189"/>
      <c r="FA156" s="189"/>
      <c r="FB156" s="189"/>
      <c r="FC156" s="189"/>
      <c r="FD156" s="189"/>
      <c r="FE156" s="189"/>
      <c r="FF156" s="189"/>
      <c r="FG156" s="189"/>
      <c r="FH156" s="189"/>
      <c r="FI156" s="189"/>
      <c r="FJ156" s="189"/>
      <c r="FK156" s="189"/>
      <c r="FL156" s="189"/>
      <c r="FM156" s="189"/>
      <c r="FN156" s="189"/>
      <c r="FO156" s="189"/>
      <c r="FP156" s="189"/>
      <c r="FQ156" s="189"/>
      <c r="FR156" s="189"/>
      <c r="FS156" s="189"/>
      <c r="FT156" s="189"/>
      <c r="FU156" s="189"/>
      <c r="FV156" s="189"/>
      <c r="FW156" s="189"/>
      <c r="FX156" s="189"/>
      <c r="FY156" s="189"/>
      <c r="FZ156" s="189"/>
      <c r="GA156" s="189"/>
      <c r="GB156" s="189"/>
      <c r="GC156" s="189"/>
      <c r="GD156" s="189"/>
      <c r="GE156" s="189"/>
      <c r="GF156" s="189"/>
      <c r="GG156" s="189"/>
      <c r="GH156" s="189"/>
      <c r="GI156" s="189"/>
      <c r="GJ156" s="189"/>
      <c r="GK156" s="189"/>
      <c r="GL156" s="189"/>
      <c r="GM156" s="189"/>
      <c r="GN156" s="189"/>
      <c r="GO156" s="189"/>
      <c r="GP156" s="189"/>
      <c r="GQ156" s="189"/>
      <c r="GR156" s="189"/>
      <c r="GS156" s="189"/>
      <c r="GT156" s="189"/>
      <c r="GU156" s="189"/>
      <c r="GV156" s="189"/>
      <c r="GW156" s="189"/>
      <c r="GX156" s="189"/>
      <c r="GY156" s="189"/>
      <c r="GZ156" s="189"/>
      <c r="HA156" s="189"/>
      <c r="HB156" s="189"/>
      <c r="HC156" s="189"/>
      <c r="HD156" s="189"/>
      <c r="HE156" s="189"/>
      <c r="HF156" s="189"/>
      <c r="HG156" s="189"/>
      <c r="HH156" s="189"/>
      <c r="HI156" s="189"/>
      <c r="HJ156" s="189"/>
      <c r="HK156" s="189"/>
      <c r="HL156" s="189"/>
      <c r="HM156" s="189"/>
      <c r="HN156" s="189"/>
      <c r="HO156" s="189"/>
      <c r="HP156" s="189"/>
      <c r="HQ156" s="189"/>
      <c r="HR156" s="189"/>
      <c r="HS156" s="189"/>
      <c r="HT156" s="189"/>
      <c r="HU156" s="189"/>
      <c r="HV156" s="189"/>
      <c r="HW156" s="189"/>
      <c r="HX156" s="189"/>
      <c r="HY156" s="189"/>
      <c r="HZ156" s="189"/>
      <c r="IA156" s="189"/>
      <c r="IB156" s="189"/>
      <c r="IC156" s="189"/>
      <c r="ID156" s="189"/>
      <c r="IE156" s="189"/>
      <c r="IF156" s="189"/>
      <c r="IG156" s="189"/>
      <c r="IH156" s="189"/>
      <c r="II156" s="189"/>
      <c r="IJ156" s="189"/>
      <c r="IK156" s="189"/>
      <c r="IL156" s="189"/>
      <c r="IM156" s="189"/>
      <c r="IN156" s="189"/>
      <c r="IO156" s="189"/>
      <c r="IP156" s="189"/>
      <c r="IQ156" s="189"/>
      <c r="IR156" s="189"/>
      <c r="IS156" s="189"/>
      <c r="IT156" s="189"/>
      <c r="IU156" s="189"/>
      <c r="IV156" s="189"/>
    </row>
    <row r="157" spans="1:256" s="198" customFormat="1" ht="19.5" customHeight="1">
      <c r="A157" s="269"/>
      <c r="B157" s="270"/>
      <c r="C157" s="260"/>
      <c r="D157" s="262"/>
      <c r="E157" s="263"/>
      <c r="F157" s="263"/>
      <c r="G157" s="261"/>
      <c r="H157" s="261"/>
      <c r="I157" s="261"/>
      <c r="J157" s="261"/>
      <c r="K157" s="273"/>
      <c r="L157" s="274"/>
      <c r="M157" s="269"/>
      <c r="N157" s="269"/>
      <c r="O157" s="26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89"/>
      <c r="BP157" s="189"/>
      <c r="BQ157" s="189"/>
      <c r="BR157" s="189"/>
      <c r="BS157" s="189"/>
      <c r="BT157" s="189"/>
      <c r="BU157" s="189"/>
      <c r="BV157" s="189"/>
      <c r="BW157" s="189"/>
      <c r="BX157" s="189"/>
      <c r="BY157" s="189"/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89"/>
      <c r="DK157" s="189"/>
      <c r="DL157" s="189"/>
      <c r="DM157" s="189"/>
      <c r="DN157" s="189"/>
      <c r="DO157" s="189"/>
      <c r="DP157" s="189"/>
      <c r="DQ157" s="189"/>
      <c r="DR157" s="189"/>
      <c r="DS157" s="189"/>
      <c r="DT157" s="189"/>
      <c r="DU157" s="189"/>
      <c r="DV157" s="189"/>
      <c r="DW157" s="189"/>
      <c r="DX157" s="189"/>
      <c r="DY157" s="189"/>
      <c r="DZ157" s="189"/>
      <c r="EA157" s="189"/>
      <c r="EB157" s="189"/>
      <c r="EC157" s="189"/>
      <c r="ED157" s="189"/>
      <c r="EE157" s="189"/>
      <c r="EF157" s="189"/>
      <c r="EG157" s="189"/>
      <c r="EH157" s="189"/>
      <c r="EI157" s="189"/>
      <c r="EJ157" s="189"/>
      <c r="EK157" s="189"/>
      <c r="EL157" s="189"/>
      <c r="EM157" s="189"/>
      <c r="EN157" s="189"/>
      <c r="EO157" s="189"/>
      <c r="EP157" s="189"/>
      <c r="EQ157" s="189"/>
      <c r="ER157" s="189"/>
      <c r="ES157" s="189"/>
      <c r="ET157" s="189"/>
      <c r="EU157" s="189"/>
      <c r="EV157" s="189"/>
      <c r="EW157" s="189"/>
      <c r="EX157" s="189"/>
      <c r="EY157" s="189"/>
      <c r="EZ157" s="189"/>
      <c r="FA157" s="189"/>
      <c r="FB157" s="189"/>
      <c r="FC157" s="189"/>
      <c r="FD157" s="189"/>
      <c r="FE157" s="189"/>
      <c r="FF157" s="189"/>
      <c r="FG157" s="189"/>
      <c r="FH157" s="189"/>
      <c r="FI157" s="189"/>
      <c r="FJ157" s="189"/>
      <c r="FK157" s="189"/>
      <c r="FL157" s="189"/>
      <c r="FM157" s="189"/>
      <c r="FN157" s="189"/>
      <c r="FO157" s="189"/>
      <c r="FP157" s="189"/>
      <c r="FQ157" s="189"/>
      <c r="FR157" s="189"/>
      <c r="FS157" s="189"/>
      <c r="FT157" s="189"/>
      <c r="FU157" s="189"/>
      <c r="FV157" s="189"/>
      <c r="FW157" s="189"/>
      <c r="FX157" s="189"/>
      <c r="FY157" s="189"/>
      <c r="FZ157" s="189"/>
      <c r="GA157" s="189"/>
      <c r="GB157" s="189"/>
      <c r="GC157" s="189"/>
      <c r="GD157" s="189"/>
      <c r="GE157" s="189"/>
      <c r="GF157" s="189"/>
      <c r="GG157" s="189"/>
      <c r="GH157" s="189"/>
      <c r="GI157" s="189"/>
      <c r="GJ157" s="189"/>
      <c r="GK157" s="189"/>
      <c r="GL157" s="189"/>
      <c r="GM157" s="189"/>
      <c r="GN157" s="189"/>
      <c r="GO157" s="189"/>
      <c r="GP157" s="189"/>
      <c r="GQ157" s="189"/>
      <c r="GR157" s="189"/>
      <c r="GS157" s="189"/>
      <c r="GT157" s="189"/>
      <c r="GU157" s="189"/>
      <c r="GV157" s="189"/>
      <c r="GW157" s="189"/>
      <c r="GX157" s="189"/>
      <c r="GY157" s="189"/>
      <c r="GZ157" s="189"/>
      <c r="HA157" s="189"/>
      <c r="HB157" s="189"/>
      <c r="HC157" s="189"/>
      <c r="HD157" s="189"/>
      <c r="HE157" s="189"/>
      <c r="HF157" s="189"/>
      <c r="HG157" s="189"/>
      <c r="HH157" s="189"/>
      <c r="HI157" s="189"/>
      <c r="HJ157" s="189"/>
      <c r="HK157" s="189"/>
      <c r="HL157" s="189"/>
      <c r="HM157" s="189"/>
      <c r="HN157" s="189"/>
      <c r="HO157" s="189"/>
      <c r="HP157" s="189"/>
      <c r="HQ157" s="189"/>
      <c r="HR157" s="189"/>
      <c r="HS157" s="189"/>
      <c r="HT157" s="189"/>
      <c r="HU157" s="189"/>
      <c r="HV157" s="189"/>
      <c r="HW157" s="189"/>
      <c r="HX157" s="189"/>
      <c r="HY157" s="189"/>
      <c r="HZ157" s="189"/>
      <c r="IA157" s="189"/>
      <c r="IB157" s="189"/>
      <c r="IC157" s="189"/>
      <c r="ID157" s="189"/>
      <c r="IE157" s="189"/>
      <c r="IF157" s="189"/>
      <c r="IG157" s="189"/>
      <c r="IH157" s="189"/>
      <c r="II157" s="189"/>
      <c r="IJ157" s="189"/>
      <c r="IK157" s="189"/>
      <c r="IL157" s="189"/>
      <c r="IM157" s="189"/>
      <c r="IN157" s="189"/>
      <c r="IO157" s="189"/>
      <c r="IP157" s="189"/>
      <c r="IQ157" s="189"/>
      <c r="IR157" s="189"/>
      <c r="IS157" s="189"/>
      <c r="IT157" s="189"/>
      <c r="IU157" s="189"/>
      <c r="IV157" s="189"/>
    </row>
    <row r="158" spans="1:256" s="198" customFormat="1" ht="19.5" customHeight="1">
      <c r="A158" s="269"/>
      <c r="B158" s="270"/>
      <c r="C158" s="260"/>
      <c r="D158" s="262"/>
      <c r="E158" s="263"/>
      <c r="F158" s="263"/>
      <c r="G158" s="261"/>
      <c r="H158" s="261"/>
      <c r="I158" s="261"/>
      <c r="J158" s="261"/>
      <c r="K158" s="273"/>
      <c r="L158" s="274"/>
      <c r="M158" s="269"/>
      <c r="N158" s="269"/>
      <c r="O158" s="26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89"/>
      <c r="BN158" s="189"/>
      <c r="BO158" s="189"/>
      <c r="BP158" s="189"/>
      <c r="BQ158" s="189"/>
      <c r="BR158" s="189"/>
      <c r="BS158" s="189"/>
      <c r="BT158" s="189"/>
      <c r="BU158" s="189"/>
      <c r="BV158" s="189"/>
      <c r="BW158" s="189"/>
      <c r="BX158" s="189"/>
      <c r="BY158" s="189"/>
      <c r="BZ158" s="189"/>
      <c r="CA158" s="189"/>
      <c r="CB158" s="189"/>
      <c r="CC158" s="189"/>
      <c r="CD158" s="189"/>
      <c r="CE158" s="189"/>
      <c r="CF158" s="189"/>
      <c r="CG158" s="189"/>
      <c r="CH158" s="189"/>
      <c r="CI158" s="189"/>
      <c r="CJ158" s="189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  <c r="CZ158" s="189"/>
      <c r="DA158" s="189"/>
      <c r="DB158" s="189"/>
      <c r="DC158" s="189"/>
      <c r="DD158" s="189"/>
      <c r="DE158" s="189"/>
      <c r="DF158" s="189"/>
      <c r="DG158" s="189"/>
      <c r="DH158" s="189"/>
      <c r="DI158" s="189"/>
      <c r="DJ158" s="189"/>
      <c r="DK158" s="189"/>
      <c r="DL158" s="189"/>
      <c r="DM158" s="189"/>
      <c r="DN158" s="189"/>
      <c r="DO158" s="189"/>
      <c r="DP158" s="189"/>
      <c r="DQ158" s="189"/>
      <c r="DR158" s="189"/>
      <c r="DS158" s="189"/>
      <c r="DT158" s="189"/>
      <c r="DU158" s="189"/>
      <c r="DV158" s="189"/>
      <c r="DW158" s="189"/>
      <c r="DX158" s="189"/>
      <c r="DY158" s="189"/>
      <c r="DZ158" s="189"/>
      <c r="EA158" s="189"/>
      <c r="EB158" s="189"/>
      <c r="EC158" s="189"/>
      <c r="ED158" s="189"/>
      <c r="EE158" s="189"/>
      <c r="EF158" s="189"/>
      <c r="EG158" s="189"/>
      <c r="EH158" s="189"/>
      <c r="EI158" s="189"/>
      <c r="EJ158" s="189"/>
      <c r="EK158" s="189"/>
      <c r="EL158" s="189"/>
      <c r="EM158" s="189"/>
      <c r="EN158" s="189"/>
      <c r="EO158" s="189"/>
      <c r="EP158" s="189"/>
      <c r="EQ158" s="189"/>
      <c r="ER158" s="189"/>
      <c r="ES158" s="189"/>
      <c r="ET158" s="189"/>
      <c r="EU158" s="189"/>
      <c r="EV158" s="189"/>
      <c r="EW158" s="189"/>
      <c r="EX158" s="189"/>
      <c r="EY158" s="189"/>
      <c r="EZ158" s="189"/>
      <c r="FA158" s="189"/>
      <c r="FB158" s="189"/>
      <c r="FC158" s="189"/>
      <c r="FD158" s="189"/>
      <c r="FE158" s="189"/>
      <c r="FF158" s="189"/>
      <c r="FG158" s="189"/>
      <c r="FH158" s="189"/>
      <c r="FI158" s="189"/>
      <c r="FJ158" s="189"/>
      <c r="FK158" s="189"/>
      <c r="FL158" s="189"/>
      <c r="FM158" s="189"/>
      <c r="FN158" s="189"/>
      <c r="FO158" s="189"/>
      <c r="FP158" s="189"/>
      <c r="FQ158" s="189"/>
      <c r="FR158" s="189"/>
      <c r="FS158" s="189"/>
      <c r="FT158" s="189"/>
      <c r="FU158" s="189"/>
      <c r="FV158" s="189"/>
      <c r="FW158" s="189"/>
      <c r="FX158" s="189"/>
      <c r="FY158" s="189"/>
      <c r="FZ158" s="189"/>
      <c r="GA158" s="189"/>
      <c r="GB158" s="189"/>
      <c r="GC158" s="189"/>
      <c r="GD158" s="189"/>
      <c r="GE158" s="189"/>
      <c r="GF158" s="189"/>
      <c r="GG158" s="189"/>
      <c r="GH158" s="189"/>
      <c r="GI158" s="189"/>
      <c r="GJ158" s="189"/>
      <c r="GK158" s="189"/>
      <c r="GL158" s="189"/>
      <c r="GM158" s="189"/>
      <c r="GN158" s="189"/>
      <c r="GO158" s="189"/>
      <c r="GP158" s="189"/>
      <c r="GQ158" s="189"/>
      <c r="GR158" s="189"/>
      <c r="GS158" s="189"/>
      <c r="GT158" s="189"/>
      <c r="GU158" s="189"/>
      <c r="GV158" s="189"/>
      <c r="GW158" s="189"/>
      <c r="GX158" s="189"/>
      <c r="GY158" s="189"/>
      <c r="GZ158" s="189"/>
      <c r="HA158" s="189"/>
      <c r="HB158" s="189"/>
      <c r="HC158" s="189"/>
      <c r="HD158" s="189"/>
      <c r="HE158" s="189"/>
      <c r="HF158" s="189"/>
      <c r="HG158" s="189"/>
      <c r="HH158" s="189"/>
      <c r="HI158" s="189"/>
      <c r="HJ158" s="189"/>
      <c r="HK158" s="189"/>
      <c r="HL158" s="189"/>
      <c r="HM158" s="189"/>
      <c r="HN158" s="189"/>
      <c r="HO158" s="189"/>
      <c r="HP158" s="189"/>
      <c r="HQ158" s="189"/>
      <c r="HR158" s="189"/>
      <c r="HS158" s="189"/>
      <c r="HT158" s="189"/>
      <c r="HU158" s="189"/>
      <c r="HV158" s="189"/>
      <c r="HW158" s="189"/>
      <c r="HX158" s="189"/>
      <c r="HY158" s="189"/>
      <c r="HZ158" s="189"/>
      <c r="IA158" s="189"/>
      <c r="IB158" s="189"/>
      <c r="IC158" s="189"/>
      <c r="ID158" s="189"/>
      <c r="IE158" s="189"/>
      <c r="IF158" s="189"/>
      <c r="IG158" s="189"/>
      <c r="IH158" s="189"/>
      <c r="II158" s="189"/>
      <c r="IJ158" s="189"/>
      <c r="IK158" s="189"/>
      <c r="IL158" s="189"/>
      <c r="IM158" s="189"/>
      <c r="IN158" s="189"/>
      <c r="IO158" s="189"/>
      <c r="IP158" s="189"/>
      <c r="IQ158" s="189"/>
      <c r="IR158" s="189"/>
      <c r="IS158" s="189"/>
      <c r="IT158" s="189"/>
      <c r="IU158" s="189"/>
      <c r="IV158" s="189"/>
    </row>
    <row r="159" spans="1:256" s="198" customFormat="1" ht="19.5" customHeight="1">
      <c r="A159" s="269"/>
      <c r="B159" s="270"/>
      <c r="C159" s="260"/>
      <c r="D159" s="262"/>
      <c r="E159" s="263"/>
      <c r="F159" s="263"/>
      <c r="G159" s="261"/>
      <c r="H159" s="261"/>
      <c r="I159" s="261"/>
      <c r="J159" s="261"/>
      <c r="K159" s="273"/>
      <c r="L159" s="274"/>
      <c r="M159" s="269"/>
      <c r="N159" s="269"/>
      <c r="O159" s="26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9"/>
      <c r="BP159" s="189"/>
      <c r="BQ159" s="189"/>
      <c r="BR159" s="189"/>
      <c r="BS159" s="189"/>
      <c r="BT159" s="189"/>
      <c r="BU159" s="189"/>
      <c r="BV159" s="189"/>
      <c r="BW159" s="189"/>
      <c r="BX159" s="189"/>
      <c r="BY159" s="189"/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189"/>
      <c r="DB159" s="189"/>
      <c r="DC159" s="189"/>
      <c r="DD159" s="189"/>
      <c r="DE159" s="189"/>
      <c r="DF159" s="189"/>
      <c r="DG159" s="189"/>
      <c r="DH159" s="189"/>
      <c r="DI159" s="189"/>
      <c r="DJ159" s="189"/>
      <c r="DK159" s="189"/>
      <c r="DL159" s="189"/>
      <c r="DM159" s="189"/>
      <c r="DN159" s="189"/>
      <c r="DO159" s="189"/>
      <c r="DP159" s="189"/>
      <c r="DQ159" s="189"/>
      <c r="DR159" s="189"/>
      <c r="DS159" s="189"/>
      <c r="DT159" s="189"/>
      <c r="DU159" s="189"/>
      <c r="DV159" s="189"/>
      <c r="DW159" s="189"/>
      <c r="DX159" s="189"/>
      <c r="DY159" s="189"/>
      <c r="DZ159" s="189"/>
      <c r="EA159" s="189"/>
      <c r="EB159" s="189"/>
      <c r="EC159" s="189"/>
      <c r="ED159" s="189"/>
      <c r="EE159" s="189"/>
      <c r="EF159" s="189"/>
      <c r="EG159" s="189"/>
      <c r="EH159" s="189"/>
      <c r="EI159" s="189"/>
      <c r="EJ159" s="189"/>
      <c r="EK159" s="189"/>
      <c r="EL159" s="189"/>
      <c r="EM159" s="189"/>
      <c r="EN159" s="189"/>
      <c r="EO159" s="189"/>
      <c r="EP159" s="189"/>
      <c r="EQ159" s="189"/>
      <c r="ER159" s="189"/>
      <c r="ES159" s="189"/>
      <c r="ET159" s="189"/>
      <c r="EU159" s="189"/>
      <c r="EV159" s="189"/>
      <c r="EW159" s="189"/>
      <c r="EX159" s="189"/>
      <c r="EY159" s="189"/>
      <c r="EZ159" s="189"/>
      <c r="FA159" s="189"/>
      <c r="FB159" s="189"/>
      <c r="FC159" s="189"/>
      <c r="FD159" s="189"/>
      <c r="FE159" s="189"/>
      <c r="FF159" s="189"/>
      <c r="FG159" s="189"/>
      <c r="FH159" s="189"/>
      <c r="FI159" s="189"/>
      <c r="FJ159" s="189"/>
      <c r="FK159" s="189"/>
      <c r="FL159" s="189"/>
      <c r="FM159" s="189"/>
      <c r="FN159" s="189"/>
      <c r="FO159" s="189"/>
      <c r="FP159" s="189"/>
      <c r="FQ159" s="189"/>
      <c r="FR159" s="189"/>
      <c r="FS159" s="189"/>
      <c r="FT159" s="189"/>
      <c r="FU159" s="189"/>
      <c r="FV159" s="189"/>
      <c r="FW159" s="189"/>
      <c r="FX159" s="189"/>
      <c r="FY159" s="189"/>
      <c r="FZ159" s="189"/>
      <c r="GA159" s="189"/>
      <c r="GB159" s="189"/>
      <c r="GC159" s="189"/>
      <c r="GD159" s="189"/>
      <c r="GE159" s="189"/>
      <c r="GF159" s="189"/>
      <c r="GG159" s="189"/>
      <c r="GH159" s="189"/>
      <c r="GI159" s="189"/>
      <c r="GJ159" s="189"/>
      <c r="GK159" s="189"/>
      <c r="GL159" s="189"/>
      <c r="GM159" s="189"/>
      <c r="GN159" s="189"/>
      <c r="GO159" s="189"/>
      <c r="GP159" s="189"/>
      <c r="GQ159" s="189"/>
      <c r="GR159" s="189"/>
      <c r="GS159" s="189"/>
      <c r="GT159" s="189"/>
      <c r="GU159" s="189"/>
      <c r="GV159" s="189"/>
      <c r="GW159" s="189"/>
      <c r="GX159" s="189"/>
      <c r="GY159" s="189"/>
      <c r="GZ159" s="189"/>
      <c r="HA159" s="189"/>
      <c r="HB159" s="189"/>
      <c r="HC159" s="189"/>
      <c r="HD159" s="189"/>
      <c r="HE159" s="189"/>
      <c r="HF159" s="189"/>
      <c r="HG159" s="189"/>
      <c r="HH159" s="189"/>
      <c r="HI159" s="189"/>
      <c r="HJ159" s="189"/>
      <c r="HK159" s="189"/>
      <c r="HL159" s="189"/>
      <c r="HM159" s="189"/>
      <c r="HN159" s="189"/>
      <c r="HO159" s="189"/>
      <c r="HP159" s="189"/>
      <c r="HQ159" s="189"/>
      <c r="HR159" s="189"/>
      <c r="HS159" s="189"/>
      <c r="HT159" s="189"/>
      <c r="HU159" s="189"/>
      <c r="HV159" s="189"/>
      <c r="HW159" s="189"/>
      <c r="HX159" s="189"/>
      <c r="HY159" s="189"/>
      <c r="HZ159" s="189"/>
      <c r="IA159" s="189"/>
      <c r="IB159" s="189"/>
      <c r="IC159" s="189"/>
      <c r="ID159" s="189"/>
      <c r="IE159" s="189"/>
      <c r="IF159" s="189"/>
      <c r="IG159" s="189"/>
      <c r="IH159" s="189"/>
      <c r="II159" s="189"/>
      <c r="IJ159" s="189"/>
      <c r="IK159" s="189"/>
      <c r="IL159" s="189"/>
      <c r="IM159" s="189"/>
      <c r="IN159" s="189"/>
      <c r="IO159" s="189"/>
      <c r="IP159" s="189"/>
      <c r="IQ159" s="189"/>
      <c r="IR159" s="189"/>
      <c r="IS159" s="189"/>
      <c r="IT159" s="189"/>
      <c r="IU159" s="189"/>
      <c r="IV159" s="189"/>
    </row>
    <row r="160" spans="1:256" s="198" customFormat="1" ht="19.5" customHeight="1">
      <c r="A160" s="269"/>
      <c r="B160" s="270"/>
      <c r="C160" s="260"/>
      <c r="D160" s="262"/>
      <c r="E160" s="263"/>
      <c r="F160" s="263"/>
      <c r="G160" s="261"/>
      <c r="H160" s="261"/>
      <c r="I160" s="261"/>
      <c r="J160" s="261"/>
      <c r="K160" s="273"/>
      <c r="L160" s="274"/>
      <c r="M160" s="269"/>
      <c r="N160" s="269"/>
      <c r="O160" s="26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89"/>
      <c r="BN160" s="189"/>
      <c r="BO160" s="189"/>
      <c r="BP160" s="189"/>
      <c r="BQ160" s="189"/>
      <c r="BR160" s="189"/>
      <c r="BS160" s="189"/>
      <c r="BT160" s="189"/>
      <c r="BU160" s="189"/>
      <c r="BV160" s="189"/>
      <c r="BW160" s="189"/>
      <c r="BX160" s="189"/>
      <c r="BY160" s="189"/>
      <c r="BZ160" s="189"/>
      <c r="CA160" s="189"/>
      <c r="CB160" s="189"/>
      <c r="CC160" s="189"/>
      <c r="CD160" s="189"/>
      <c r="CE160" s="189"/>
      <c r="CF160" s="189"/>
      <c r="CG160" s="189"/>
      <c r="CH160" s="189"/>
      <c r="CI160" s="189"/>
      <c r="CJ160" s="189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  <c r="CZ160" s="189"/>
      <c r="DA160" s="189"/>
      <c r="DB160" s="189"/>
      <c r="DC160" s="189"/>
      <c r="DD160" s="189"/>
      <c r="DE160" s="189"/>
      <c r="DF160" s="189"/>
      <c r="DG160" s="189"/>
      <c r="DH160" s="189"/>
      <c r="DI160" s="189"/>
      <c r="DJ160" s="189"/>
      <c r="DK160" s="189"/>
      <c r="DL160" s="189"/>
      <c r="DM160" s="189"/>
      <c r="DN160" s="189"/>
      <c r="DO160" s="189"/>
      <c r="DP160" s="189"/>
      <c r="DQ160" s="189"/>
      <c r="DR160" s="189"/>
      <c r="DS160" s="189"/>
      <c r="DT160" s="189"/>
      <c r="DU160" s="189"/>
      <c r="DV160" s="189"/>
      <c r="DW160" s="189"/>
      <c r="DX160" s="189"/>
      <c r="DY160" s="189"/>
      <c r="DZ160" s="189"/>
      <c r="EA160" s="189"/>
      <c r="EB160" s="189"/>
      <c r="EC160" s="189"/>
      <c r="ED160" s="189"/>
      <c r="EE160" s="189"/>
      <c r="EF160" s="189"/>
      <c r="EG160" s="189"/>
      <c r="EH160" s="189"/>
      <c r="EI160" s="189"/>
      <c r="EJ160" s="189"/>
      <c r="EK160" s="189"/>
      <c r="EL160" s="189"/>
      <c r="EM160" s="189"/>
      <c r="EN160" s="189"/>
      <c r="EO160" s="189"/>
      <c r="EP160" s="189"/>
      <c r="EQ160" s="189"/>
      <c r="ER160" s="189"/>
      <c r="ES160" s="189"/>
      <c r="ET160" s="189"/>
      <c r="EU160" s="189"/>
      <c r="EV160" s="189"/>
      <c r="EW160" s="189"/>
      <c r="EX160" s="189"/>
      <c r="EY160" s="189"/>
      <c r="EZ160" s="189"/>
      <c r="FA160" s="189"/>
      <c r="FB160" s="189"/>
      <c r="FC160" s="189"/>
      <c r="FD160" s="189"/>
      <c r="FE160" s="189"/>
      <c r="FF160" s="189"/>
      <c r="FG160" s="189"/>
      <c r="FH160" s="189"/>
      <c r="FI160" s="189"/>
      <c r="FJ160" s="189"/>
      <c r="FK160" s="189"/>
      <c r="FL160" s="189"/>
      <c r="FM160" s="189"/>
      <c r="FN160" s="189"/>
      <c r="FO160" s="189"/>
      <c r="FP160" s="189"/>
      <c r="FQ160" s="189"/>
      <c r="FR160" s="189"/>
      <c r="FS160" s="189"/>
      <c r="FT160" s="189"/>
      <c r="FU160" s="189"/>
      <c r="FV160" s="189"/>
      <c r="FW160" s="189"/>
      <c r="FX160" s="189"/>
      <c r="FY160" s="189"/>
      <c r="FZ160" s="189"/>
      <c r="GA160" s="189"/>
      <c r="GB160" s="189"/>
      <c r="GC160" s="189"/>
      <c r="GD160" s="189"/>
      <c r="GE160" s="189"/>
      <c r="GF160" s="189"/>
      <c r="GG160" s="189"/>
      <c r="GH160" s="189"/>
      <c r="GI160" s="189"/>
      <c r="GJ160" s="189"/>
      <c r="GK160" s="189"/>
      <c r="GL160" s="189"/>
      <c r="GM160" s="189"/>
      <c r="GN160" s="189"/>
      <c r="GO160" s="189"/>
      <c r="GP160" s="189"/>
      <c r="GQ160" s="189"/>
      <c r="GR160" s="189"/>
      <c r="GS160" s="189"/>
      <c r="GT160" s="189"/>
      <c r="GU160" s="189"/>
      <c r="GV160" s="189"/>
      <c r="GW160" s="189"/>
      <c r="GX160" s="189"/>
      <c r="GY160" s="189"/>
      <c r="GZ160" s="189"/>
      <c r="HA160" s="189"/>
      <c r="HB160" s="189"/>
      <c r="HC160" s="189"/>
      <c r="HD160" s="189"/>
      <c r="HE160" s="189"/>
      <c r="HF160" s="189"/>
      <c r="HG160" s="189"/>
      <c r="HH160" s="189"/>
      <c r="HI160" s="189"/>
      <c r="HJ160" s="189"/>
      <c r="HK160" s="189"/>
      <c r="HL160" s="189"/>
      <c r="HM160" s="189"/>
      <c r="HN160" s="189"/>
      <c r="HO160" s="189"/>
      <c r="HP160" s="189"/>
      <c r="HQ160" s="189"/>
      <c r="HR160" s="189"/>
      <c r="HS160" s="189"/>
      <c r="HT160" s="189"/>
      <c r="HU160" s="189"/>
      <c r="HV160" s="189"/>
      <c r="HW160" s="189"/>
      <c r="HX160" s="189"/>
      <c r="HY160" s="189"/>
      <c r="HZ160" s="189"/>
      <c r="IA160" s="189"/>
      <c r="IB160" s="189"/>
      <c r="IC160" s="189"/>
      <c r="ID160" s="189"/>
      <c r="IE160" s="189"/>
      <c r="IF160" s="189"/>
      <c r="IG160" s="189"/>
      <c r="IH160" s="189"/>
      <c r="II160" s="189"/>
      <c r="IJ160" s="189"/>
      <c r="IK160" s="189"/>
      <c r="IL160" s="189"/>
      <c r="IM160" s="189"/>
      <c r="IN160" s="189"/>
      <c r="IO160" s="189"/>
      <c r="IP160" s="189"/>
      <c r="IQ160" s="189"/>
      <c r="IR160" s="189"/>
      <c r="IS160" s="189"/>
      <c r="IT160" s="189"/>
      <c r="IU160" s="189"/>
      <c r="IV160" s="189"/>
    </row>
    <row r="161" spans="1:256" s="198" customFormat="1" ht="19.5" customHeight="1">
      <c r="A161" s="269"/>
      <c r="B161" s="270"/>
      <c r="C161" s="260"/>
      <c r="D161" s="262"/>
      <c r="E161" s="263"/>
      <c r="F161" s="263"/>
      <c r="G161" s="261"/>
      <c r="H161" s="261"/>
      <c r="I161" s="261"/>
      <c r="J161" s="261"/>
      <c r="K161" s="273"/>
      <c r="L161" s="274"/>
      <c r="M161" s="269"/>
      <c r="N161" s="269"/>
      <c r="O161" s="26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89"/>
      <c r="BN161" s="189"/>
      <c r="BO161" s="189"/>
      <c r="BP161" s="189"/>
      <c r="BQ161" s="189"/>
      <c r="BR161" s="189"/>
      <c r="BS161" s="189"/>
      <c r="BT161" s="189"/>
      <c r="BU161" s="189"/>
      <c r="BV161" s="189"/>
      <c r="BW161" s="189"/>
      <c r="BX161" s="189"/>
      <c r="BY161" s="189"/>
      <c r="BZ161" s="189"/>
      <c r="CA161" s="189"/>
      <c r="CB161" s="189"/>
      <c r="CC161" s="189"/>
      <c r="CD161" s="189"/>
      <c r="CE161" s="189"/>
      <c r="CF161" s="189"/>
      <c r="CG161" s="189"/>
      <c r="CH161" s="189"/>
      <c r="CI161" s="189"/>
      <c r="CJ161" s="189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  <c r="CZ161" s="189"/>
      <c r="DA161" s="189"/>
      <c r="DB161" s="189"/>
      <c r="DC161" s="189"/>
      <c r="DD161" s="189"/>
      <c r="DE161" s="189"/>
      <c r="DF161" s="189"/>
      <c r="DG161" s="189"/>
      <c r="DH161" s="189"/>
      <c r="DI161" s="189"/>
      <c r="DJ161" s="189"/>
      <c r="DK161" s="189"/>
      <c r="DL161" s="189"/>
      <c r="DM161" s="189"/>
      <c r="DN161" s="189"/>
      <c r="DO161" s="189"/>
      <c r="DP161" s="189"/>
      <c r="DQ161" s="189"/>
      <c r="DR161" s="189"/>
      <c r="DS161" s="189"/>
      <c r="DT161" s="189"/>
      <c r="DU161" s="189"/>
      <c r="DV161" s="189"/>
      <c r="DW161" s="189"/>
      <c r="DX161" s="189"/>
      <c r="DY161" s="189"/>
      <c r="DZ161" s="189"/>
      <c r="EA161" s="189"/>
      <c r="EB161" s="189"/>
      <c r="EC161" s="189"/>
      <c r="ED161" s="189"/>
      <c r="EE161" s="189"/>
      <c r="EF161" s="189"/>
      <c r="EG161" s="189"/>
      <c r="EH161" s="189"/>
      <c r="EI161" s="189"/>
      <c r="EJ161" s="189"/>
      <c r="EK161" s="189"/>
      <c r="EL161" s="189"/>
      <c r="EM161" s="189"/>
      <c r="EN161" s="189"/>
      <c r="EO161" s="189"/>
      <c r="EP161" s="189"/>
      <c r="EQ161" s="189"/>
      <c r="ER161" s="189"/>
      <c r="ES161" s="189"/>
      <c r="ET161" s="189"/>
      <c r="EU161" s="189"/>
      <c r="EV161" s="189"/>
      <c r="EW161" s="189"/>
      <c r="EX161" s="189"/>
      <c r="EY161" s="189"/>
      <c r="EZ161" s="189"/>
      <c r="FA161" s="189"/>
      <c r="FB161" s="189"/>
      <c r="FC161" s="189"/>
      <c r="FD161" s="189"/>
      <c r="FE161" s="189"/>
      <c r="FF161" s="189"/>
      <c r="FG161" s="189"/>
      <c r="FH161" s="189"/>
      <c r="FI161" s="189"/>
      <c r="FJ161" s="189"/>
      <c r="FK161" s="189"/>
      <c r="FL161" s="189"/>
      <c r="FM161" s="189"/>
      <c r="FN161" s="189"/>
      <c r="FO161" s="189"/>
      <c r="FP161" s="189"/>
      <c r="FQ161" s="189"/>
      <c r="FR161" s="189"/>
      <c r="FS161" s="189"/>
      <c r="FT161" s="189"/>
      <c r="FU161" s="189"/>
      <c r="FV161" s="189"/>
      <c r="FW161" s="189"/>
      <c r="FX161" s="189"/>
      <c r="FY161" s="189"/>
      <c r="FZ161" s="189"/>
      <c r="GA161" s="189"/>
      <c r="GB161" s="189"/>
      <c r="GC161" s="189"/>
      <c r="GD161" s="189"/>
      <c r="GE161" s="189"/>
      <c r="GF161" s="189"/>
      <c r="GG161" s="189"/>
      <c r="GH161" s="189"/>
      <c r="GI161" s="189"/>
      <c r="GJ161" s="189"/>
      <c r="GK161" s="189"/>
      <c r="GL161" s="189"/>
      <c r="GM161" s="189"/>
      <c r="GN161" s="189"/>
      <c r="GO161" s="189"/>
      <c r="GP161" s="189"/>
      <c r="GQ161" s="189"/>
      <c r="GR161" s="189"/>
      <c r="GS161" s="189"/>
      <c r="GT161" s="189"/>
      <c r="GU161" s="189"/>
      <c r="GV161" s="189"/>
      <c r="GW161" s="189"/>
      <c r="GX161" s="189"/>
      <c r="GY161" s="189"/>
      <c r="GZ161" s="189"/>
      <c r="HA161" s="189"/>
      <c r="HB161" s="189"/>
      <c r="HC161" s="189"/>
      <c r="HD161" s="189"/>
      <c r="HE161" s="189"/>
      <c r="HF161" s="189"/>
      <c r="HG161" s="189"/>
      <c r="HH161" s="189"/>
      <c r="HI161" s="189"/>
      <c r="HJ161" s="189"/>
      <c r="HK161" s="189"/>
      <c r="HL161" s="189"/>
      <c r="HM161" s="189"/>
      <c r="HN161" s="189"/>
      <c r="HO161" s="189"/>
      <c r="HP161" s="189"/>
      <c r="HQ161" s="189"/>
      <c r="HR161" s="189"/>
      <c r="HS161" s="189"/>
      <c r="HT161" s="189"/>
      <c r="HU161" s="189"/>
      <c r="HV161" s="189"/>
      <c r="HW161" s="189"/>
      <c r="HX161" s="189"/>
      <c r="HY161" s="189"/>
      <c r="HZ161" s="189"/>
      <c r="IA161" s="189"/>
      <c r="IB161" s="189"/>
      <c r="IC161" s="189"/>
      <c r="ID161" s="189"/>
      <c r="IE161" s="189"/>
      <c r="IF161" s="189"/>
      <c r="IG161" s="189"/>
      <c r="IH161" s="189"/>
      <c r="II161" s="189"/>
      <c r="IJ161" s="189"/>
      <c r="IK161" s="189"/>
      <c r="IL161" s="189"/>
      <c r="IM161" s="189"/>
      <c r="IN161" s="189"/>
      <c r="IO161" s="189"/>
      <c r="IP161" s="189"/>
      <c r="IQ161" s="189"/>
      <c r="IR161" s="189"/>
      <c r="IS161" s="189"/>
      <c r="IT161" s="189"/>
      <c r="IU161" s="189"/>
      <c r="IV161" s="189"/>
    </row>
    <row r="162" spans="1:256" s="198" customFormat="1" ht="19.5" customHeight="1">
      <c r="A162" s="269"/>
      <c r="B162" s="270"/>
      <c r="C162" s="260"/>
      <c r="D162" s="262"/>
      <c r="E162" s="263"/>
      <c r="F162" s="263"/>
      <c r="G162" s="261"/>
      <c r="H162" s="261"/>
      <c r="I162" s="261"/>
      <c r="J162" s="261"/>
      <c r="K162" s="273"/>
      <c r="L162" s="274"/>
      <c r="M162" s="269"/>
      <c r="N162" s="269"/>
      <c r="O162" s="26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89"/>
      <c r="BN162" s="189"/>
      <c r="BO162" s="189"/>
      <c r="BP162" s="189"/>
      <c r="BQ162" s="189"/>
      <c r="BR162" s="189"/>
      <c r="BS162" s="189"/>
      <c r="BT162" s="189"/>
      <c r="BU162" s="189"/>
      <c r="BV162" s="189"/>
      <c r="BW162" s="189"/>
      <c r="BX162" s="189"/>
      <c r="BY162" s="189"/>
      <c r="BZ162" s="189"/>
      <c r="CA162" s="189"/>
      <c r="CB162" s="189"/>
      <c r="CC162" s="189"/>
      <c r="CD162" s="189"/>
      <c r="CE162" s="189"/>
      <c r="CF162" s="189"/>
      <c r="CG162" s="189"/>
      <c r="CH162" s="189"/>
      <c r="CI162" s="189"/>
      <c r="CJ162" s="189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  <c r="CZ162" s="189"/>
      <c r="DA162" s="189"/>
      <c r="DB162" s="189"/>
      <c r="DC162" s="189"/>
      <c r="DD162" s="189"/>
      <c r="DE162" s="189"/>
      <c r="DF162" s="189"/>
      <c r="DG162" s="189"/>
      <c r="DH162" s="189"/>
      <c r="DI162" s="189"/>
      <c r="DJ162" s="189"/>
      <c r="DK162" s="189"/>
      <c r="DL162" s="189"/>
      <c r="DM162" s="189"/>
      <c r="DN162" s="189"/>
      <c r="DO162" s="189"/>
      <c r="DP162" s="189"/>
      <c r="DQ162" s="189"/>
      <c r="DR162" s="189"/>
      <c r="DS162" s="189"/>
      <c r="DT162" s="189"/>
      <c r="DU162" s="189"/>
      <c r="DV162" s="189"/>
      <c r="DW162" s="189"/>
      <c r="DX162" s="189"/>
      <c r="DY162" s="189"/>
      <c r="DZ162" s="189"/>
      <c r="EA162" s="189"/>
      <c r="EB162" s="189"/>
      <c r="EC162" s="189"/>
      <c r="ED162" s="189"/>
      <c r="EE162" s="189"/>
      <c r="EF162" s="189"/>
      <c r="EG162" s="189"/>
      <c r="EH162" s="189"/>
      <c r="EI162" s="189"/>
      <c r="EJ162" s="189"/>
      <c r="EK162" s="189"/>
      <c r="EL162" s="189"/>
      <c r="EM162" s="189"/>
      <c r="EN162" s="189"/>
      <c r="EO162" s="189"/>
      <c r="EP162" s="189"/>
      <c r="EQ162" s="189"/>
      <c r="ER162" s="189"/>
      <c r="ES162" s="189"/>
      <c r="ET162" s="189"/>
      <c r="EU162" s="189"/>
      <c r="EV162" s="189"/>
      <c r="EW162" s="189"/>
      <c r="EX162" s="189"/>
      <c r="EY162" s="189"/>
      <c r="EZ162" s="189"/>
      <c r="FA162" s="189"/>
      <c r="FB162" s="189"/>
      <c r="FC162" s="189"/>
      <c r="FD162" s="189"/>
      <c r="FE162" s="189"/>
      <c r="FF162" s="189"/>
      <c r="FG162" s="189"/>
      <c r="FH162" s="189"/>
      <c r="FI162" s="189"/>
      <c r="FJ162" s="189"/>
      <c r="FK162" s="189"/>
      <c r="FL162" s="189"/>
      <c r="FM162" s="189"/>
      <c r="FN162" s="189"/>
      <c r="FO162" s="189"/>
      <c r="FP162" s="189"/>
      <c r="FQ162" s="189"/>
      <c r="FR162" s="189"/>
      <c r="FS162" s="189"/>
      <c r="FT162" s="189"/>
      <c r="FU162" s="189"/>
      <c r="FV162" s="189"/>
      <c r="FW162" s="189"/>
      <c r="FX162" s="189"/>
      <c r="FY162" s="189"/>
      <c r="FZ162" s="189"/>
      <c r="GA162" s="189"/>
      <c r="GB162" s="189"/>
      <c r="GC162" s="189"/>
      <c r="GD162" s="189"/>
      <c r="GE162" s="189"/>
      <c r="GF162" s="189"/>
      <c r="GG162" s="189"/>
      <c r="GH162" s="189"/>
      <c r="GI162" s="189"/>
      <c r="GJ162" s="189"/>
      <c r="GK162" s="189"/>
      <c r="GL162" s="189"/>
      <c r="GM162" s="189"/>
      <c r="GN162" s="189"/>
      <c r="GO162" s="189"/>
      <c r="GP162" s="189"/>
      <c r="GQ162" s="189"/>
      <c r="GR162" s="189"/>
      <c r="GS162" s="189"/>
      <c r="GT162" s="189"/>
      <c r="GU162" s="189"/>
      <c r="GV162" s="189"/>
      <c r="GW162" s="189"/>
      <c r="GX162" s="189"/>
      <c r="GY162" s="189"/>
      <c r="GZ162" s="189"/>
      <c r="HA162" s="189"/>
      <c r="HB162" s="189"/>
      <c r="HC162" s="189"/>
      <c r="HD162" s="189"/>
      <c r="HE162" s="189"/>
      <c r="HF162" s="189"/>
      <c r="HG162" s="189"/>
      <c r="HH162" s="189"/>
      <c r="HI162" s="189"/>
      <c r="HJ162" s="189"/>
      <c r="HK162" s="189"/>
      <c r="HL162" s="189"/>
      <c r="HM162" s="189"/>
      <c r="HN162" s="189"/>
      <c r="HO162" s="189"/>
      <c r="HP162" s="189"/>
      <c r="HQ162" s="189"/>
      <c r="HR162" s="189"/>
      <c r="HS162" s="189"/>
      <c r="HT162" s="189"/>
      <c r="HU162" s="189"/>
      <c r="HV162" s="189"/>
      <c r="HW162" s="189"/>
      <c r="HX162" s="189"/>
      <c r="HY162" s="189"/>
      <c r="HZ162" s="189"/>
      <c r="IA162" s="189"/>
      <c r="IB162" s="189"/>
      <c r="IC162" s="189"/>
      <c r="ID162" s="189"/>
      <c r="IE162" s="189"/>
      <c r="IF162" s="189"/>
      <c r="IG162" s="189"/>
      <c r="IH162" s="189"/>
      <c r="II162" s="189"/>
      <c r="IJ162" s="189"/>
      <c r="IK162" s="189"/>
      <c r="IL162" s="189"/>
      <c r="IM162" s="189"/>
      <c r="IN162" s="189"/>
      <c r="IO162" s="189"/>
      <c r="IP162" s="189"/>
      <c r="IQ162" s="189"/>
      <c r="IR162" s="189"/>
      <c r="IS162" s="189"/>
      <c r="IT162" s="189"/>
      <c r="IU162" s="189"/>
      <c r="IV162" s="189"/>
    </row>
    <row r="163" spans="1:256" s="189" customFormat="1" ht="19.5" customHeight="1">
      <c r="B163" s="242"/>
      <c r="C163" s="191"/>
      <c r="D163" s="243"/>
      <c r="E163" s="192"/>
      <c r="F163" s="192"/>
      <c r="G163" s="196"/>
      <c r="H163" s="196"/>
      <c r="I163" s="196"/>
      <c r="J163" s="196"/>
      <c r="K163" s="247"/>
      <c r="L163" s="246"/>
    </row>
    <row r="164" spans="1:256" s="189" customFormat="1" ht="19.5" customHeight="1">
      <c r="B164" s="242"/>
      <c r="C164" s="191"/>
      <c r="D164" s="243"/>
      <c r="E164" s="192"/>
      <c r="F164" s="192"/>
      <c r="G164" s="196"/>
      <c r="H164" s="196"/>
      <c r="I164" s="196"/>
      <c r="J164" s="196"/>
      <c r="K164" s="247"/>
      <c r="L164" s="246"/>
    </row>
    <row r="165" spans="1:256" s="189" customFormat="1" ht="19.5" customHeight="1">
      <c r="B165" s="242"/>
      <c r="C165" s="191"/>
      <c r="D165" s="243"/>
      <c r="E165" s="192"/>
      <c r="F165" s="192"/>
      <c r="G165" s="196"/>
      <c r="H165" s="196"/>
      <c r="I165" s="196"/>
      <c r="J165" s="196"/>
      <c r="K165" s="247"/>
      <c r="L165" s="246"/>
    </row>
    <row r="166" spans="1:256" s="189" customFormat="1" ht="19.5" customHeight="1">
      <c r="B166" s="242"/>
      <c r="C166" s="191"/>
      <c r="D166" s="243"/>
      <c r="E166" s="192"/>
      <c r="F166" s="192"/>
      <c r="G166" s="196"/>
      <c r="H166" s="196"/>
      <c r="I166" s="196"/>
      <c r="J166" s="196"/>
      <c r="K166" s="247"/>
      <c r="L166" s="246"/>
    </row>
    <row r="167" spans="1:256" s="189" customFormat="1" ht="19.5" customHeight="1">
      <c r="B167" s="242"/>
      <c r="C167" s="191"/>
      <c r="D167" s="243"/>
      <c r="E167" s="192"/>
      <c r="F167" s="192"/>
      <c r="G167" s="196"/>
      <c r="H167" s="196"/>
      <c r="I167" s="196"/>
      <c r="J167" s="196"/>
      <c r="K167" s="247"/>
      <c r="L167" s="246"/>
    </row>
    <row r="168" spans="1:256" s="189" customFormat="1" ht="19.5" customHeight="1">
      <c r="B168" s="242"/>
      <c r="C168" s="191"/>
      <c r="D168" s="243"/>
      <c r="E168" s="192"/>
      <c r="F168" s="192"/>
      <c r="G168" s="196"/>
      <c r="H168" s="196"/>
      <c r="I168" s="196"/>
      <c r="J168" s="196"/>
      <c r="K168" s="247"/>
      <c r="L168" s="246"/>
    </row>
    <row r="169" spans="1:256" s="189" customFormat="1" ht="19.5" customHeight="1">
      <c r="B169" s="242"/>
      <c r="C169" s="191"/>
      <c r="D169" s="243"/>
      <c r="E169" s="192"/>
      <c r="F169" s="192"/>
      <c r="G169" s="196"/>
      <c r="H169" s="196"/>
      <c r="I169" s="196"/>
      <c r="J169" s="196"/>
      <c r="K169" s="247"/>
      <c r="L169" s="246"/>
    </row>
    <row r="170" spans="1:256" s="189" customFormat="1" ht="19.5" customHeight="1">
      <c r="B170" s="242"/>
      <c r="C170" s="191"/>
      <c r="D170" s="243"/>
      <c r="E170" s="192"/>
      <c r="F170" s="192"/>
      <c r="G170" s="196"/>
      <c r="H170" s="196"/>
      <c r="I170" s="196"/>
      <c r="J170" s="196"/>
      <c r="K170" s="247"/>
      <c r="L170" s="246"/>
    </row>
    <row r="171" spans="1:256" s="189" customFormat="1" ht="19.5" customHeight="1">
      <c r="B171" s="242"/>
      <c r="C171" s="191"/>
      <c r="D171" s="243"/>
      <c r="E171" s="192"/>
      <c r="F171" s="192"/>
      <c r="G171" s="196"/>
      <c r="H171" s="196"/>
      <c r="I171" s="196"/>
      <c r="J171" s="196"/>
      <c r="K171" s="247"/>
      <c r="L171" s="246"/>
    </row>
    <row r="172" spans="1:256" s="189" customFormat="1" ht="19.5" customHeight="1">
      <c r="B172" s="242"/>
      <c r="C172" s="191"/>
      <c r="D172" s="243"/>
      <c r="E172" s="192"/>
      <c r="F172" s="192"/>
      <c r="G172" s="196"/>
      <c r="H172" s="196"/>
      <c r="I172" s="196"/>
      <c r="J172" s="196"/>
      <c r="K172" s="247"/>
      <c r="L172" s="246"/>
    </row>
    <row r="173" spans="1:256" s="189" customFormat="1" ht="19.5" customHeight="1">
      <c r="B173" s="242"/>
      <c r="C173" s="191"/>
      <c r="D173" s="243"/>
      <c r="E173" s="192"/>
      <c r="F173" s="192"/>
      <c r="G173" s="196"/>
      <c r="H173" s="196"/>
      <c r="I173" s="196"/>
      <c r="J173" s="196"/>
      <c r="K173" s="247"/>
      <c r="L173" s="246"/>
    </row>
    <row r="174" spans="1:256" s="189" customFormat="1" ht="19.5" customHeight="1">
      <c r="B174" s="242"/>
      <c r="C174" s="191"/>
      <c r="D174" s="243"/>
      <c r="E174" s="192"/>
      <c r="F174" s="192"/>
      <c r="G174" s="196"/>
      <c r="H174" s="196"/>
      <c r="I174" s="196"/>
      <c r="J174" s="196"/>
      <c r="K174" s="247"/>
      <c r="L174" s="246"/>
    </row>
    <row r="175" spans="1:256" s="189" customFormat="1" ht="19.5" customHeight="1">
      <c r="B175" s="242"/>
      <c r="C175" s="191"/>
      <c r="D175" s="243"/>
      <c r="E175" s="192"/>
      <c r="F175" s="192"/>
      <c r="G175" s="196"/>
      <c r="H175" s="196"/>
      <c r="I175" s="196"/>
      <c r="J175" s="196"/>
      <c r="K175" s="247"/>
      <c r="L175" s="246"/>
    </row>
    <row r="176" spans="1:256" s="189" customFormat="1" ht="19.5" customHeight="1">
      <c r="B176" s="242"/>
      <c r="C176" s="275"/>
      <c r="D176" s="243"/>
      <c r="E176" s="192"/>
      <c r="F176" s="192"/>
      <c r="G176" s="196"/>
      <c r="H176" s="196"/>
      <c r="I176" s="196"/>
      <c r="J176" s="196"/>
      <c r="K176" s="247"/>
      <c r="L176" s="246"/>
    </row>
    <row r="177" spans="2:12" s="189" customFormat="1" ht="19.5" customHeight="1">
      <c r="B177" s="242"/>
      <c r="C177" s="275"/>
      <c r="D177" s="243"/>
      <c r="E177" s="192"/>
      <c r="F177" s="192"/>
      <c r="G177" s="196"/>
      <c r="H177" s="196"/>
      <c r="I177" s="196"/>
      <c r="J177" s="196"/>
      <c r="K177" s="247"/>
      <c r="L177" s="246"/>
    </row>
    <row r="178" spans="2:12" s="189" customFormat="1" ht="19.5" customHeight="1">
      <c r="B178" s="242"/>
      <c r="C178" s="275"/>
      <c r="D178" s="243"/>
      <c r="E178" s="192"/>
      <c r="F178" s="192"/>
      <c r="G178" s="196"/>
      <c r="H178" s="196"/>
      <c r="I178" s="196"/>
      <c r="J178" s="196"/>
      <c r="K178" s="247"/>
      <c r="L178" s="246"/>
    </row>
    <row r="179" spans="2:12" s="189" customFormat="1" ht="19.5" customHeight="1">
      <c r="B179" s="242"/>
      <c r="C179" s="275"/>
      <c r="D179" s="243"/>
      <c r="E179" s="192"/>
      <c r="F179" s="192"/>
      <c r="G179" s="196"/>
      <c r="H179" s="196"/>
      <c r="I179" s="196"/>
      <c r="J179" s="196"/>
      <c r="K179" s="247"/>
      <c r="L179" s="246"/>
    </row>
    <row r="180" spans="2:12" s="189" customFormat="1" ht="19.5" customHeight="1">
      <c r="B180" s="242"/>
      <c r="C180" s="191"/>
      <c r="D180" s="243"/>
      <c r="E180" s="192"/>
      <c r="F180" s="192"/>
      <c r="G180" s="196"/>
      <c r="H180" s="196"/>
      <c r="I180" s="196"/>
      <c r="J180" s="196"/>
      <c r="K180" s="247"/>
      <c r="L180" s="246"/>
    </row>
    <row r="181" spans="2:12" s="189" customFormat="1" ht="19.5" customHeight="1">
      <c r="B181" s="242"/>
      <c r="C181" s="191"/>
      <c r="D181" s="243"/>
      <c r="E181" s="192"/>
      <c r="F181" s="192"/>
      <c r="G181" s="196"/>
      <c r="H181" s="196"/>
      <c r="I181" s="196"/>
      <c r="J181" s="196"/>
      <c r="K181" s="247"/>
      <c r="L181" s="276"/>
    </row>
    <row r="182" spans="2:12" s="189" customFormat="1" ht="19.5" customHeight="1">
      <c r="B182" s="248"/>
      <c r="C182" s="182"/>
      <c r="D182" s="249"/>
      <c r="E182" s="183"/>
      <c r="F182" s="183"/>
      <c r="G182" s="185"/>
      <c r="H182" s="185"/>
      <c r="I182" s="185"/>
      <c r="J182" s="185"/>
      <c r="K182" s="250"/>
      <c r="L182" s="277"/>
    </row>
    <row r="183" spans="2:12" s="189" customFormat="1" ht="19.5" customHeight="1">
      <c r="B183" s="248"/>
      <c r="C183" s="182"/>
      <c r="D183" s="249"/>
      <c r="E183" s="183"/>
      <c r="F183" s="183"/>
      <c r="G183" s="185"/>
      <c r="H183" s="185"/>
      <c r="I183" s="185"/>
      <c r="J183" s="185"/>
      <c r="K183" s="250"/>
      <c r="L183" s="277"/>
    </row>
    <row r="184" spans="2:12" s="189" customFormat="1" ht="19.5" customHeight="1">
      <c r="B184" s="248"/>
      <c r="C184" s="182"/>
      <c r="D184" s="249"/>
      <c r="E184" s="183"/>
      <c r="F184" s="183"/>
      <c r="G184" s="185"/>
      <c r="H184" s="185"/>
      <c r="I184" s="185"/>
      <c r="J184" s="185"/>
      <c r="K184" s="250"/>
      <c r="L184" s="277"/>
    </row>
    <row r="185" spans="2:12" s="189" customFormat="1" ht="19.5" customHeight="1">
      <c r="B185" s="248"/>
      <c r="C185" s="182"/>
      <c r="D185" s="249"/>
      <c r="E185" s="183"/>
      <c r="F185" s="183"/>
      <c r="G185" s="185"/>
      <c r="H185" s="185"/>
      <c r="I185" s="185"/>
      <c r="J185" s="185"/>
      <c r="K185" s="250"/>
      <c r="L185" s="277"/>
    </row>
    <row r="186" spans="2:12" s="189" customFormat="1" ht="19.5" customHeight="1">
      <c r="B186" s="248"/>
      <c r="C186" s="182"/>
      <c r="D186" s="249"/>
      <c r="E186" s="183"/>
      <c r="F186" s="183"/>
      <c r="G186" s="185"/>
      <c r="H186" s="185"/>
      <c r="I186" s="185"/>
      <c r="J186" s="185"/>
      <c r="K186" s="250"/>
      <c r="L186" s="277"/>
    </row>
    <row r="187" spans="2:12" s="189" customFormat="1" ht="19.5" customHeight="1">
      <c r="B187" s="248"/>
      <c r="C187" s="182"/>
      <c r="D187" s="249"/>
      <c r="E187" s="183"/>
      <c r="F187" s="183"/>
      <c r="G187" s="185"/>
      <c r="H187" s="185"/>
      <c r="I187" s="185"/>
      <c r="J187" s="185"/>
      <c r="K187" s="250"/>
      <c r="L187" s="277"/>
    </row>
    <row r="188" spans="2:12" s="189" customFormat="1" ht="19.5" customHeight="1">
      <c r="B188" s="248"/>
      <c r="C188" s="182"/>
      <c r="D188" s="249"/>
      <c r="E188" s="183"/>
      <c r="F188" s="183"/>
      <c r="G188" s="185"/>
      <c r="H188" s="185"/>
      <c r="I188" s="185"/>
      <c r="J188" s="185"/>
      <c r="K188" s="250"/>
      <c r="L188" s="277"/>
    </row>
    <row r="189" spans="2:12" s="189" customFormat="1" ht="19.5" customHeight="1">
      <c r="B189" s="248"/>
      <c r="C189" s="182"/>
      <c r="D189" s="249"/>
      <c r="E189" s="183"/>
      <c r="F189" s="183"/>
      <c r="G189" s="185"/>
      <c r="H189" s="185"/>
      <c r="I189" s="185"/>
      <c r="J189" s="185"/>
      <c r="K189" s="250"/>
      <c r="L189" s="277"/>
    </row>
    <row r="190" spans="2:12" s="189" customFormat="1" ht="19.5" customHeight="1">
      <c r="B190" s="242"/>
      <c r="C190" s="191"/>
      <c r="D190" s="243"/>
      <c r="E190" s="192"/>
      <c r="F190" s="192"/>
      <c r="G190" s="196"/>
      <c r="H190" s="196"/>
      <c r="I190" s="196"/>
      <c r="J190" s="196"/>
      <c r="K190" s="247"/>
      <c r="L190" s="246"/>
    </row>
    <row r="191" spans="2:12" s="189" customFormat="1" ht="19.5" customHeight="1">
      <c r="B191" s="242"/>
      <c r="C191" s="191"/>
      <c r="D191" s="243"/>
      <c r="E191" s="192"/>
      <c r="F191" s="192"/>
      <c r="G191" s="196"/>
      <c r="H191" s="196"/>
      <c r="I191" s="196"/>
      <c r="J191" s="196"/>
      <c r="K191" s="247"/>
      <c r="L191" s="246"/>
    </row>
    <row r="192" spans="2:12" s="189" customFormat="1" ht="19.5" customHeight="1">
      <c r="B192" s="242"/>
      <c r="C192" s="191"/>
      <c r="D192" s="243"/>
      <c r="E192" s="192"/>
      <c r="F192" s="192"/>
      <c r="G192" s="196"/>
      <c r="H192" s="196"/>
      <c r="I192" s="196"/>
      <c r="J192" s="196"/>
      <c r="K192" s="247"/>
      <c r="L192" s="246"/>
    </row>
    <row r="193" spans="2:12" s="189" customFormat="1" ht="19.5" customHeight="1">
      <c r="B193" s="242"/>
      <c r="C193" s="191"/>
      <c r="D193" s="243"/>
      <c r="E193" s="192"/>
      <c r="F193" s="192"/>
      <c r="G193" s="196"/>
      <c r="H193" s="196"/>
      <c r="I193" s="196"/>
      <c r="J193" s="196"/>
      <c r="K193" s="247"/>
      <c r="L193" s="246"/>
    </row>
    <row r="194" spans="2:12" s="189" customFormat="1" ht="19.5" customHeight="1">
      <c r="B194" s="242"/>
      <c r="C194" s="191"/>
      <c r="D194" s="243"/>
      <c r="E194" s="192"/>
      <c r="F194" s="192"/>
      <c r="G194" s="196"/>
      <c r="H194" s="196"/>
      <c r="I194" s="196"/>
      <c r="J194" s="196"/>
      <c r="K194" s="247"/>
      <c r="L194" s="246"/>
    </row>
    <row r="195" spans="2:12" s="189" customFormat="1" ht="20.100000000000001" customHeight="1">
      <c r="B195" s="242"/>
      <c r="C195" s="278"/>
      <c r="D195" s="262"/>
      <c r="E195" s="263"/>
      <c r="F195" s="263"/>
      <c r="G195" s="261"/>
      <c r="H195" s="261"/>
      <c r="I195" s="261"/>
      <c r="J195" s="261"/>
      <c r="K195" s="247"/>
      <c r="L195" s="276"/>
    </row>
    <row r="196" spans="2:12" s="189" customFormat="1" ht="20.100000000000001" customHeight="1">
      <c r="B196" s="242"/>
      <c r="C196" s="278"/>
      <c r="D196" s="262"/>
      <c r="E196" s="263"/>
      <c r="F196" s="263"/>
      <c r="G196" s="261"/>
      <c r="H196" s="261"/>
      <c r="I196" s="261"/>
      <c r="J196" s="261"/>
      <c r="K196" s="247"/>
      <c r="L196" s="276"/>
    </row>
    <row r="197" spans="2:12" s="189" customFormat="1" ht="20.100000000000001" customHeight="1">
      <c r="B197" s="242"/>
      <c r="C197" s="278"/>
      <c r="D197" s="262"/>
      <c r="E197" s="263"/>
      <c r="F197" s="263"/>
      <c r="G197" s="261"/>
      <c r="H197" s="261"/>
      <c r="I197" s="261"/>
      <c r="J197" s="261"/>
      <c r="K197" s="247"/>
      <c r="L197" s="276"/>
    </row>
    <row r="198" spans="2:12" s="189" customFormat="1" ht="20.100000000000001" customHeight="1">
      <c r="B198" s="242"/>
      <c r="C198" s="278"/>
      <c r="D198" s="262"/>
      <c r="E198" s="263"/>
      <c r="F198" s="263"/>
      <c r="G198" s="261"/>
      <c r="H198" s="261"/>
      <c r="I198" s="261"/>
      <c r="J198" s="261"/>
      <c r="K198" s="247"/>
      <c r="L198" s="276"/>
    </row>
    <row r="199" spans="2:12" ht="18.75" thickBot="1">
      <c r="B199" s="279"/>
      <c r="C199" s="280"/>
      <c r="D199" s="281"/>
      <c r="E199" s="282"/>
      <c r="F199" s="282"/>
      <c r="G199" s="283"/>
      <c r="H199" s="283"/>
      <c r="I199" s="283"/>
      <c r="J199" s="283"/>
      <c r="K199" s="284"/>
      <c r="L199" s="285"/>
    </row>
    <row r="200" spans="2:12" ht="13.5" thickTop="1">
      <c r="B200" s="134"/>
      <c r="C200" s="286"/>
      <c r="D200" s="55"/>
      <c r="E200" s="287"/>
      <c r="F200" s="55"/>
      <c r="G200" s="55"/>
      <c r="H200" s="55"/>
      <c r="I200" s="55"/>
      <c r="J200" s="55"/>
      <c r="K200" s="55"/>
      <c r="L200" s="288"/>
    </row>
    <row r="201" spans="2:12">
      <c r="B201" s="134"/>
      <c r="C201" s="286"/>
      <c r="D201" s="55"/>
      <c r="E201" s="55"/>
      <c r="F201" s="55"/>
      <c r="G201" s="55"/>
      <c r="H201" s="55"/>
      <c r="I201" s="55"/>
      <c r="J201" s="55"/>
      <c r="K201" s="55"/>
      <c r="L201" s="288"/>
    </row>
    <row r="202" spans="2:12">
      <c r="B202" s="134"/>
      <c r="C202" s="286"/>
      <c r="D202" s="55"/>
      <c r="E202" s="55"/>
      <c r="F202" s="55"/>
      <c r="G202" s="55"/>
      <c r="H202" s="55"/>
      <c r="I202" s="55"/>
      <c r="J202" s="55"/>
      <c r="K202" s="55"/>
      <c r="L202" s="288"/>
    </row>
    <row r="203" spans="2:12">
      <c r="B203" s="134"/>
      <c r="C203" s="286"/>
      <c r="D203" s="55"/>
      <c r="E203" s="55"/>
      <c r="F203" s="55"/>
      <c r="G203" s="55"/>
      <c r="H203" s="55"/>
      <c r="I203" s="55"/>
      <c r="J203" s="55"/>
      <c r="K203" s="55"/>
      <c r="L203" s="288"/>
    </row>
    <row r="204" spans="2:12">
      <c r="B204" s="134"/>
      <c r="C204" s="286"/>
      <c r="D204" s="55"/>
      <c r="E204" s="55"/>
      <c r="F204" s="55"/>
      <c r="G204" s="55"/>
      <c r="H204" s="55"/>
      <c r="I204" s="55"/>
      <c r="J204" s="55"/>
      <c r="K204" s="55"/>
      <c r="L204" s="288"/>
    </row>
    <row r="205" spans="2:12">
      <c r="B205" s="134"/>
      <c r="C205" s="286"/>
      <c r="D205" s="55"/>
      <c r="E205" s="55"/>
      <c r="F205" s="55"/>
      <c r="G205" s="55"/>
      <c r="H205" s="55"/>
      <c r="I205" s="55"/>
      <c r="J205" s="55"/>
      <c r="K205" s="55"/>
      <c r="L205" s="288"/>
    </row>
    <row r="206" spans="2:12">
      <c r="B206" s="55"/>
      <c r="C206" s="286"/>
      <c r="D206" s="55"/>
      <c r="E206" s="55"/>
      <c r="F206" s="55"/>
      <c r="G206" s="55"/>
      <c r="H206" s="55"/>
      <c r="I206" s="55"/>
      <c r="J206" s="55"/>
      <c r="K206" s="55"/>
      <c r="L206" s="288"/>
    </row>
    <row r="207" spans="2:12">
      <c r="B207" s="55"/>
      <c r="C207" s="286"/>
      <c r="D207" s="55"/>
      <c r="E207" s="55"/>
      <c r="F207" s="55"/>
      <c r="G207" s="55"/>
      <c r="H207" s="55"/>
      <c r="I207" s="55"/>
      <c r="J207" s="55"/>
      <c r="K207" s="55"/>
      <c r="L207" s="288"/>
    </row>
    <row r="208" spans="2:12">
      <c r="B208" s="289"/>
      <c r="C208" s="286"/>
      <c r="D208" s="55"/>
      <c r="E208" s="55"/>
      <c r="F208" s="55"/>
      <c r="G208" s="55"/>
      <c r="H208" s="55"/>
      <c r="I208" s="55"/>
      <c r="J208" s="55"/>
      <c r="K208" s="55"/>
      <c r="L208" s="288"/>
    </row>
    <row r="209" spans="2:12">
      <c r="B209" s="289"/>
      <c r="C209" s="286"/>
      <c r="D209" s="55"/>
      <c r="E209" s="55"/>
      <c r="F209" s="55"/>
      <c r="G209" s="55"/>
      <c r="H209" s="55"/>
      <c r="I209" s="55"/>
      <c r="J209" s="55"/>
      <c r="K209" s="55"/>
      <c r="L209" s="288"/>
    </row>
    <row r="210" spans="2:12">
      <c r="B210" s="289"/>
      <c r="C210" s="286"/>
      <c r="D210" s="55"/>
      <c r="E210" s="55"/>
      <c r="F210" s="55"/>
      <c r="G210" s="55"/>
      <c r="H210" s="55"/>
      <c r="I210" s="55"/>
      <c r="J210" s="55"/>
      <c r="K210" s="55"/>
      <c r="L210" s="288"/>
    </row>
    <row r="211" spans="2:12">
      <c r="B211" s="289"/>
      <c r="C211" s="286"/>
      <c r="D211" s="55"/>
      <c r="E211" s="55"/>
      <c r="F211" s="55"/>
      <c r="G211" s="55"/>
      <c r="H211" s="55"/>
      <c r="I211" s="55"/>
      <c r="J211" s="55"/>
      <c r="K211" s="55"/>
      <c r="L211" s="288"/>
    </row>
    <row r="212" spans="2:12">
      <c r="B212" s="289"/>
      <c r="C212" s="286"/>
      <c r="D212" s="55"/>
      <c r="E212" s="55"/>
      <c r="F212" s="55"/>
      <c r="G212" s="55"/>
      <c r="H212" s="55"/>
      <c r="I212" s="55"/>
      <c r="J212" s="55"/>
      <c r="K212" s="55"/>
      <c r="L212" s="288"/>
    </row>
    <row r="213" spans="2:12">
      <c r="B213" s="289"/>
      <c r="C213" s="286"/>
      <c r="D213" s="55"/>
      <c r="E213" s="55"/>
      <c r="F213" s="55"/>
      <c r="G213" s="55"/>
      <c r="H213" s="55"/>
      <c r="I213" s="55"/>
      <c r="J213" s="55"/>
      <c r="K213" s="55"/>
      <c r="L213" s="288"/>
    </row>
    <row r="214" spans="2:12">
      <c r="B214" s="289"/>
      <c r="C214" s="286"/>
      <c r="D214" s="55"/>
      <c r="E214" s="55"/>
      <c r="F214" s="55"/>
      <c r="G214" s="55"/>
      <c r="H214" s="55"/>
      <c r="I214" s="55"/>
      <c r="J214" s="55"/>
      <c r="K214" s="55"/>
      <c r="L214" s="288"/>
    </row>
    <row r="215" spans="2:12">
      <c r="B215" s="286"/>
      <c r="C215" s="55"/>
      <c r="D215" s="55"/>
      <c r="E215" s="55"/>
      <c r="F215" s="55"/>
      <c r="G215" s="55"/>
      <c r="H215" s="55"/>
      <c r="I215" s="55"/>
      <c r="J215" s="55"/>
      <c r="K215" s="55"/>
      <c r="L215" s="288"/>
    </row>
    <row r="216" spans="2:12">
      <c r="B216" s="286"/>
      <c r="C216" s="55"/>
      <c r="D216" s="55"/>
      <c r="E216" s="55"/>
      <c r="F216" s="55"/>
      <c r="G216" s="55"/>
      <c r="H216" s="55"/>
      <c r="I216" s="55"/>
      <c r="J216" s="55"/>
      <c r="K216" s="55"/>
      <c r="L216" s="288"/>
    </row>
    <row r="217" spans="2:12">
      <c r="B217" s="286"/>
      <c r="C217" s="55"/>
      <c r="D217" s="55"/>
      <c r="E217" s="55"/>
      <c r="F217" s="55"/>
      <c r="G217" s="55"/>
      <c r="H217" s="55"/>
      <c r="I217" s="55"/>
      <c r="J217" s="55"/>
      <c r="K217" s="55"/>
      <c r="L217" s="288"/>
    </row>
    <row r="218" spans="2:12">
      <c r="B218" s="286"/>
      <c r="C218" s="55"/>
      <c r="D218" s="55"/>
      <c r="E218" s="55"/>
      <c r="F218" s="55"/>
      <c r="G218" s="55"/>
      <c r="H218" s="55"/>
      <c r="I218" s="55"/>
      <c r="J218" s="55"/>
      <c r="K218" s="55"/>
      <c r="L218" s="288"/>
    </row>
    <row r="219" spans="2:12">
      <c r="B219" s="286"/>
      <c r="C219" s="55"/>
      <c r="D219" s="55"/>
      <c r="E219" s="55"/>
      <c r="F219" s="55"/>
      <c r="G219" s="55"/>
      <c r="H219" s="55"/>
      <c r="I219" s="55"/>
      <c r="J219" s="55"/>
      <c r="K219" s="55"/>
      <c r="L219" s="288"/>
    </row>
    <row r="220" spans="2:12">
      <c r="B220" s="286"/>
      <c r="C220" s="55"/>
      <c r="D220" s="55"/>
      <c r="E220" s="55"/>
      <c r="F220" s="55"/>
      <c r="G220" s="55"/>
      <c r="H220" s="55"/>
      <c r="I220" s="55"/>
      <c r="J220" s="55"/>
      <c r="K220" s="55"/>
      <c r="L220" s="288"/>
    </row>
    <row r="221" spans="2:12">
      <c r="B221" s="286"/>
      <c r="C221" s="55"/>
      <c r="D221" s="55"/>
      <c r="E221" s="55"/>
      <c r="F221" s="55"/>
      <c r="G221" s="55"/>
      <c r="H221" s="55"/>
      <c r="I221" s="55"/>
      <c r="J221" s="55"/>
      <c r="K221" s="55"/>
      <c r="L221" s="288"/>
    </row>
    <row r="222" spans="2:12">
      <c r="B222" s="286"/>
      <c r="C222" s="55"/>
      <c r="D222" s="55"/>
      <c r="E222" s="55"/>
      <c r="F222" s="55"/>
      <c r="G222" s="55"/>
      <c r="H222" s="55"/>
      <c r="I222" s="55"/>
      <c r="J222" s="55"/>
      <c r="K222" s="55"/>
      <c r="L222" s="288"/>
    </row>
    <row r="223" spans="2:12">
      <c r="B223" s="286"/>
      <c r="C223" s="55"/>
      <c r="D223" s="55"/>
      <c r="E223" s="55"/>
      <c r="F223" s="55"/>
      <c r="G223" s="55"/>
      <c r="H223" s="55"/>
      <c r="I223" s="55"/>
      <c r="J223" s="55"/>
      <c r="K223" s="55"/>
      <c r="L223" s="288"/>
    </row>
    <row r="224" spans="2:12">
      <c r="B224" s="286"/>
      <c r="C224" s="55"/>
      <c r="D224" s="55"/>
      <c r="E224" s="55"/>
      <c r="F224" s="55"/>
      <c r="G224" s="55"/>
      <c r="H224" s="55"/>
      <c r="I224" s="55"/>
      <c r="J224" s="55"/>
      <c r="K224" s="55"/>
      <c r="L224" s="288"/>
    </row>
    <row r="225" spans="2:12">
      <c r="B225" s="286"/>
      <c r="C225" s="55"/>
      <c r="D225" s="55"/>
      <c r="E225" s="55"/>
      <c r="F225" s="55"/>
      <c r="G225" s="55"/>
      <c r="H225" s="55"/>
      <c r="I225" s="55"/>
      <c r="J225" s="55"/>
      <c r="K225" s="55"/>
      <c r="L225" s="288"/>
    </row>
    <row r="226" spans="2:12">
      <c r="B226" s="286"/>
      <c r="C226" s="55"/>
      <c r="D226" s="55"/>
      <c r="E226" s="55"/>
      <c r="F226" s="55"/>
      <c r="G226" s="55"/>
      <c r="H226" s="55"/>
      <c r="I226" s="55"/>
      <c r="J226" s="55"/>
      <c r="K226" s="55"/>
      <c r="L226" s="288"/>
    </row>
    <row r="227" spans="2:12">
      <c r="B227" s="286"/>
      <c r="C227" s="55"/>
      <c r="D227" s="55"/>
      <c r="E227" s="55"/>
      <c r="F227" s="55"/>
      <c r="G227" s="55"/>
      <c r="H227" s="55"/>
      <c r="I227" s="55"/>
      <c r="J227" s="55"/>
      <c r="K227" s="55"/>
      <c r="L227" s="288"/>
    </row>
    <row r="228" spans="2:12">
      <c r="B228" s="286"/>
      <c r="C228" s="55"/>
      <c r="D228" s="55"/>
      <c r="E228" s="55"/>
      <c r="F228" s="55"/>
      <c r="G228" s="55"/>
      <c r="H228" s="55"/>
      <c r="I228" s="55"/>
      <c r="J228" s="55"/>
      <c r="K228" s="55"/>
      <c r="L228" s="288"/>
    </row>
    <row r="229" spans="2:12">
      <c r="B229" s="286"/>
      <c r="C229" s="55"/>
      <c r="D229" s="55"/>
      <c r="E229" s="55"/>
      <c r="F229" s="55"/>
      <c r="G229" s="55"/>
      <c r="H229" s="55"/>
      <c r="I229" s="55"/>
      <c r="J229" s="55"/>
      <c r="K229" s="55"/>
      <c r="L229" s="288"/>
    </row>
    <row r="230" spans="2:12">
      <c r="B230" s="286"/>
      <c r="C230" s="55"/>
      <c r="D230" s="55"/>
      <c r="E230" s="55"/>
      <c r="F230" s="55"/>
      <c r="G230" s="55"/>
      <c r="H230" s="55"/>
      <c r="I230" s="55"/>
      <c r="J230" s="55"/>
      <c r="K230" s="55"/>
      <c r="L230" s="288"/>
    </row>
    <row r="231" spans="2:12">
      <c r="B231" s="286"/>
      <c r="C231" s="55"/>
      <c r="D231" s="55"/>
      <c r="E231" s="55"/>
      <c r="F231" s="55"/>
      <c r="G231" s="55"/>
      <c r="H231" s="55"/>
      <c r="I231" s="55"/>
      <c r="J231" s="55"/>
      <c r="K231" s="55"/>
      <c r="L231" s="288"/>
    </row>
    <row r="232" spans="2:12">
      <c r="B232" s="286"/>
      <c r="C232" s="55"/>
      <c r="D232" s="55"/>
      <c r="E232" s="55"/>
      <c r="F232" s="55"/>
      <c r="G232" s="55"/>
      <c r="H232" s="55"/>
      <c r="I232" s="55"/>
      <c r="J232" s="55"/>
      <c r="K232" s="55"/>
      <c r="L232" s="288"/>
    </row>
    <row r="233" spans="2:12">
      <c r="B233" s="286"/>
      <c r="C233" s="55"/>
      <c r="D233" s="55"/>
      <c r="E233" s="55"/>
      <c r="F233" s="55"/>
      <c r="G233" s="55"/>
      <c r="H233" s="55"/>
      <c r="I233" s="55"/>
      <c r="J233" s="55"/>
      <c r="K233" s="55"/>
      <c r="L233" s="288"/>
    </row>
    <row r="234" spans="2:12">
      <c r="B234" s="286"/>
      <c r="C234" s="55"/>
      <c r="D234" s="55"/>
      <c r="E234" s="55"/>
      <c r="F234" s="55"/>
      <c r="G234" s="55"/>
      <c r="H234" s="55"/>
      <c r="I234" s="55"/>
      <c r="J234" s="55"/>
      <c r="K234" s="55"/>
      <c r="L234" s="288"/>
    </row>
    <row r="235" spans="2:12">
      <c r="B235" s="286"/>
      <c r="C235" s="55"/>
      <c r="D235" s="55"/>
      <c r="E235" s="55"/>
      <c r="F235" s="55"/>
      <c r="G235" s="55"/>
      <c r="H235" s="55"/>
      <c r="I235" s="55"/>
      <c r="J235" s="55"/>
      <c r="K235" s="55"/>
      <c r="L235" s="288"/>
    </row>
    <row r="236" spans="2:12">
      <c r="B236" s="286"/>
      <c r="C236" s="55"/>
      <c r="D236" s="55"/>
      <c r="E236" s="55"/>
      <c r="F236" s="55"/>
      <c r="G236" s="55"/>
      <c r="H236" s="55"/>
      <c r="I236" s="55"/>
      <c r="J236" s="55"/>
      <c r="K236" s="55"/>
      <c r="L236" s="288"/>
    </row>
    <row r="237" spans="2:12">
      <c r="C237" s="49"/>
      <c r="D237" s="49"/>
      <c r="E237" s="49"/>
      <c r="F237" s="49"/>
      <c r="G237" s="49"/>
      <c r="H237" s="49"/>
      <c r="I237" s="49"/>
      <c r="J237" s="49"/>
      <c r="K237" s="49"/>
      <c r="L237" s="218"/>
    </row>
    <row r="238" spans="2:12">
      <c r="C238" s="49"/>
      <c r="D238" s="49"/>
      <c r="E238" s="49"/>
      <c r="F238" s="49"/>
      <c r="G238" s="49"/>
      <c r="H238" s="49"/>
      <c r="I238" s="49"/>
      <c r="J238" s="49"/>
      <c r="K238" s="49"/>
      <c r="L238" s="218"/>
    </row>
    <row r="239" spans="2:12">
      <c r="C239" s="49"/>
      <c r="D239" s="49"/>
      <c r="E239" s="49"/>
      <c r="F239" s="49"/>
      <c r="G239" s="49"/>
      <c r="H239" s="49"/>
      <c r="I239" s="49"/>
      <c r="J239" s="49"/>
      <c r="K239" s="49"/>
      <c r="L239" s="218"/>
    </row>
    <row r="240" spans="2:12">
      <c r="C240" s="49"/>
      <c r="D240" s="49"/>
      <c r="E240" s="49"/>
      <c r="F240" s="49"/>
      <c r="G240" s="49"/>
      <c r="H240" s="49"/>
      <c r="I240" s="49"/>
      <c r="J240" s="49"/>
      <c r="K240" s="49"/>
      <c r="L240" s="218"/>
    </row>
    <row r="241" spans="3:12">
      <c r="C241" s="49"/>
      <c r="D241" s="49"/>
      <c r="E241" s="49"/>
      <c r="F241" s="49"/>
      <c r="G241" s="49"/>
      <c r="H241" s="49"/>
      <c r="I241" s="49"/>
      <c r="J241" s="49"/>
      <c r="K241" s="49"/>
      <c r="L241" s="218"/>
    </row>
    <row r="242" spans="3:12">
      <c r="C242" s="49"/>
      <c r="D242" s="49"/>
      <c r="E242" s="49"/>
      <c r="F242" s="49"/>
      <c r="G242" s="49"/>
      <c r="H242" s="49"/>
      <c r="I242" s="49"/>
      <c r="J242" s="49"/>
      <c r="K242" s="49"/>
      <c r="L242" s="218"/>
    </row>
    <row r="243" spans="3:12">
      <c r="C243" s="49"/>
      <c r="D243" s="49"/>
      <c r="E243" s="49"/>
      <c r="F243" s="49"/>
      <c r="G243" s="49"/>
      <c r="H243" s="49"/>
      <c r="I243" s="49"/>
      <c r="J243" s="49"/>
      <c r="K243" s="49"/>
      <c r="L243" s="218"/>
    </row>
    <row r="244" spans="3:12">
      <c r="C244" s="49"/>
      <c r="D244" s="49"/>
      <c r="E244" s="49"/>
      <c r="F244" s="49"/>
      <c r="G244" s="49"/>
      <c r="H244" s="49"/>
      <c r="I244" s="49"/>
      <c r="J244" s="49"/>
      <c r="K244" s="49"/>
      <c r="L244" s="218"/>
    </row>
    <row r="245" spans="3:12">
      <c r="C245" s="49"/>
      <c r="D245" s="49"/>
      <c r="E245" s="49"/>
      <c r="F245" s="49"/>
      <c r="G245" s="49"/>
      <c r="H245" s="49"/>
      <c r="I245" s="49"/>
      <c r="J245" s="49"/>
      <c r="K245" s="49"/>
      <c r="L245" s="218"/>
    </row>
    <row r="246" spans="3:12">
      <c r="C246" s="49"/>
      <c r="D246" s="49"/>
      <c r="E246" s="49"/>
      <c r="F246" s="49"/>
      <c r="G246" s="49"/>
      <c r="H246" s="49"/>
      <c r="I246" s="49"/>
      <c r="J246" s="49"/>
      <c r="K246" s="49"/>
      <c r="L246" s="218"/>
    </row>
    <row r="247" spans="3:12">
      <c r="C247" s="49"/>
      <c r="D247" s="49"/>
      <c r="E247" s="49"/>
      <c r="F247" s="49"/>
      <c r="G247" s="49"/>
      <c r="H247" s="49"/>
      <c r="I247" s="49"/>
      <c r="J247" s="49"/>
      <c r="K247" s="49"/>
      <c r="L247" s="218"/>
    </row>
    <row r="248" spans="3:12">
      <c r="C248" s="49"/>
      <c r="D248" s="49"/>
      <c r="E248" s="49"/>
      <c r="F248" s="49"/>
      <c r="G248" s="49"/>
      <c r="H248" s="49"/>
      <c r="I248" s="49"/>
      <c r="J248" s="49"/>
      <c r="K248" s="49"/>
      <c r="L248" s="218"/>
    </row>
    <row r="249" spans="3:12">
      <c r="C249" s="49"/>
      <c r="D249" s="49"/>
      <c r="E249" s="49"/>
      <c r="F249" s="49"/>
      <c r="G249" s="49"/>
      <c r="H249" s="49"/>
      <c r="I249" s="49"/>
      <c r="J249" s="49"/>
      <c r="K249" s="49"/>
      <c r="L249" s="218"/>
    </row>
    <row r="250" spans="3:12">
      <c r="C250" s="49"/>
      <c r="D250" s="49"/>
      <c r="E250" s="49"/>
      <c r="F250" s="49"/>
      <c r="G250" s="49"/>
      <c r="H250" s="49"/>
      <c r="I250" s="49"/>
      <c r="J250" s="49"/>
      <c r="K250" s="49"/>
      <c r="L250" s="218"/>
    </row>
    <row r="251" spans="3:12">
      <c r="C251" s="49"/>
      <c r="D251" s="49"/>
      <c r="E251" s="49"/>
      <c r="F251" s="49"/>
      <c r="G251" s="49"/>
      <c r="H251" s="49"/>
      <c r="I251" s="49"/>
      <c r="J251" s="49"/>
      <c r="K251" s="49"/>
      <c r="L251" s="218"/>
    </row>
    <row r="252" spans="3:12">
      <c r="C252" s="49"/>
      <c r="D252" s="49"/>
      <c r="E252" s="49"/>
      <c r="F252" s="49"/>
      <c r="G252" s="49"/>
      <c r="H252" s="49"/>
      <c r="I252" s="49"/>
      <c r="J252" s="49"/>
      <c r="K252" s="49"/>
      <c r="L252" s="218"/>
    </row>
    <row r="253" spans="3:12">
      <c r="C253" s="49"/>
      <c r="D253" s="49"/>
      <c r="E253" s="49"/>
      <c r="F253" s="49"/>
      <c r="G253" s="49"/>
      <c r="H253" s="49"/>
      <c r="I253" s="49"/>
      <c r="J253" s="49"/>
      <c r="K253" s="49"/>
      <c r="L253" s="218"/>
    </row>
    <row r="254" spans="3:12">
      <c r="C254" s="49"/>
      <c r="D254" s="49"/>
      <c r="E254" s="49"/>
      <c r="F254" s="49"/>
      <c r="G254" s="49"/>
      <c r="H254" s="49"/>
      <c r="I254" s="49"/>
      <c r="J254" s="49"/>
      <c r="K254" s="49"/>
      <c r="L254" s="218"/>
    </row>
    <row r="255" spans="3:12">
      <c r="C255" s="49"/>
      <c r="D255" s="49"/>
      <c r="E255" s="49"/>
      <c r="F255" s="49"/>
      <c r="G255" s="49"/>
      <c r="H255" s="49"/>
      <c r="I255" s="49"/>
      <c r="J255" s="49"/>
      <c r="K255" s="49"/>
      <c r="L255" s="218"/>
    </row>
    <row r="256" spans="3:12">
      <c r="C256" s="49"/>
      <c r="D256" s="49"/>
      <c r="E256" s="49"/>
      <c r="F256" s="49"/>
      <c r="G256" s="49"/>
      <c r="H256" s="49"/>
      <c r="I256" s="49"/>
      <c r="J256" s="49"/>
      <c r="K256" s="49"/>
      <c r="L256" s="218"/>
    </row>
    <row r="257" spans="3:12">
      <c r="C257" s="49"/>
      <c r="D257" s="49"/>
      <c r="E257" s="49"/>
      <c r="F257" s="49"/>
      <c r="G257" s="49"/>
      <c r="H257" s="49"/>
      <c r="I257" s="49"/>
      <c r="J257" s="49"/>
      <c r="K257" s="49"/>
      <c r="L257" s="218"/>
    </row>
    <row r="258" spans="3:12">
      <c r="C258" s="49"/>
      <c r="D258" s="49"/>
      <c r="E258" s="49"/>
      <c r="F258" s="49"/>
      <c r="G258" s="49"/>
      <c r="H258" s="49"/>
      <c r="I258" s="49"/>
      <c r="J258" s="49"/>
      <c r="K258" s="49"/>
      <c r="L258" s="218"/>
    </row>
    <row r="259" spans="3:12">
      <c r="C259" s="49"/>
      <c r="D259" s="49"/>
      <c r="E259" s="49"/>
      <c r="F259" s="49"/>
      <c r="G259" s="49"/>
      <c r="H259" s="49"/>
      <c r="I259" s="49"/>
      <c r="J259" s="49"/>
      <c r="K259" s="49"/>
      <c r="L259" s="218"/>
    </row>
    <row r="260" spans="3:12">
      <c r="C260" s="49"/>
      <c r="D260" s="49"/>
      <c r="E260" s="49"/>
      <c r="F260" s="49"/>
      <c r="G260" s="49"/>
      <c r="H260" s="49"/>
      <c r="I260" s="49"/>
      <c r="J260" s="49"/>
      <c r="K260" s="49"/>
      <c r="L260" s="218"/>
    </row>
    <row r="261" spans="3:12">
      <c r="C261" s="49"/>
      <c r="D261" s="49"/>
      <c r="E261" s="49"/>
      <c r="F261" s="49"/>
      <c r="G261" s="49"/>
      <c r="H261" s="49"/>
      <c r="I261" s="49"/>
      <c r="J261" s="49"/>
      <c r="K261" s="49"/>
      <c r="L261" s="218"/>
    </row>
    <row r="262" spans="3:12">
      <c r="C262" s="49"/>
      <c r="D262" s="49"/>
      <c r="E262" s="49"/>
      <c r="F262" s="49"/>
      <c r="G262" s="49"/>
      <c r="H262" s="49"/>
      <c r="I262" s="49"/>
      <c r="J262" s="49"/>
      <c r="K262" s="49"/>
      <c r="L262" s="218"/>
    </row>
    <row r="263" spans="3:12">
      <c r="C263" s="49"/>
      <c r="D263" s="49"/>
      <c r="E263" s="49"/>
      <c r="F263" s="49"/>
      <c r="G263" s="49"/>
      <c r="H263" s="49"/>
      <c r="I263" s="49"/>
      <c r="J263" s="49"/>
      <c r="K263" s="49"/>
      <c r="L263" s="218"/>
    </row>
    <row r="264" spans="3:12">
      <c r="C264" s="49"/>
      <c r="D264" s="49"/>
      <c r="E264" s="49"/>
      <c r="F264" s="49"/>
      <c r="G264" s="49"/>
      <c r="H264" s="49"/>
      <c r="I264" s="49"/>
      <c r="J264" s="49"/>
      <c r="K264" s="49"/>
      <c r="L264" s="218"/>
    </row>
    <row r="265" spans="3:12">
      <c r="C265" s="49"/>
      <c r="D265" s="49"/>
      <c r="E265" s="49"/>
      <c r="F265" s="49"/>
      <c r="G265" s="49"/>
      <c r="H265" s="49"/>
      <c r="I265" s="49"/>
      <c r="J265" s="49"/>
      <c r="K265" s="49"/>
      <c r="L265" s="218"/>
    </row>
    <row r="266" spans="3:12">
      <c r="C266" s="49"/>
      <c r="D266" s="49"/>
      <c r="E266" s="49"/>
      <c r="F266" s="49"/>
      <c r="G266" s="49"/>
      <c r="H266" s="49"/>
      <c r="I266" s="49"/>
      <c r="J266" s="49"/>
      <c r="K266" s="49"/>
      <c r="L266" s="218"/>
    </row>
    <row r="267" spans="3:12">
      <c r="C267" s="49"/>
      <c r="D267" s="49"/>
      <c r="E267" s="49"/>
      <c r="F267" s="49"/>
      <c r="G267" s="49"/>
      <c r="H267" s="49"/>
      <c r="I267" s="49"/>
      <c r="J267" s="49"/>
      <c r="K267" s="49"/>
      <c r="L267" s="218"/>
    </row>
    <row r="268" spans="3:12">
      <c r="C268" s="49"/>
      <c r="D268" s="49"/>
      <c r="E268" s="49"/>
      <c r="F268" s="49"/>
      <c r="G268" s="49"/>
      <c r="H268" s="49"/>
      <c r="I268" s="49"/>
      <c r="J268" s="49"/>
      <c r="K268" s="49"/>
      <c r="L268" s="218"/>
    </row>
    <row r="269" spans="3:12">
      <c r="C269" s="49"/>
      <c r="D269" s="49"/>
      <c r="E269" s="49"/>
      <c r="F269" s="49"/>
      <c r="G269" s="49"/>
      <c r="H269" s="49"/>
      <c r="I269" s="49"/>
      <c r="J269" s="49"/>
      <c r="K269" s="49"/>
      <c r="L269" s="218"/>
    </row>
    <row r="270" spans="3:12">
      <c r="C270" s="49"/>
      <c r="D270" s="49"/>
      <c r="E270" s="49"/>
      <c r="F270" s="49"/>
      <c r="G270" s="49"/>
      <c r="H270" s="49"/>
      <c r="I270" s="49"/>
      <c r="J270" s="49"/>
      <c r="K270" s="49"/>
      <c r="L270" s="218"/>
    </row>
    <row r="271" spans="3:12">
      <c r="C271" s="49"/>
      <c r="D271" s="49"/>
      <c r="E271" s="49"/>
      <c r="F271" s="49"/>
      <c r="G271" s="49"/>
      <c r="H271" s="49"/>
      <c r="I271" s="49"/>
      <c r="J271" s="49"/>
      <c r="K271" s="49"/>
      <c r="L271" s="218"/>
    </row>
    <row r="272" spans="3:12">
      <c r="C272" s="49"/>
      <c r="D272" s="49"/>
      <c r="E272" s="49"/>
      <c r="F272" s="49"/>
      <c r="G272" s="49"/>
      <c r="H272" s="49"/>
      <c r="I272" s="49"/>
      <c r="J272" s="49"/>
      <c r="K272" s="49"/>
      <c r="L272" s="218"/>
    </row>
    <row r="273" spans="3:12">
      <c r="C273" s="49"/>
      <c r="D273" s="49"/>
      <c r="E273" s="49"/>
      <c r="F273" s="49"/>
      <c r="G273" s="49"/>
      <c r="H273" s="49"/>
      <c r="I273" s="49"/>
      <c r="J273" s="49"/>
      <c r="K273" s="49"/>
      <c r="L273" s="218"/>
    </row>
    <row r="274" spans="3:12">
      <c r="C274" s="49"/>
      <c r="D274" s="49"/>
      <c r="E274" s="49"/>
      <c r="F274" s="49"/>
      <c r="G274" s="49"/>
      <c r="H274" s="49"/>
      <c r="I274" s="49"/>
      <c r="J274" s="49"/>
      <c r="K274" s="49"/>
      <c r="L274" s="218"/>
    </row>
    <row r="275" spans="3:12">
      <c r="C275" s="49"/>
      <c r="D275" s="49"/>
      <c r="E275" s="49"/>
      <c r="F275" s="49"/>
      <c r="G275" s="49"/>
      <c r="H275" s="49"/>
      <c r="I275" s="49"/>
      <c r="J275" s="49"/>
      <c r="K275" s="49"/>
      <c r="L275" s="218"/>
    </row>
    <row r="276" spans="3:12">
      <c r="C276" s="49"/>
      <c r="D276" s="49"/>
      <c r="E276" s="49"/>
      <c r="F276" s="49"/>
      <c r="G276" s="49"/>
      <c r="H276" s="49"/>
      <c r="I276" s="49"/>
      <c r="J276" s="49"/>
      <c r="K276" s="49"/>
      <c r="L276" s="218"/>
    </row>
    <row r="277" spans="3:12">
      <c r="C277" s="49"/>
      <c r="D277" s="49"/>
      <c r="E277" s="49"/>
      <c r="F277" s="49"/>
      <c r="G277" s="49"/>
      <c r="H277" s="49"/>
      <c r="I277" s="49"/>
      <c r="J277" s="49"/>
      <c r="K277" s="49"/>
      <c r="L277" s="218"/>
    </row>
  </sheetData>
  <mergeCells count="55">
    <mergeCell ref="C24:D24"/>
    <mergeCell ref="I24:J24"/>
    <mergeCell ref="E24:F24"/>
    <mergeCell ref="E20:F20"/>
    <mergeCell ref="C23:D23"/>
    <mergeCell ref="E23:F23"/>
    <mergeCell ref="C21:D21"/>
    <mergeCell ref="C22:D22"/>
    <mergeCell ref="I22:J22"/>
    <mergeCell ref="E22:F22"/>
    <mergeCell ref="B26:B27"/>
    <mergeCell ref="C26:C27"/>
    <mergeCell ref="D26:D27"/>
    <mergeCell ref="L26:L27"/>
    <mergeCell ref="J26:J27"/>
    <mergeCell ref="G26:H26"/>
    <mergeCell ref="I26:I27"/>
    <mergeCell ref="K26:K27"/>
    <mergeCell ref="E26:F26"/>
    <mergeCell ref="C13:D13"/>
    <mergeCell ref="C16:D16"/>
    <mergeCell ref="C1:L1"/>
    <mergeCell ref="C3:L3"/>
    <mergeCell ref="C6:D6"/>
    <mergeCell ref="E6:F6"/>
    <mergeCell ref="C11:D11"/>
    <mergeCell ref="E12:F12"/>
    <mergeCell ref="C7:D7"/>
    <mergeCell ref="C8:D8"/>
    <mergeCell ref="I21:J21"/>
    <mergeCell ref="E15:F15"/>
    <mergeCell ref="C14:D14"/>
    <mergeCell ref="I9:J9"/>
    <mergeCell ref="I14:J14"/>
    <mergeCell ref="E16:F16"/>
    <mergeCell ref="E14:F14"/>
    <mergeCell ref="I16:J16"/>
    <mergeCell ref="I11:J11"/>
    <mergeCell ref="I18:J18"/>
    <mergeCell ref="E18:F18"/>
    <mergeCell ref="G21:H21"/>
    <mergeCell ref="E21:F21"/>
    <mergeCell ref="G18:H18"/>
    <mergeCell ref="G19:H19"/>
    <mergeCell ref="E19:F19"/>
    <mergeCell ref="E8:F8"/>
    <mergeCell ref="C15:D15"/>
    <mergeCell ref="C17:D17"/>
    <mergeCell ref="C12:D12"/>
    <mergeCell ref="E17:F17"/>
    <mergeCell ref="I13:J13"/>
    <mergeCell ref="E13:F13"/>
    <mergeCell ref="I12:J12"/>
    <mergeCell ref="I8:J8"/>
    <mergeCell ref="C9:D9"/>
  </mergeCells>
  <phoneticPr fontId="0" type="noConversion"/>
  <printOptions horizontalCentered="1"/>
  <pageMargins left="0.25" right="0.22" top="0.47244094488188998" bottom="0.52" header="0.511811023622047" footer="0.36"/>
  <pageSetup paperSize="9" scale="42" orientation="portrait" horizontalDpi="300" verticalDpi="300" r:id="rId1"/>
  <headerFooter alignWithMargins="0">
    <oddFooter>Page &amp;P&amp;RCasing Run Tally 7  POE</oddFooter>
  </headerFooter>
  <rowBreaks count="1" manualBreakCount="1">
    <brk id="90" min="1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0"/>
  <sheetViews>
    <sheetView zoomScale="75" zoomScaleNormal="75" zoomScaleSheetLayoutView="75" workbookViewId="0">
      <selection activeCell="K16" sqref="K16"/>
    </sheetView>
  </sheetViews>
  <sheetFormatPr defaultRowHeight="12.75"/>
  <cols>
    <col min="1" max="1" width="16.42578125" style="344" customWidth="1"/>
    <col min="2" max="2" width="21.140625" style="26" customWidth="1"/>
    <col min="3" max="3" width="13.42578125" style="26" customWidth="1"/>
    <col min="4" max="5" width="15" style="26" customWidth="1"/>
    <col min="6" max="7" width="12.7109375" style="26" customWidth="1"/>
    <col min="8" max="9" width="13.28515625" style="26" customWidth="1"/>
    <col min="10" max="10" width="18.85546875" style="26" customWidth="1"/>
    <col min="11" max="11" width="40.85546875" style="343" customWidth="1"/>
    <col min="12" max="12" width="15.85546875" style="26" bestFit="1" customWidth="1"/>
    <col min="13" max="13" width="55.7109375" style="26" bestFit="1" customWidth="1"/>
    <col min="14" max="16384" width="9.140625" style="26"/>
  </cols>
  <sheetData>
    <row r="1" spans="1:13" s="89" customFormat="1" ht="20.100000000000001" customHeight="1" thickTop="1">
      <c r="A1" s="290"/>
      <c r="B1" s="643"/>
      <c r="C1" s="643"/>
      <c r="D1" s="643"/>
      <c r="E1" s="643"/>
      <c r="F1" s="643"/>
      <c r="G1" s="643"/>
      <c r="H1" s="643"/>
      <c r="I1" s="643"/>
      <c r="J1" s="643"/>
      <c r="K1" s="644"/>
      <c r="L1" s="88"/>
      <c r="M1" s="88"/>
    </row>
    <row r="2" spans="1:13" s="89" customFormat="1" ht="20.100000000000001" customHeight="1">
      <c r="A2" s="291"/>
      <c r="B2" s="92"/>
      <c r="C2" s="92"/>
      <c r="D2" s="92"/>
      <c r="E2" s="92"/>
      <c r="F2" s="92"/>
      <c r="G2" s="92"/>
      <c r="H2" s="92"/>
      <c r="I2" s="92"/>
      <c r="J2" s="92"/>
      <c r="K2" s="292"/>
    </row>
    <row r="3" spans="1:13" s="89" customFormat="1" ht="24.75" customHeight="1">
      <c r="A3" s="291"/>
      <c r="B3" s="645" t="s">
        <v>414</v>
      </c>
      <c r="C3" s="645"/>
      <c r="D3" s="645"/>
      <c r="E3" s="645"/>
      <c r="F3" s="645"/>
      <c r="G3" s="645"/>
      <c r="H3" s="645"/>
      <c r="I3" s="645"/>
      <c r="J3" s="645"/>
      <c r="K3" s="646"/>
      <c r="L3" s="94"/>
      <c r="M3" s="94"/>
    </row>
    <row r="4" spans="1:13" s="89" customFormat="1" ht="20.100000000000001" customHeight="1">
      <c r="A4" s="291"/>
      <c r="B4" s="96"/>
      <c r="C4" s="96"/>
      <c r="D4" s="96"/>
      <c r="E4" s="96"/>
      <c r="F4" s="96"/>
      <c r="G4" s="96"/>
      <c r="H4" s="96"/>
      <c r="I4" s="96"/>
      <c r="J4" s="96"/>
      <c r="K4" s="293"/>
      <c r="L4" s="94"/>
      <c r="M4" s="94"/>
    </row>
    <row r="5" spans="1:13" s="89" customFormat="1" ht="20.100000000000001" customHeight="1">
      <c r="A5" s="291"/>
      <c r="B5" s="92"/>
      <c r="C5" s="92"/>
      <c r="D5" s="92"/>
      <c r="E5" s="92"/>
      <c r="F5" s="92"/>
      <c r="G5" s="92"/>
      <c r="H5" s="92"/>
      <c r="I5" s="92"/>
      <c r="J5" s="92"/>
      <c r="K5" s="292"/>
    </row>
    <row r="6" spans="1:13" s="103" customFormat="1" ht="20.100000000000001" customHeight="1">
      <c r="A6" s="294"/>
      <c r="B6" s="625" t="s">
        <v>300</v>
      </c>
      <c r="C6" s="625"/>
      <c r="D6" s="617">
        <v>40740</v>
      </c>
      <c r="E6" s="617"/>
      <c r="F6" s="100"/>
      <c r="G6" s="100"/>
      <c r="H6" s="625" t="s">
        <v>301</v>
      </c>
      <c r="I6" s="625"/>
      <c r="J6" s="100" t="s">
        <v>303</v>
      </c>
      <c r="K6" s="295"/>
    </row>
    <row r="7" spans="1:13" s="103" customFormat="1" ht="20.100000000000001" customHeight="1">
      <c r="A7" s="294"/>
      <c r="B7" s="625" t="s">
        <v>24</v>
      </c>
      <c r="C7" s="625"/>
      <c r="D7" s="100" t="s">
        <v>8</v>
      </c>
      <c r="E7" s="100"/>
      <c r="F7" s="100"/>
      <c r="G7" s="100"/>
      <c r="H7" s="625" t="s">
        <v>302</v>
      </c>
      <c r="I7" s="625"/>
      <c r="J7" s="100" t="s">
        <v>303</v>
      </c>
      <c r="K7" s="295"/>
    </row>
    <row r="8" spans="1:13" s="103" customFormat="1" ht="20.100000000000001" customHeight="1">
      <c r="A8" s="294"/>
      <c r="B8" s="625" t="s">
        <v>304</v>
      </c>
      <c r="C8" s="625"/>
      <c r="D8" s="153"/>
      <c r="E8" s="119"/>
      <c r="F8" s="100"/>
      <c r="G8" s="100"/>
      <c r="H8" s="625" t="s">
        <v>305</v>
      </c>
      <c r="I8" s="625"/>
      <c r="J8" s="100" t="s">
        <v>415</v>
      </c>
      <c r="K8" s="295"/>
    </row>
    <row r="9" spans="1:13" s="103" customFormat="1" ht="20.100000000000001" customHeight="1">
      <c r="A9" s="294"/>
      <c r="B9" s="625" t="s">
        <v>306</v>
      </c>
      <c r="C9" s="625"/>
      <c r="D9" s="107" t="s">
        <v>366</v>
      </c>
      <c r="E9" s="296"/>
      <c r="F9" s="100"/>
      <c r="G9" s="100"/>
      <c r="H9" s="625" t="s">
        <v>308</v>
      </c>
      <c r="I9" s="625"/>
      <c r="J9" s="100" t="s">
        <v>309</v>
      </c>
      <c r="K9" s="295"/>
    </row>
    <row r="10" spans="1:13" s="103" customFormat="1" ht="20.100000000000001" customHeight="1">
      <c r="A10" s="294"/>
      <c r="B10" s="99"/>
      <c r="C10" s="99"/>
      <c r="D10" s="99"/>
      <c r="E10" s="99"/>
      <c r="F10" s="100"/>
      <c r="G10" s="100"/>
      <c r="H10" s="99"/>
      <c r="I10" s="99"/>
      <c r="J10" s="100"/>
      <c r="K10" s="295"/>
    </row>
    <row r="11" spans="1:13" s="103" customFormat="1" ht="20.100000000000001" customHeight="1">
      <c r="A11" s="294"/>
      <c r="B11" s="297" t="s">
        <v>416</v>
      </c>
      <c r="C11" s="297"/>
      <c r="D11" s="105"/>
      <c r="E11" s="99"/>
      <c r="F11" s="100"/>
      <c r="G11" s="100"/>
      <c r="H11" s="642" t="s">
        <v>311</v>
      </c>
      <c r="I11" s="642"/>
      <c r="J11" s="100"/>
      <c r="K11" s="295"/>
    </row>
    <row r="12" spans="1:13" s="103" customFormat="1" ht="20.100000000000001" customHeight="1">
      <c r="A12" s="294"/>
      <c r="B12" s="625" t="s">
        <v>312</v>
      </c>
      <c r="C12" s="625"/>
      <c r="D12" s="612">
        <v>4.5</v>
      </c>
      <c r="E12" s="612"/>
      <c r="F12" s="100"/>
      <c r="G12" s="100"/>
      <c r="H12" s="625" t="s">
        <v>313</v>
      </c>
      <c r="I12" s="625"/>
      <c r="J12" s="110" t="s">
        <v>417</v>
      </c>
      <c r="K12" s="295"/>
      <c r="L12" s="111"/>
    </row>
    <row r="13" spans="1:13" s="103" customFormat="1" ht="20.100000000000001" customHeight="1">
      <c r="A13" s="294"/>
      <c r="B13" s="625" t="s">
        <v>314</v>
      </c>
      <c r="C13" s="625"/>
      <c r="D13" s="612">
        <v>4.0519999999999996</v>
      </c>
      <c r="E13" s="612"/>
      <c r="F13" s="100"/>
      <c r="G13" s="100"/>
      <c r="H13" s="625" t="s">
        <v>315</v>
      </c>
      <c r="I13" s="625"/>
      <c r="J13" s="110" t="s">
        <v>418</v>
      </c>
      <c r="K13" s="295"/>
      <c r="L13" s="111"/>
    </row>
    <row r="14" spans="1:13" s="103" customFormat="1" ht="20.100000000000001" customHeight="1">
      <c r="A14" s="294"/>
      <c r="B14" s="625" t="s">
        <v>316</v>
      </c>
      <c r="C14" s="625"/>
      <c r="D14" s="114">
        <f>(D12^2-D13^2)/1029.41</f>
        <v>3.7218367802916248E-3</v>
      </c>
      <c r="E14" s="114"/>
      <c r="F14" s="100"/>
      <c r="G14" s="100"/>
      <c r="H14" s="625" t="s">
        <v>317</v>
      </c>
      <c r="I14" s="625"/>
      <c r="J14" s="110" t="s">
        <v>419</v>
      </c>
      <c r="K14" s="295"/>
      <c r="L14" s="113"/>
    </row>
    <row r="15" spans="1:13" s="103" customFormat="1" ht="20.100000000000001" customHeight="1">
      <c r="A15" s="294"/>
      <c r="B15" s="625" t="s">
        <v>318</v>
      </c>
      <c r="C15" s="625"/>
      <c r="D15" s="114">
        <f>D12^2/1029.41</f>
        <v>1.9671462293935359E-2</v>
      </c>
      <c r="E15" s="114"/>
      <c r="F15" s="100"/>
      <c r="G15" s="100"/>
      <c r="H15" s="99"/>
      <c r="I15" s="99"/>
      <c r="J15" s="114"/>
      <c r="K15" s="295"/>
      <c r="L15" s="113"/>
    </row>
    <row r="16" spans="1:13" s="103" customFormat="1" ht="20.100000000000001" customHeight="1">
      <c r="A16" s="294"/>
      <c r="B16" s="625" t="s">
        <v>319</v>
      </c>
      <c r="C16" s="625"/>
      <c r="D16" s="114">
        <f>D13^2/1029.41</f>
        <v>1.5949625513643734E-2</v>
      </c>
      <c r="E16" s="114"/>
      <c r="F16" s="100"/>
      <c r="G16" s="100"/>
      <c r="H16" s="625" t="s">
        <v>320</v>
      </c>
      <c r="I16" s="625"/>
      <c r="J16" s="116">
        <v>3.875</v>
      </c>
      <c r="K16" s="295"/>
      <c r="L16" s="113"/>
    </row>
    <row r="17" spans="1:11" s="103" customFormat="1" ht="20.100000000000001" customHeight="1">
      <c r="A17" s="294"/>
      <c r="B17" s="625" t="s">
        <v>321</v>
      </c>
      <c r="C17" s="625"/>
      <c r="D17" s="298">
        <v>6.5000000000000002E-2</v>
      </c>
      <c r="E17" s="109">
        <f>D17/0.3084*12</f>
        <v>2.5291828793774318</v>
      </c>
      <c r="F17" s="100"/>
      <c r="G17" s="100"/>
      <c r="H17" s="99"/>
      <c r="I17" s="99"/>
      <c r="J17" s="119"/>
      <c r="K17" s="295"/>
    </row>
    <row r="18" spans="1:11" s="103" customFormat="1" ht="20.100000000000001" customHeight="1">
      <c r="A18" s="294"/>
      <c r="B18" s="99" t="s">
        <v>322</v>
      </c>
      <c r="C18" s="100"/>
      <c r="D18" s="641">
        <v>11.6</v>
      </c>
      <c r="E18" s="641"/>
      <c r="F18" s="100"/>
      <c r="G18" s="100"/>
      <c r="H18" s="625" t="s">
        <v>323</v>
      </c>
      <c r="I18" s="625"/>
      <c r="J18" s="120"/>
      <c r="K18" s="295"/>
    </row>
    <row r="19" spans="1:11" s="103" customFormat="1" ht="20.100000000000001" customHeight="1">
      <c r="A19" s="294"/>
      <c r="B19" s="99" t="s">
        <v>324</v>
      </c>
      <c r="C19" s="100"/>
      <c r="D19" s="630" t="s">
        <v>420</v>
      </c>
      <c r="E19" s="630"/>
      <c r="F19" s="100"/>
      <c r="G19" s="100"/>
      <c r="H19" s="99" t="s">
        <v>325</v>
      </c>
      <c r="I19" s="100"/>
      <c r="J19" s="117">
        <f>J24-D24</f>
        <v>2.5</v>
      </c>
      <c r="K19" s="295"/>
    </row>
    <row r="20" spans="1:11" s="103" customFormat="1" ht="20.100000000000001" customHeight="1">
      <c r="A20" s="294"/>
      <c r="B20" s="99"/>
      <c r="C20" s="100"/>
      <c r="D20" s="100"/>
      <c r="E20" s="100"/>
      <c r="F20" s="100"/>
      <c r="G20" s="100"/>
      <c r="H20" s="99"/>
      <c r="I20" s="100"/>
      <c r="J20" s="299"/>
      <c r="K20" s="295"/>
    </row>
    <row r="21" spans="1:11" s="103" customFormat="1" ht="20.100000000000001" customHeight="1">
      <c r="A21" s="294"/>
      <c r="B21" s="625" t="s">
        <v>327</v>
      </c>
      <c r="C21" s="625"/>
      <c r="D21" s="631">
        <f>F21*42</f>
        <v>2.9316</v>
      </c>
      <c r="E21" s="631"/>
      <c r="F21" s="632">
        <v>6.9800000000000001E-2</v>
      </c>
      <c r="G21" s="632"/>
      <c r="H21" s="625" t="s">
        <v>328</v>
      </c>
      <c r="I21" s="625"/>
      <c r="J21" s="300"/>
      <c r="K21" s="295"/>
    </row>
    <row r="22" spans="1:11" s="103" customFormat="1" ht="20.100000000000001" customHeight="1">
      <c r="A22" s="294"/>
      <c r="B22" s="625" t="s">
        <v>330</v>
      </c>
      <c r="C22" s="625"/>
      <c r="D22" s="640">
        <f>((F33-0)/0.3048)*D16</f>
        <v>77.013980806119307</v>
      </c>
      <c r="E22" s="640"/>
      <c r="F22" s="122">
        <f>D22/F21</f>
        <v>1103.3521605461219</v>
      </c>
      <c r="G22" s="100"/>
      <c r="H22" s="625" t="s">
        <v>331</v>
      </c>
      <c r="I22" s="625"/>
      <c r="J22" s="162"/>
      <c r="K22" s="295"/>
    </row>
    <row r="23" spans="1:11" s="103" customFormat="1" ht="20.100000000000001" customHeight="1">
      <c r="A23" s="294"/>
      <c r="B23" s="625" t="s">
        <v>332</v>
      </c>
      <c r="C23" s="625"/>
      <c r="D23" s="153"/>
      <c r="E23" s="301"/>
      <c r="F23" s="124"/>
      <c r="G23" s="125"/>
      <c r="H23" s="125"/>
      <c r="I23" s="125"/>
      <c r="J23" s="166"/>
      <c r="K23" s="292"/>
    </row>
    <row r="24" spans="1:11" s="103" customFormat="1" ht="20.100000000000001" customHeight="1">
      <c r="A24" s="294"/>
      <c r="B24" s="625" t="s">
        <v>372</v>
      </c>
      <c r="C24" s="625"/>
      <c r="D24" s="117">
        <v>1502</v>
      </c>
      <c r="E24" s="302"/>
      <c r="F24" s="127">
        <f>D24*3.28084</f>
        <v>4927.82168</v>
      </c>
      <c r="G24" s="125"/>
      <c r="H24" s="625" t="s">
        <v>334</v>
      </c>
      <c r="I24" s="625"/>
      <c r="J24" s="123">
        <v>1504.5</v>
      </c>
      <c r="K24" s="292"/>
    </row>
    <row r="25" spans="1:11" s="89" customFormat="1" ht="20.100000000000001" customHeight="1" thickBot="1">
      <c r="A25" s="291"/>
      <c r="B25" s="92"/>
      <c r="C25" s="92"/>
      <c r="D25" s="92"/>
      <c r="E25" s="92"/>
      <c r="F25" s="92"/>
      <c r="G25" s="92"/>
      <c r="H25" s="92"/>
      <c r="I25" s="92"/>
      <c r="J25" s="92"/>
      <c r="K25" s="292"/>
    </row>
    <row r="26" spans="1:11" s="89" customFormat="1" ht="20.100000000000001" customHeight="1" thickBot="1">
      <c r="A26" s="633" t="s">
        <v>373</v>
      </c>
      <c r="B26" s="635" t="s">
        <v>336</v>
      </c>
      <c r="C26" s="637" t="s">
        <v>374</v>
      </c>
      <c r="D26" s="639" t="s">
        <v>338</v>
      </c>
      <c r="E26" s="628"/>
      <c r="F26" s="628" t="s">
        <v>375</v>
      </c>
      <c r="G26" s="629"/>
      <c r="H26" s="623" t="s">
        <v>340</v>
      </c>
      <c r="I26" s="623" t="s">
        <v>341</v>
      </c>
      <c r="J26" s="623" t="s">
        <v>342</v>
      </c>
      <c r="K26" s="626" t="s">
        <v>2</v>
      </c>
    </row>
    <row r="27" spans="1:11" s="89" customFormat="1" ht="30.75" customHeight="1" thickBot="1">
      <c r="A27" s="634"/>
      <c r="B27" s="636"/>
      <c r="C27" s="638"/>
      <c r="D27" s="129" t="s">
        <v>343</v>
      </c>
      <c r="E27" s="130" t="s">
        <v>344</v>
      </c>
      <c r="F27" s="128" t="s">
        <v>376</v>
      </c>
      <c r="G27" s="129" t="s">
        <v>377</v>
      </c>
      <c r="H27" s="624"/>
      <c r="I27" s="624"/>
      <c r="J27" s="624"/>
      <c r="K27" s="627"/>
    </row>
    <row r="28" spans="1:11" s="135" customFormat="1" ht="19.5" customHeight="1">
      <c r="A28" s="303"/>
      <c r="B28" s="304" t="s">
        <v>378</v>
      </c>
      <c r="C28" s="305"/>
      <c r="D28" s="306"/>
      <c r="E28" s="307">
        <v>0.46</v>
      </c>
      <c r="F28" s="308">
        <f t="shared" ref="F28:F56" si="0">G28-E28</f>
        <v>1501.54</v>
      </c>
      <c r="G28" s="308">
        <f>D24</f>
        <v>1502</v>
      </c>
      <c r="H28" s="309">
        <f>E28</f>
        <v>0.46</v>
      </c>
      <c r="I28" s="309">
        <f t="shared" ref="I28:I56" si="1">IF(E28&gt;0,E28*$D$16*3.281,0)</f>
        <v>2.4072131802721945E-2</v>
      </c>
      <c r="J28" s="310"/>
      <c r="K28" s="311" t="s">
        <v>421</v>
      </c>
    </row>
    <row r="29" spans="1:11" s="135" customFormat="1" ht="19.5" customHeight="1">
      <c r="A29" s="312"/>
      <c r="B29" s="313">
        <v>1</v>
      </c>
      <c r="C29" s="314" t="s">
        <v>348</v>
      </c>
      <c r="D29" s="192">
        <v>11.68</v>
      </c>
      <c r="E29" s="195">
        <f t="shared" ref="E29:E52" si="2">D29-0.07</f>
        <v>11.61</v>
      </c>
      <c r="F29" s="197">
        <f t="shared" si="0"/>
        <v>1489.93</v>
      </c>
      <c r="G29" s="197">
        <f t="shared" ref="G29:G56" si="3">F28</f>
        <v>1501.54</v>
      </c>
      <c r="H29" s="197">
        <f t="shared" ref="H29:H56" si="4">H28+E29</f>
        <v>12.07</v>
      </c>
      <c r="I29" s="197">
        <f t="shared" si="1"/>
        <v>0.60755967441217773</v>
      </c>
      <c r="J29" s="315" t="s">
        <v>348</v>
      </c>
      <c r="K29" s="316" t="s">
        <v>422</v>
      </c>
    </row>
    <row r="30" spans="1:11" s="135" customFormat="1" ht="19.5" customHeight="1">
      <c r="A30" s="312"/>
      <c r="B30" s="191" t="s">
        <v>423</v>
      </c>
      <c r="C30" s="317" t="s">
        <v>348</v>
      </c>
      <c r="D30" s="192">
        <v>5.13</v>
      </c>
      <c r="E30" s="195">
        <f t="shared" si="2"/>
        <v>5.0599999999999996</v>
      </c>
      <c r="F30" s="197">
        <f t="shared" si="0"/>
        <v>1484.8700000000001</v>
      </c>
      <c r="G30" s="197">
        <f t="shared" si="3"/>
        <v>1489.93</v>
      </c>
      <c r="H30" s="197">
        <f t="shared" si="4"/>
        <v>17.13</v>
      </c>
      <c r="I30" s="197">
        <f t="shared" si="1"/>
        <v>0.26479344982994135</v>
      </c>
      <c r="J30" s="315"/>
      <c r="K30" s="316" t="s">
        <v>423</v>
      </c>
    </row>
    <row r="31" spans="1:11" s="135" customFormat="1" ht="19.5" customHeight="1">
      <c r="A31" s="312"/>
      <c r="B31" s="191" t="s">
        <v>424</v>
      </c>
      <c r="C31" s="317" t="s">
        <v>348</v>
      </c>
      <c r="D31" s="192">
        <v>0.72</v>
      </c>
      <c r="E31" s="195">
        <f t="shared" si="2"/>
        <v>0.64999999999999991</v>
      </c>
      <c r="F31" s="197">
        <f t="shared" si="0"/>
        <v>1484.22</v>
      </c>
      <c r="G31" s="197">
        <f t="shared" si="3"/>
        <v>1484.8700000000001</v>
      </c>
      <c r="H31" s="197">
        <f t="shared" si="4"/>
        <v>17.779999999999998</v>
      </c>
      <c r="I31" s="197">
        <f t="shared" si="1"/>
        <v>3.4014968851672309E-2</v>
      </c>
      <c r="J31" s="315"/>
      <c r="K31" s="316" t="s">
        <v>424</v>
      </c>
    </row>
    <row r="32" spans="1:11" s="135" customFormat="1" ht="19.5" customHeight="1">
      <c r="A32" s="312"/>
      <c r="B32" s="191" t="s">
        <v>425</v>
      </c>
      <c r="C32" s="317" t="s">
        <v>348</v>
      </c>
      <c r="D32" s="192">
        <v>1</v>
      </c>
      <c r="E32" s="195">
        <f t="shared" si="2"/>
        <v>0.92999999999999994</v>
      </c>
      <c r="F32" s="197">
        <f t="shared" si="0"/>
        <v>1483.29</v>
      </c>
      <c r="G32" s="197">
        <f t="shared" si="3"/>
        <v>1484.22</v>
      </c>
      <c r="H32" s="197">
        <f t="shared" si="4"/>
        <v>18.709999999999997</v>
      </c>
      <c r="I32" s="197">
        <f t="shared" si="1"/>
        <v>4.8667570818546529E-2</v>
      </c>
      <c r="J32" s="315"/>
      <c r="K32" s="316" t="s">
        <v>425</v>
      </c>
    </row>
    <row r="33" spans="1:11" s="135" customFormat="1" ht="19.5" customHeight="1">
      <c r="A33" s="312"/>
      <c r="B33" s="313">
        <v>2</v>
      </c>
      <c r="C33" s="314" t="s">
        <v>348</v>
      </c>
      <c r="D33" s="318">
        <v>11.61</v>
      </c>
      <c r="E33" s="195">
        <f t="shared" si="2"/>
        <v>11.54</v>
      </c>
      <c r="F33" s="197">
        <f t="shared" si="0"/>
        <v>1471.75</v>
      </c>
      <c r="G33" s="197">
        <f t="shared" si="3"/>
        <v>1483.29</v>
      </c>
      <c r="H33" s="197">
        <f t="shared" si="4"/>
        <v>30.249999999999996</v>
      </c>
      <c r="I33" s="197">
        <f t="shared" si="1"/>
        <v>0.60389652392045912</v>
      </c>
      <c r="J33" s="315" t="s">
        <v>348</v>
      </c>
      <c r="K33" s="319"/>
    </row>
    <row r="34" spans="1:11" s="135" customFormat="1" ht="19.5" customHeight="1">
      <c r="A34" s="312"/>
      <c r="B34" s="313">
        <v>3</v>
      </c>
      <c r="C34" s="314" t="s">
        <v>348</v>
      </c>
      <c r="D34" s="318">
        <v>10.59</v>
      </c>
      <c r="E34" s="195">
        <f t="shared" si="2"/>
        <v>10.52</v>
      </c>
      <c r="F34" s="197">
        <f t="shared" si="0"/>
        <v>1461.23</v>
      </c>
      <c r="G34" s="197">
        <f t="shared" si="3"/>
        <v>1471.75</v>
      </c>
      <c r="H34" s="197">
        <f t="shared" si="4"/>
        <v>40.769999999999996</v>
      </c>
      <c r="I34" s="197">
        <f t="shared" si="1"/>
        <v>0.55051918818398871</v>
      </c>
      <c r="J34" s="315" t="s">
        <v>348</v>
      </c>
      <c r="K34" s="319" t="s">
        <v>398</v>
      </c>
    </row>
    <row r="35" spans="1:11" s="135" customFormat="1" ht="19.5" customHeight="1">
      <c r="A35" s="312"/>
      <c r="B35" s="313">
        <v>4</v>
      </c>
      <c r="C35" s="314" t="s">
        <v>348</v>
      </c>
      <c r="D35" s="318">
        <v>9.7200000000000006</v>
      </c>
      <c r="E35" s="195">
        <f t="shared" si="2"/>
        <v>9.65</v>
      </c>
      <c r="F35" s="197">
        <f t="shared" si="0"/>
        <v>1451.58</v>
      </c>
      <c r="G35" s="197">
        <f t="shared" si="3"/>
        <v>1461.23</v>
      </c>
      <c r="H35" s="197">
        <f t="shared" si="4"/>
        <v>50.419999999999995</v>
      </c>
      <c r="I35" s="197">
        <f t="shared" si="1"/>
        <v>0.5049914606440582</v>
      </c>
      <c r="J35" s="315" t="s">
        <v>348</v>
      </c>
      <c r="K35" s="319"/>
    </row>
    <row r="36" spans="1:11" s="135" customFormat="1" ht="19.5" customHeight="1">
      <c r="A36" s="312"/>
      <c r="B36" s="313">
        <v>5</v>
      </c>
      <c r="C36" s="314" t="s">
        <v>348</v>
      </c>
      <c r="D36" s="318">
        <v>10.26</v>
      </c>
      <c r="E36" s="195">
        <f t="shared" si="2"/>
        <v>10.19</v>
      </c>
      <c r="F36" s="197">
        <f t="shared" si="0"/>
        <v>1441.3899999999999</v>
      </c>
      <c r="G36" s="197">
        <f t="shared" si="3"/>
        <v>1451.58</v>
      </c>
      <c r="H36" s="197">
        <f t="shared" si="4"/>
        <v>60.609999999999992</v>
      </c>
      <c r="I36" s="197">
        <f t="shared" si="1"/>
        <v>0.53325005015160132</v>
      </c>
      <c r="J36" s="315" t="s">
        <v>348</v>
      </c>
      <c r="K36" s="319"/>
    </row>
    <row r="37" spans="1:11" s="135" customFormat="1" ht="19.5" customHeight="1">
      <c r="A37" s="312"/>
      <c r="B37" s="313">
        <v>6</v>
      </c>
      <c r="C37" s="314" t="s">
        <v>348</v>
      </c>
      <c r="D37" s="318">
        <v>11.69</v>
      </c>
      <c r="E37" s="195">
        <f t="shared" si="2"/>
        <v>11.62</v>
      </c>
      <c r="F37" s="197">
        <f t="shared" si="0"/>
        <v>1429.77</v>
      </c>
      <c r="G37" s="197">
        <f t="shared" si="3"/>
        <v>1441.3899999999999</v>
      </c>
      <c r="H37" s="197">
        <f t="shared" si="4"/>
        <v>72.22999999999999</v>
      </c>
      <c r="I37" s="197">
        <f t="shared" si="1"/>
        <v>0.60808298162528029</v>
      </c>
      <c r="J37" s="315" t="s">
        <v>348</v>
      </c>
      <c r="K37" s="319"/>
    </row>
    <row r="38" spans="1:11" s="135" customFormat="1" ht="19.5" customHeight="1">
      <c r="A38" s="312"/>
      <c r="B38" s="313">
        <v>7</v>
      </c>
      <c r="C38" s="314" t="s">
        <v>348</v>
      </c>
      <c r="D38" s="318">
        <v>11.66</v>
      </c>
      <c r="E38" s="195">
        <f t="shared" si="2"/>
        <v>11.59</v>
      </c>
      <c r="F38" s="197">
        <f t="shared" si="0"/>
        <v>1418.18</v>
      </c>
      <c r="G38" s="197">
        <f t="shared" si="3"/>
        <v>1429.77</v>
      </c>
      <c r="H38" s="197">
        <f t="shared" si="4"/>
        <v>83.82</v>
      </c>
      <c r="I38" s="197">
        <f t="shared" si="1"/>
        <v>0.60651305998597249</v>
      </c>
      <c r="J38" s="315" t="s">
        <v>348</v>
      </c>
      <c r="K38" s="319"/>
    </row>
    <row r="39" spans="1:11" s="135" customFormat="1" ht="19.5" customHeight="1">
      <c r="A39" s="312"/>
      <c r="B39" s="313">
        <v>8</v>
      </c>
      <c r="C39" s="314" t="s">
        <v>348</v>
      </c>
      <c r="D39" s="318">
        <v>11.44</v>
      </c>
      <c r="E39" s="195">
        <f t="shared" si="2"/>
        <v>11.37</v>
      </c>
      <c r="F39" s="197">
        <f t="shared" si="0"/>
        <v>1406.8100000000002</v>
      </c>
      <c r="G39" s="197">
        <f t="shared" si="3"/>
        <v>1418.18</v>
      </c>
      <c r="H39" s="197">
        <f t="shared" si="4"/>
        <v>95.19</v>
      </c>
      <c r="I39" s="197">
        <f t="shared" si="1"/>
        <v>0.59500030129771397</v>
      </c>
      <c r="J39" s="315" t="s">
        <v>348</v>
      </c>
      <c r="K39" s="319" t="s">
        <v>398</v>
      </c>
    </row>
    <row r="40" spans="1:11" s="135" customFormat="1" ht="19.5" customHeight="1">
      <c r="A40" s="312"/>
      <c r="B40" s="313">
        <v>9</v>
      </c>
      <c r="C40" s="314" t="s">
        <v>348</v>
      </c>
      <c r="D40" s="318">
        <v>10.51</v>
      </c>
      <c r="E40" s="195">
        <f t="shared" si="2"/>
        <v>10.44</v>
      </c>
      <c r="F40" s="197">
        <f t="shared" si="0"/>
        <v>1396.3700000000001</v>
      </c>
      <c r="G40" s="197">
        <f t="shared" si="3"/>
        <v>1406.8100000000002</v>
      </c>
      <c r="H40" s="197">
        <f t="shared" si="4"/>
        <v>105.63</v>
      </c>
      <c r="I40" s="197">
        <f t="shared" si="1"/>
        <v>0.54633273047916753</v>
      </c>
      <c r="J40" s="315" t="s">
        <v>348</v>
      </c>
      <c r="K40" s="319"/>
    </row>
    <row r="41" spans="1:11" s="135" customFormat="1" ht="19.5" customHeight="1">
      <c r="A41" s="312"/>
      <c r="B41" s="313">
        <v>10</v>
      </c>
      <c r="C41" s="314" t="s">
        <v>348</v>
      </c>
      <c r="D41" s="318">
        <v>10.26</v>
      </c>
      <c r="E41" s="195">
        <f t="shared" si="2"/>
        <v>10.19</v>
      </c>
      <c r="F41" s="197">
        <f t="shared" si="0"/>
        <v>1386.18</v>
      </c>
      <c r="G41" s="197">
        <f t="shared" si="3"/>
        <v>1396.3700000000001</v>
      </c>
      <c r="H41" s="197">
        <f t="shared" si="4"/>
        <v>115.82</v>
      </c>
      <c r="I41" s="197">
        <f t="shared" si="1"/>
        <v>0.53325005015160132</v>
      </c>
      <c r="J41" s="315" t="s">
        <v>348</v>
      </c>
      <c r="K41" s="319"/>
    </row>
    <row r="42" spans="1:11" s="135" customFormat="1" ht="19.5" customHeight="1">
      <c r="A42" s="312"/>
      <c r="B42" s="313">
        <v>11</v>
      </c>
      <c r="C42" s="314" t="s">
        <v>348</v>
      </c>
      <c r="D42" s="318">
        <v>11.69</v>
      </c>
      <c r="E42" s="195">
        <f t="shared" si="2"/>
        <v>11.62</v>
      </c>
      <c r="F42" s="197">
        <f t="shared" si="0"/>
        <v>1374.5600000000002</v>
      </c>
      <c r="G42" s="197">
        <f t="shared" si="3"/>
        <v>1386.18</v>
      </c>
      <c r="H42" s="197">
        <f t="shared" si="4"/>
        <v>127.44</v>
      </c>
      <c r="I42" s="197">
        <f t="shared" si="1"/>
        <v>0.60808298162528029</v>
      </c>
      <c r="J42" s="315" t="s">
        <v>348</v>
      </c>
      <c r="K42" s="319"/>
    </row>
    <row r="43" spans="1:11" s="135" customFormat="1" ht="19.5" customHeight="1">
      <c r="A43" s="312"/>
      <c r="B43" s="313">
        <v>12</v>
      </c>
      <c r="C43" s="314" t="s">
        <v>348</v>
      </c>
      <c r="D43" s="318">
        <v>10.6</v>
      </c>
      <c r="E43" s="195">
        <f t="shared" si="2"/>
        <v>10.53</v>
      </c>
      <c r="F43" s="197">
        <f t="shared" si="0"/>
        <v>1364.0300000000002</v>
      </c>
      <c r="G43" s="197">
        <f t="shared" si="3"/>
        <v>1374.5600000000002</v>
      </c>
      <c r="H43" s="197">
        <f t="shared" si="4"/>
        <v>137.97</v>
      </c>
      <c r="I43" s="197">
        <f t="shared" si="1"/>
        <v>0.55104249539709138</v>
      </c>
      <c r="J43" s="315" t="s">
        <v>348</v>
      </c>
      <c r="K43" s="319" t="s">
        <v>398</v>
      </c>
    </row>
    <row r="44" spans="1:11" s="135" customFormat="1" ht="19.5" customHeight="1">
      <c r="A44" s="312"/>
      <c r="B44" s="313">
        <v>13</v>
      </c>
      <c r="C44" s="314" t="s">
        <v>348</v>
      </c>
      <c r="D44" s="318">
        <v>11.71</v>
      </c>
      <c r="E44" s="195">
        <f t="shared" si="2"/>
        <v>11.64</v>
      </c>
      <c r="F44" s="197">
        <f t="shared" si="0"/>
        <v>1352.39</v>
      </c>
      <c r="G44" s="197">
        <f t="shared" si="3"/>
        <v>1364.0300000000002</v>
      </c>
      <c r="H44" s="197">
        <f t="shared" si="4"/>
        <v>149.61000000000001</v>
      </c>
      <c r="I44" s="197">
        <f t="shared" si="1"/>
        <v>0.60912959605148564</v>
      </c>
      <c r="J44" s="315" t="s">
        <v>348</v>
      </c>
      <c r="K44" s="319"/>
    </row>
    <row r="45" spans="1:11" s="135" customFormat="1" ht="19.5" customHeight="1">
      <c r="A45" s="312"/>
      <c r="B45" s="313">
        <v>14</v>
      </c>
      <c r="C45" s="314" t="s">
        <v>348</v>
      </c>
      <c r="D45" s="318">
        <v>11.69</v>
      </c>
      <c r="E45" s="195">
        <f t="shared" si="2"/>
        <v>11.62</v>
      </c>
      <c r="F45" s="197">
        <f t="shared" si="0"/>
        <v>1340.7700000000002</v>
      </c>
      <c r="G45" s="197">
        <f t="shared" si="3"/>
        <v>1352.39</v>
      </c>
      <c r="H45" s="197">
        <f t="shared" si="4"/>
        <v>161.23000000000002</v>
      </c>
      <c r="I45" s="197">
        <f t="shared" si="1"/>
        <v>0.60808298162528029</v>
      </c>
      <c r="J45" s="315" t="s">
        <v>348</v>
      </c>
      <c r="K45" s="319"/>
    </row>
    <row r="46" spans="1:11" s="135" customFormat="1" ht="19.5" customHeight="1">
      <c r="A46" s="312"/>
      <c r="B46" s="313">
        <v>15</v>
      </c>
      <c r="C46" s="314" t="s">
        <v>348</v>
      </c>
      <c r="D46" s="318">
        <v>11.51</v>
      </c>
      <c r="E46" s="195">
        <f t="shared" si="2"/>
        <v>11.44</v>
      </c>
      <c r="F46" s="197">
        <f t="shared" si="0"/>
        <v>1329.3300000000002</v>
      </c>
      <c r="G46" s="197">
        <f t="shared" si="3"/>
        <v>1340.7700000000002</v>
      </c>
      <c r="H46" s="197">
        <f t="shared" si="4"/>
        <v>172.67000000000002</v>
      </c>
      <c r="I46" s="197">
        <f t="shared" si="1"/>
        <v>0.5986634517894327</v>
      </c>
      <c r="J46" s="315"/>
      <c r="K46" s="319"/>
    </row>
    <row r="47" spans="1:11" s="135" customFormat="1" ht="19.5" customHeight="1">
      <c r="A47" s="312"/>
      <c r="B47" s="313">
        <v>16</v>
      </c>
      <c r="C47" s="314" t="s">
        <v>348</v>
      </c>
      <c r="D47" s="318">
        <v>10.14</v>
      </c>
      <c r="E47" s="195">
        <f t="shared" si="2"/>
        <v>10.07</v>
      </c>
      <c r="F47" s="197">
        <f t="shared" si="0"/>
        <v>1319.2600000000002</v>
      </c>
      <c r="G47" s="197">
        <f t="shared" si="3"/>
        <v>1329.3300000000002</v>
      </c>
      <c r="H47" s="197">
        <f t="shared" si="4"/>
        <v>182.74</v>
      </c>
      <c r="I47" s="197">
        <f t="shared" si="1"/>
        <v>0.52697036359436944</v>
      </c>
      <c r="J47" s="315"/>
      <c r="K47" s="319"/>
    </row>
    <row r="48" spans="1:11" s="135" customFormat="1" ht="19.5" customHeight="1">
      <c r="A48" s="312"/>
      <c r="B48" s="313">
        <v>17</v>
      </c>
      <c r="C48" s="314" t="s">
        <v>348</v>
      </c>
      <c r="D48" s="318">
        <v>10.58</v>
      </c>
      <c r="E48" s="195">
        <f t="shared" si="2"/>
        <v>10.51</v>
      </c>
      <c r="F48" s="197">
        <f t="shared" si="0"/>
        <v>1308.7500000000002</v>
      </c>
      <c r="G48" s="197">
        <f t="shared" si="3"/>
        <v>1319.2600000000002</v>
      </c>
      <c r="H48" s="197">
        <f t="shared" si="4"/>
        <v>193.25</v>
      </c>
      <c r="I48" s="197">
        <f t="shared" si="1"/>
        <v>0.54999588097088614</v>
      </c>
      <c r="J48" s="315"/>
      <c r="K48" s="319"/>
    </row>
    <row r="49" spans="1:11" s="135" customFormat="1" ht="19.5" customHeight="1">
      <c r="A49" s="312"/>
      <c r="B49" s="313">
        <v>18</v>
      </c>
      <c r="C49" s="314" t="s">
        <v>348</v>
      </c>
      <c r="D49" s="318">
        <v>10.58</v>
      </c>
      <c r="E49" s="195">
        <f t="shared" si="2"/>
        <v>10.51</v>
      </c>
      <c r="F49" s="197">
        <f t="shared" si="0"/>
        <v>1298.2400000000002</v>
      </c>
      <c r="G49" s="197">
        <f t="shared" si="3"/>
        <v>1308.7500000000002</v>
      </c>
      <c r="H49" s="197">
        <f t="shared" si="4"/>
        <v>203.76</v>
      </c>
      <c r="I49" s="197">
        <f t="shared" si="1"/>
        <v>0.54999588097088614</v>
      </c>
      <c r="J49" s="315"/>
      <c r="K49" s="319" t="s">
        <v>398</v>
      </c>
    </row>
    <row r="50" spans="1:11" s="135" customFormat="1" ht="19.5" customHeight="1">
      <c r="A50" s="312"/>
      <c r="B50" s="313">
        <v>19</v>
      </c>
      <c r="C50" s="314" t="s">
        <v>348</v>
      </c>
      <c r="D50" s="318">
        <v>10.19</v>
      </c>
      <c r="E50" s="195">
        <f t="shared" si="2"/>
        <v>10.119999999999999</v>
      </c>
      <c r="F50" s="197">
        <f t="shared" si="0"/>
        <v>1288.1200000000003</v>
      </c>
      <c r="G50" s="197">
        <f t="shared" si="3"/>
        <v>1298.2400000000002</v>
      </c>
      <c r="H50" s="197">
        <f t="shared" si="4"/>
        <v>213.88</v>
      </c>
      <c r="I50" s="197">
        <f t="shared" si="1"/>
        <v>0.5295868996598827</v>
      </c>
      <c r="J50" s="315"/>
      <c r="K50" s="319"/>
    </row>
    <row r="51" spans="1:11" s="326" customFormat="1" ht="19.5" customHeight="1">
      <c r="A51" s="320"/>
      <c r="B51" s="321">
        <v>20</v>
      </c>
      <c r="C51" s="322" t="s">
        <v>348</v>
      </c>
      <c r="D51" s="323">
        <v>10.58</v>
      </c>
      <c r="E51" s="184">
        <f t="shared" si="2"/>
        <v>10.51</v>
      </c>
      <c r="F51" s="186">
        <f t="shared" si="0"/>
        <v>1277.6100000000004</v>
      </c>
      <c r="G51" s="186">
        <f t="shared" si="3"/>
        <v>1288.1200000000003</v>
      </c>
      <c r="H51" s="186">
        <f t="shared" si="4"/>
        <v>224.39</v>
      </c>
      <c r="I51" s="186">
        <f t="shared" si="1"/>
        <v>0.54999588097088614</v>
      </c>
      <c r="J51" s="324"/>
      <c r="K51" s="325"/>
    </row>
    <row r="52" spans="1:11" s="326" customFormat="1" ht="19.5" customHeight="1">
      <c r="A52" s="320"/>
      <c r="B52" s="321"/>
      <c r="C52" s="322" t="s">
        <v>348</v>
      </c>
      <c r="D52" s="323">
        <v>0.46</v>
      </c>
      <c r="E52" s="184">
        <f t="shared" si="2"/>
        <v>0.39</v>
      </c>
      <c r="F52" s="197">
        <f t="shared" si="0"/>
        <v>1277.2200000000003</v>
      </c>
      <c r="G52" s="197">
        <f t="shared" si="3"/>
        <v>1277.6100000000004</v>
      </c>
      <c r="H52" s="197">
        <f t="shared" si="4"/>
        <v>224.77999999999997</v>
      </c>
      <c r="I52" s="197">
        <f t="shared" si="1"/>
        <v>2.0408981311003389E-2</v>
      </c>
      <c r="J52" s="324"/>
      <c r="K52" s="325"/>
    </row>
    <row r="53" spans="1:11" s="135" customFormat="1" ht="19.5" customHeight="1">
      <c r="A53" s="312"/>
      <c r="B53" s="191" t="s">
        <v>426</v>
      </c>
      <c r="C53" s="314"/>
      <c r="D53" s="318"/>
      <c r="E53" s="318">
        <v>1.7</v>
      </c>
      <c r="F53" s="186">
        <f t="shared" si="0"/>
        <v>1275.5200000000002</v>
      </c>
      <c r="G53" s="186">
        <f t="shared" si="3"/>
        <v>1277.2200000000003</v>
      </c>
      <c r="H53" s="186">
        <f t="shared" si="4"/>
        <v>226.47999999999996</v>
      </c>
      <c r="I53" s="186">
        <f t="shared" si="1"/>
        <v>8.8962226227450647E-2</v>
      </c>
      <c r="J53" s="315"/>
      <c r="K53" s="319"/>
    </row>
    <row r="54" spans="1:11" s="135" customFormat="1" ht="19.5" customHeight="1">
      <c r="A54" s="312"/>
      <c r="B54" s="191" t="s">
        <v>427</v>
      </c>
      <c r="C54" s="314"/>
      <c r="D54" s="318"/>
      <c r="E54" s="318">
        <v>1.0900000000000001</v>
      </c>
      <c r="F54" s="197">
        <f t="shared" si="0"/>
        <v>1274.4300000000003</v>
      </c>
      <c r="G54" s="197">
        <f t="shared" si="3"/>
        <v>1275.5200000000002</v>
      </c>
      <c r="H54" s="197">
        <f t="shared" si="4"/>
        <v>227.56999999999996</v>
      </c>
      <c r="I54" s="197">
        <f t="shared" si="1"/>
        <v>5.7040486228188955E-2</v>
      </c>
      <c r="J54" s="315"/>
      <c r="K54" s="319"/>
    </row>
    <row r="55" spans="1:11" s="135" customFormat="1" ht="24.75" customHeight="1">
      <c r="A55" s="312"/>
      <c r="B55" s="191" t="s">
        <v>428</v>
      </c>
      <c r="C55" s="314"/>
      <c r="D55" s="318"/>
      <c r="E55" s="318">
        <v>3.47</v>
      </c>
      <c r="F55" s="186">
        <f t="shared" si="0"/>
        <v>1270.9600000000003</v>
      </c>
      <c r="G55" s="186">
        <f t="shared" si="3"/>
        <v>1274.4300000000003</v>
      </c>
      <c r="H55" s="186">
        <f t="shared" si="4"/>
        <v>231.03999999999996</v>
      </c>
      <c r="I55" s="186">
        <f t="shared" si="1"/>
        <v>0.18158760294661988</v>
      </c>
      <c r="J55" s="315"/>
      <c r="K55" s="319"/>
    </row>
    <row r="56" spans="1:11" s="135" customFormat="1" ht="19.5" customHeight="1">
      <c r="A56" s="312"/>
      <c r="B56" s="191" t="s">
        <v>429</v>
      </c>
      <c r="C56" s="314"/>
      <c r="D56" s="318"/>
      <c r="E56" s="318">
        <v>2.23</v>
      </c>
      <c r="F56" s="197">
        <f t="shared" si="0"/>
        <v>1268.7300000000002</v>
      </c>
      <c r="G56" s="197">
        <f t="shared" si="3"/>
        <v>1270.9600000000003</v>
      </c>
      <c r="H56" s="197">
        <f t="shared" si="4"/>
        <v>233.26999999999995</v>
      </c>
      <c r="I56" s="197">
        <f t="shared" si="1"/>
        <v>0.11669750852189115</v>
      </c>
      <c r="J56" s="315"/>
      <c r="K56" s="319"/>
    </row>
    <row r="57" spans="1:11" s="135" customFormat="1" ht="19.5" customHeight="1">
      <c r="A57" s="312"/>
      <c r="B57" s="275"/>
      <c r="C57" s="314"/>
      <c r="D57" s="318"/>
      <c r="E57" s="318"/>
      <c r="F57" s="197"/>
      <c r="G57" s="197"/>
      <c r="H57" s="197"/>
      <c r="I57" s="197"/>
      <c r="J57" s="315"/>
      <c r="K57" s="319"/>
    </row>
    <row r="58" spans="1:11" s="135" customFormat="1" ht="19.5" customHeight="1">
      <c r="A58" s="312"/>
      <c r="B58" s="275"/>
      <c r="C58" s="314"/>
      <c r="D58" s="318"/>
      <c r="E58" s="318"/>
      <c r="F58" s="197"/>
      <c r="G58" s="197"/>
      <c r="H58" s="197"/>
      <c r="I58" s="197"/>
      <c r="J58" s="315"/>
      <c r="K58" s="319"/>
    </row>
    <row r="59" spans="1:11" s="135" customFormat="1" ht="19.5" customHeight="1">
      <c r="A59" s="327">
        <v>1</v>
      </c>
      <c r="B59" s="328">
        <v>21</v>
      </c>
      <c r="C59" s="329" t="s">
        <v>348</v>
      </c>
      <c r="D59" s="330">
        <v>11.92</v>
      </c>
      <c r="E59" s="331">
        <f t="shared" ref="E59:E70" si="5">D59-0.07</f>
        <v>11.85</v>
      </c>
      <c r="F59" s="332">
        <f t="shared" ref="F59:F70" si="6">G59-E59</f>
        <v>-11.85</v>
      </c>
      <c r="G59" s="332">
        <f t="shared" ref="G59:G70" si="7">F58</f>
        <v>0</v>
      </c>
      <c r="H59" s="332">
        <f t="shared" ref="H59:H70" si="8">H58+E59</f>
        <v>11.85</v>
      </c>
      <c r="I59" s="332">
        <f t="shared" ref="I59:I70" si="9">IF(E59&gt;0,E59*$D$16*3.281,0)</f>
        <v>0.62011904752664138</v>
      </c>
      <c r="J59" s="333" t="s">
        <v>1</v>
      </c>
      <c r="K59" s="319"/>
    </row>
    <row r="60" spans="1:11" s="135" customFormat="1" ht="19.5" customHeight="1">
      <c r="A60" s="327">
        <v>2</v>
      </c>
      <c r="B60" s="328">
        <v>22</v>
      </c>
      <c r="C60" s="329" t="s">
        <v>348</v>
      </c>
      <c r="D60" s="330">
        <v>12.85</v>
      </c>
      <c r="E60" s="331">
        <f t="shared" si="5"/>
        <v>12.78</v>
      </c>
      <c r="F60" s="332">
        <f t="shared" si="6"/>
        <v>-24.63</v>
      </c>
      <c r="G60" s="332">
        <f t="shared" si="7"/>
        <v>-11.85</v>
      </c>
      <c r="H60" s="332">
        <f t="shared" si="8"/>
        <v>24.63</v>
      </c>
      <c r="I60" s="332">
        <f t="shared" si="9"/>
        <v>0.66878661834518793</v>
      </c>
      <c r="J60" s="333" t="s">
        <v>1</v>
      </c>
      <c r="K60" s="319"/>
    </row>
    <row r="61" spans="1:11" s="135" customFormat="1" ht="19.5" customHeight="1">
      <c r="A61" s="327">
        <v>3</v>
      </c>
      <c r="B61" s="328">
        <v>23</v>
      </c>
      <c r="C61" s="329" t="s">
        <v>348</v>
      </c>
      <c r="D61" s="330">
        <v>10.58</v>
      </c>
      <c r="E61" s="331">
        <f t="shared" si="5"/>
        <v>10.51</v>
      </c>
      <c r="F61" s="332">
        <f t="shared" si="6"/>
        <v>-35.14</v>
      </c>
      <c r="G61" s="332">
        <f t="shared" si="7"/>
        <v>-24.63</v>
      </c>
      <c r="H61" s="332">
        <f t="shared" si="8"/>
        <v>35.14</v>
      </c>
      <c r="I61" s="332">
        <f t="shared" si="9"/>
        <v>0.54999588097088614</v>
      </c>
      <c r="J61" s="333" t="s">
        <v>1</v>
      </c>
      <c r="K61" s="319"/>
    </row>
    <row r="62" spans="1:11" s="135" customFormat="1" ht="19.5" customHeight="1">
      <c r="A62" s="327">
        <v>4</v>
      </c>
      <c r="B62" s="328">
        <v>24</v>
      </c>
      <c r="C62" s="329" t="s">
        <v>348</v>
      </c>
      <c r="D62" s="330">
        <v>10.6</v>
      </c>
      <c r="E62" s="331">
        <f t="shared" si="5"/>
        <v>10.53</v>
      </c>
      <c r="F62" s="332">
        <f t="shared" si="6"/>
        <v>-45.67</v>
      </c>
      <c r="G62" s="332">
        <f t="shared" si="7"/>
        <v>-35.14</v>
      </c>
      <c r="H62" s="332">
        <f t="shared" si="8"/>
        <v>45.67</v>
      </c>
      <c r="I62" s="332">
        <f t="shared" si="9"/>
        <v>0.55104249539709138</v>
      </c>
      <c r="J62" s="333" t="s">
        <v>1</v>
      </c>
      <c r="K62" s="319"/>
    </row>
    <row r="63" spans="1:11" s="135" customFormat="1" ht="19.5" customHeight="1">
      <c r="A63" s="327">
        <v>5</v>
      </c>
      <c r="B63" s="328">
        <v>25</v>
      </c>
      <c r="C63" s="329" t="s">
        <v>348</v>
      </c>
      <c r="D63" s="330">
        <v>10.6</v>
      </c>
      <c r="E63" s="331">
        <f t="shared" si="5"/>
        <v>10.53</v>
      </c>
      <c r="F63" s="332">
        <f t="shared" si="6"/>
        <v>-56.2</v>
      </c>
      <c r="G63" s="332">
        <f t="shared" si="7"/>
        <v>-45.67</v>
      </c>
      <c r="H63" s="332">
        <f t="shared" si="8"/>
        <v>56.2</v>
      </c>
      <c r="I63" s="332">
        <f t="shared" si="9"/>
        <v>0.55104249539709138</v>
      </c>
      <c r="J63" s="333" t="s">
        <v>1</v>
      </c>
      <c r="K63" s="319"/>
    </row>
    <row r="64" spans="1:11" s="135" customFormat="1" ht="19.5" customHeight="1">
      <c r="A64" s="327">
        <v>6</v>
      </c>
      <c r="B64" s="328">
        <v>26</v>
      </c>
      <c r="C64" s="329" t="s">
        <v>348</v>
      </c>
      <c r="D64" s="330">
        <v>11.7</v>
      </c>
      <c r="E64" s="331">
        <f t="shared" si="5"/>
        <v>11.629999999999999</v>
      </c>
      <c r="F64" s="332">
        <f t="shared" si="6"/>
        <v>-67.83</v>
      </c>
      <c r="G64" s="332">
        <f t="shared" si="7"/>
        <v>-56.2</v>
      </c>
      <c r="H64" s="332">
        <f t="shared" si="8"/>
        <v>67.83</v>
      </c>
      <c r="I64" s="332">
        <f t="shared" si="9"/>
        <v>0.60860628883838297</v>
      </c>
      <c r="J64" s="333" t="s">
        <v>1</v>
      </c>
      <c r="K64" s="319"/>
    </row>
    <row r="65" spans="1:11" s="135" customFormat="1" ht="19.5" customHeight="1">
      <c r="A65" s="327">
        <v>7</v>
      </c>
      <c r="B65" s="328">
        <v>27</v>
      </c>
      <c r="C65" s="329" t="s">
        <v>348</v>
      </c>
      <c r="D65" s="330">
        <v>10.6</v>
      </c>
      <c r="E65" s="331">
        <f t="shared" si="5"/>
        <v>10.53</v>
      </c>
      <c r="F65" s="332">
        <f t="shared" si="6"/>
        <v>-78.36</v>
      </c>
      <c r="G65" s="332">
        <f t="shared" si="7"/>
        <v>-67.83</v>
      </c>
      <c r="H65" s="332">
        <f t="shared" si="8"/>
        <v>78.36</v>
      </c>
      <c r="I65" s="332">
        <f t="shared" si="9"/>
        <v>0.55104249539709138</v>
      </c>
      <c r="J65" s="333" t="s">
        <v>1</v>
      </c>
      <c r="K65" s="319"/>
    </row>
    <row r="66" spans="1:11" s="135" customFormat="1" ht="19.5" customHeight="1">
      <c r="A66" s="327">
        <v>8</v>
      </c>
      <c r="B66" s="328">
        <v>28</v>
      </c>
      <c r="C66" s="329" t="s">
        <v>348</v>
      </c>
      <c r="D66" s="330">
        <v>10.6</v>
      </c>
      <c r="E66" s="331">
        <f t="shared" si="5"/>
        <v>10.53</v>
      </c>
      <c r="F66" s="332">
        <f t="shared" si="6"/>
        <v>-88.89</v>
      </c>
      <c r="G66" s="332">
        <f t="shared" si="7"/>
        <v>-78.36</v>
      </c>
      <c r="H66" s="332">
        <f t="shared" si="8"/>
        <v>88.89</v>
      </c>
      <c r="I66" s="332">
        <f t="shared" si="9"/>
        <v>0.55104249539709138</v>
      </c>
      <c r="J66" s="333" t="s">
        <v>1</v>
      </c>
      <c r="K66" s="319"/>
    </row>
    <row r="67" spans="1:11" s="135" customFormat="1" ht="19.5" customHeight="1">
      <c r="A67" s="327">
        <v>9</v>
      </c>
      <c r="B67" s="328">
        <v>29</v>
      </c>
      <c r="C67" s="329" t="s">
        <v>348</v>
      </c>
      <c r="D67" s="330">
        <v>11.69</v>
      </c>
      <c r="E67" s="331">
        <f t="shared" si="5"/>
        <v>11.62</v>
      </c>
      <c r="F67" s="332">
        <f t="shared" si="6"/>
        <v>-100.51</v>
      </c>
      <c r="G67" s="332">
        <f t="shared" si="7"/>
        <v>-88.89</v>
      </c>
      <c r="H67" s="332">
        <f t="shared" si="8"/>
        <v>100.51</v>
      </c>
      <c r="I67" s="332">
        <f t="shared" si="9"/>
        <v>0.60808298162528029</v>
      </c>
      <c r="J67" s="333" t="s">
        <v>1</v>
      </c>
      <c r="K67" s="319"/>
    </row>
    <row r="68" spans="1:11" s="135" customFormat="1" ht="19.5" customHeight="1">
      <c r="A68" s="327">
        <v>10</v>
      </c>
      <c r="B68" s="328">
        <v>30</v>
      </c>
      <c r="C68" s="329" t="s">
        <v>348</v>
      </c>
      <c r="D68" s="330">
        <v>10.6</v>
      </c>
      <c r="E68" s="331">
        <f t="shared" si="5"/>
        <v>10.53</v>
      </c>
      <c r="F68" s="332">
        <f t="shared" si="6"/>
        <v>-111.04</v>
      </c>
      <c r="G68" s="332">
        <f t="shared" si="7"/>
        <v>-100.51</v>
      </c>
      <c r="H68" s="332">
        <f t="shared" si="8"/>
        <v>111.04</v>
      </c>
      <c r="I68" s="332">
        <f t="shared" si="9"/>
        <v>0.55104249539709138</v>
      </c>
      <c r="J68" s="333" t="s">
        <v>1</v>
      </c>
      <c r="K68" s="319"/>
    </row>
    <row r="69" spans="1:11" s="135" customFormat="1" ht="19.5" customHeight="1">
      <c r="A69" s="327">
        <v>11</v>
      </c>
      <c r="B69" s="328">
        <v>31</v>
      </c>
      <c r="C69" s="329" t="s">
        <v>348</v>
      </c>
      <c r="D69" s="330">
        <v>10.6</v>
      </c>
      <c r="E69" s="331">
        <f t="shared" si="5"/>
        <v>10.53</v>
      </c>
      <c r="F69" s="332">
        <f t="shared" si="6"/>
        <v>-121.57000000000001</v>
      </c>
      <c r="G69" s="332">
        <f t="shared" si="7"/>
        <v>-111.04</v>
      </c>
      <c r="H69" s="332">
        <f t="shared" si="8"/>
        <v>121.57000000000001</v>
      </c>
      <c r="I69" s="332">
        <f t="shared" si="9"/>
        <v>0.55104249539709138</v>
      </c>
      <c r="J69" s="333" t="s">
        <v>1</v>
      </c>
      <c r="K69" s="319"/>
    </row>
    <row r="70" spans="1:11" s="135" customFormat="1" ht="19.5" customHeight="1">
      <c r="A70" s="327">
        <v>12</v>
      </c>
      <c r="B70" s="334">
        <v>32</v>
      </c>
      <c r="C70" s="335" t="s">
        <v>430</v>
      </c>
      <c r="D70" s="336">
        <v>10.6</v>
      </c>
      <c r="E70" s="336">
        <f t="shared" si="5"/>
        <v>10.53</v>
      </c>
      <c r="F70" s="332">
        <f t="shared" si="6"/>
        <v>-132.1</v>
      </c>
      <c r="G70" s="332">
        <f t="shared" si="7"/>
        <v>-121.57000000000001</v>
      </c>
      <c r="H70" s="332">
        <f t="shared" si="8"/>
        <v>132.1</v>
      </c>
      <c r="I70" s="337">
        <f t="shared" si="9"/>
        <v>0.55104249539709138</v>
      </c>
      <c r="J70" s="333" t="s">
        <v>1</v>
      </c>
      <c r="K70" s="319"/>
    </row>
    <row r="71" spans="1:11" s="135" customFormat="1" ht="19.5" customHeight="1">
      <c r="A71" s="312"/>
      <c r="B71" s="275"/>
      <c r="C71" s="314"/>
      <c r="D71" s="318"/>
      <c r="E71" s="318"/>
      <c r="F71" s="197"/>
      <c r="G71" s="197"/>
      <c r="H71" s="197"/>
      <c r="I71" s="197"/>
      <c r="J71" s="315"/>
      <c r="K71" s="319"/>
    </row>
    <row r="72" spans="1:11" s="135" customFormat="1" ht="19.5" customHeight="1">
      <c r="A72" s="312"/>
      <c r="B72" s="275"/>
      <c r="C72" s="314"/>
      <c r="D72" s="318"/>
      <c r="E72" s="318"/>
      <c r="F72" s="197"/>
      <c r="G72" s="197"/>
      <c r="H72" s="197"/>
      <c r="I72" s="197"/>
      <c r="J72" s="315"/>
      <c r="K72" s="319"/>
    </row>
    <row r="73" spans="1:11" s="135" customFormat="1" ht="19.5" customHeight="1">
      <c r="A73" s="312"/>
      <c r="B73" s="275"/>
      <c r="C73" s="314"/>
      <c r="D73" s="318"/>
      <c r="E73" s="318"/>
      <c r="F73" s="197"/>
      <c r="G73" s="197"/>
      <c r="H73" s="197"/>
      <c r="I73" s="197"/>
      <c r="J73" s="315"/>
      <c r="K73" s="319"/>
    </row>
    <row r="74" spans="1:11" s="135" customFormat="1" ht="19.5" customHeight="1">
      <c r="A74" s="312"/>
      <c r="B74" s="275"/>
      <c r="C74" s="314"/>
      <c r="D74" s="318"/>
      <c r="E74" s="318"/>
      <c r="F74" s="197"/>
      <c r="G74" s="197"/>
      <c r="H74" s="197"/>
      <c r="I74" s="197"/>
      <c r="J74" s="315"/>
      <c r="K74" s="319"/>
    </row>
    <row r="75" spans="1:11" s="135" customFormat="1" ht="19.5" customHeight="1">
      <c r="A75" s="312"/>
      <c r="B75" s="275"/>
      <c r="C75" s="314"/>
      <c r="D75" s="318"/>
      <c r="E75" s="318"/>
      <c r="F75" s="197"/>
      <c r="G75" s="197"/>
      <c r="H75" s="197"/>
      <c r="I75" s="197"/>
      <c r="J75" s="315"/>
      <c r="K75" s="319"/>
    </row>
    <row r="76" spans="1:11" s="135" customFormat="1" ht="19.5" customHeight="1">
      <c r="A76" s="312"/>
      <c r="B76" s="275"/>
      <c r="C76" s="314"/>
      <c r="D76" s="318"/>
      <c r="E76" s="318"/>
      <c r="F76" s="197"/>
      <c r="G76" s="197"/>
      <c r="H76" s="197"/>
      <c r="I76" s="197"/>
      <c r="J76" s="315"/>
      <c r="K76" s="319"/>
    </row>
    <row r="77" spans="1:11" s="135" customFormat="1" ht="19.5" customHeight="1">
      <c r="A77" s="312"/>
      <c r="B77" s="275"/>
      <c r="C77" s="314"/>
      <c r="D77" s="318"/>
      <c r="E77" s="318"/>
      <c r="F77" s="197"/>
      <c r="G77" s="197"/>
      <c r="H77" s="197"/>
      <c r="I77" s="197"/>
      <c r="J77" s="315"/>
      <c r="K77" s="319"/>
    </row>
    <row r="78" spans="1:11" s="135" customFormat="1" ht="19.5" customHeight="1">
      <c r="A78" s="312"/>
      <c r="B78" s="275"/>
      <c r="C78" s="314"/>
      <c r="D78" s="318"/>
      <c r="E78" s="318"/>
      <c r="F78" s="197"/>
      <c r="G78" s="197"/>
      <c r="H78" s="197"/>
      <c r="I78" s="197"/>
      <c r="J78" s="315"/>
      <c r="K78" s="319"/>
    </row>
    <row r="79" spans="1:11" s="135" customFormat="1" ht="19.5" customHeight="1">
      <c r="A79" s="312"/>
      <c r="B79" s="275"/>
      <c r="C79" s="314"/>
      <c r="D79" s="318"/>
      <c r="E79" s="318"/>
      <c r="F79" s="197"/>
      <c r="G79" s="197"/>
      <c r="H79" s="197"/>
      <c r="I79" s="197"/>
      <c r="J79" s="315"/>
      <c r="K79" s="319"/>
    </row>
    <row r="80" spans="1:11" s="135" customFormat="1" ht="19.5" customHeight="1">
      <c r="A80" s="312"/>
      <c r="B80" s="275"/>
      <c r="C80" s="314"/>
      <c r="D80" s="318"/>
      <c r="E80" s="318"/>
      <c r="F80" s="197"/>
      <c r="G80" s="197"/>
      <c r="H80" s="197"/>
      <c r="I80" s="197"/>
      <c r="J80" s="315"/>
      <c r="K80" s="319"/>
    </row>
    <row r="81" spans="1:11" s="135" customFormat="1" ht="19.5" customHeight="1">
      <c r="A81" s="312"/>
      <c r="B81" s="275"/>
      <c r="C81" s="314"/>
      <c r="D81" s="318"/>
      <c r="E81" s="318"/>
      <c r="F81" s="197"/>
      <c r="G81" s="197"/>
      <c r="H81" s="197"/>
      <c r="I81" s="197"/>
      <c r="J81" s="315"/>
      <c r="K81" s="319"/>
    </row>
    <row r="82" spans="1:11" s="135" customFormat="1" ht="19.5" customHeight="1">
      <c r="A82" s="312"/>
      <c r="B82" s="275"/>
      <c r="C82" s="314"/>
      <c r="D82" s="318"/>
      <c r="E82" s="318"/>
      <c r="F82" s="197"/>
      <c r="G82" s="197"/>
      <c r="H82" s="197"/>
      <c r="I82" s="197"/>
      <c r="J82" s="315"/>
      <c r="K82" s="319"/>
    </row>
    <row r="83" spans="1:11" s="135" customFormat="1" ht="19.5" customHeight="1">
      <c r="A83" s="312"/>
      <c r="B83" s="275"/>
      <c r="C83" s="314"/>
      <c r="D83" s="318"/>
      <c r="E83" s="318"/>
      <c r="F83" s="197"/>
      <c r="G83" s="197"/>
      <c r="H83" s="197"/>
      <c r="I83" s="197"/>
      <c r="J83" s="315"/>
      <c r="K83" s="319"/>
    </row>
    <row r="84" spans="1:11" s="135" customFormat="1" ht="19.5" customHeight="1">
      <c r="A84" s="312"/>
      <c r="B84" s="275"/>
      <c r="C84" s="314"/>
      <c r="D84" s="318"/>
      <c r="E84" s="318"/>
      <c r="F84" s="197"/>
      <c r="G84" s="197"/>
      <c r="H84" s="197"/>
      <c r="I84" s="197"/>
      <c r="J84" s="315"/>
      <c r="K84" s="319"/>
    </row>
    <row r="85" spans="1:11" s="135" customFormat="1" ht="19.5" customHeight="1">
      <c r="A85" s="312"/>
      <c r="B85" s="275"/>
      <c r="C85" s="314"/>
      <c r="D85" s="318"/>
      <c r="E85" s="318"/>
      <c r="F85" s="197"/>
      <c r="G85" s="197"/>
      <c r="H85" s="197"/>
      <c r="I85" s="197"/>
      <c r="J85" s="315"/>
      <c r="K85" s="319"/>
    </row>
    <row r="86" spans="1:11" s="135" customFormat="1" ht="19.5" customHeight="1">
      <c r="A86" s="312"/>
      <c r="B86" s="275"/>
      <c r="C86" s="314"/>
      <c r="D86" s="318"/>
      <c r="E86" s="318"/>
      <c r="F86" s="197"/>
      <c r="G86" s="197"/>
      <c r="H86" s="197"/>
      <c r="I86" s="197"/>
      <c r="J86" s="315"/>
      <c r="K86" s="319"/>
    </row>
    <row r="87" spans="1:11" s="135" customFormat="1" ht="19.5" customHeight="1">
      <c r="A87" s="312"/>
      <c r="B87" s="275"/>
      <c r="C87" s="314"/>
      <c r="D87" s="318"/>
      <c r="E87" s="318"/>
      <c r="F87" s="197"/>
      <c r="G87" s="197"/>
      <c r="H87" s="197"/>
      <c r="I87" s="197"/>
      <c r="J87" s="315"/>
      <c r="K87" s="319"/>
    </row>
    <row r="88" spans="1:11" s="135" customFormat="1" ht="19.5" customHeight="1">
      <c r="A88" s="312"/>
      <c r="B88" s="275"/>
      <c r="C88" s="314"/>
      <c r="D88" s="318"/>
      <c r="E88" s="318"/>
      <c r="F88" s="197"/>
      <c r="G88" s="197"/>
      <c r="H88" s="197"/>
      <c r="I88" s="197"/>
      <c r="J88" s="315"/>
      <c r="K88" s="319"/>
    </row>
    <row r="89" spans="1:11" s="135" customFormat="1" ht="19.5" customHeight="1">
      <c r="A89" s="312"/>
      <c r="B89" s="275"/>
      <c r="C89" s="314"/>
      <c r="D89" s="318"/>
      <c r="E89" s="318"/>
      <c r="F89" s="197"/>
      <c r="G89" s="197"/>
      <c r="H89" s="197"/>
      <c r="I89" s="197"/>
      <c r="J89" s="315"/>
      <c r="K89" s="319"/>
    </row>
    <row r="90" spans="1:11" s="135" customFormat="1" ht="19.5" customHeight="1">
      <c r="A90" s="312"/>
      <c r="B90" s="275"/>
      <c r="C90" s="314"/>
      <c r="D90" s="318"/>
      <c r="E90" s="318"/>
      <c r="F90" s="197"/>
      <c r="G90" s="197"/>
      <c r="H90" s="197"/>
      <c r="I90" s="197"/>
      <c r="J90" s="315"/>
      <c r="K90" s="319"/>
    </row>
    <row r="91" spans="1:11" s="135" customFormat="1" ht="19.5" customHeight="1">
      <c r="A91" s="312"/>
      <c r="B91" s="275"/>
      <c r="C91" s="314"/>
      <c r="D91" s="318"/>
      <c r="E91" s="318"/>
      <c r="F91" s="197"/>
      <c r="G91" s="197"/>
      <c r="H91" s="197"/>
      <c r="I91" s="197"/>
      <c r="J91" s="315"/>
      <c r="K91" s="319"/>
    </row>
    <row r="92" spans="1:11" s="135" customFormat="1" ht="19.5" customHeight="1">
      <c r="A92" s="312"/>
      <c r="B92" s="275"/>
      <c r="C92" s="314"/>
      <c r="D92" s="318"/>
      <c r="E92" s="318"/>
      <c r="F92" s="197"/>
      <c r="G92" s="197"/>
      <c r="H92" s="197"/>
      <c r="I92" s="197"/>
      <c r="J92" s="315"/>
      <c r="K92" s="319"/>
    </row>
    <row r="93" spans="1:11" s="135" customFormat="1" ht="19.5" customHeight="1">
      <c r="A93" s="312"/>
      <c r="B93" s="275"/>
      <c r="C93" s="314"/>
      <c r="D93" s="318"/>
      <c r="E93" s="318"/>
      <c r="F93" s="197"/>
      <c r="G93" s="197"/>
      <c r="H93" s="197"/>
      <c r="I93" s="197"/>
      <c r="J93" s="315"/>
      <c r="K93" s="319"/>
    </row>
    <row r="94" spans="1:11" s="135" customFormat="1" ht="19.5" customHeight="1">
      <c r="A94" s="312"/>
      <c r="B94" s="275"/>
      <c r="C94" s="314"/>
      <c r="D94" s="318"/>
      <c r="E94" s="318"/>
      <c r="F94" s="197"/>
      <c r="G94" s="197"/>
      <c r="H94" s="197"/>
      <c r="I94" s="197"/>
      <c r="J94" s="315"/>
      <c r="K94" s="319"/>
    </row>
    <row r="95" spans="1:11" s="135" customFormat="1" ht="19.5" customHeight="1">
      <c r="A95" s="312"/>
      <c r="B95" s="338"/>
      <c r="C95" s="314"/>
      <c r="D95" s="318"/>
      <c r="E95" s="339"/>
      <c r="F95" s="197"/>
      <c r="G95" s="197"/>
      <c r="H95" s="197"/>
      <c r="I95" s="197"/>
      <c r="J95" s="315"/>
      <c r="K95" s="319"/>
    </row>
    <row r="96" spans="1:11" s="135" customFormat="1" ht="19.5" customHeight="1">
      <c r="A96" s="312"/>
      <c r="B96" s="338"/>
      <c r="C96" s="314"/>
      <c r="D96" s="318"/>
      <c r="E96" s="339"/>
      <c r="F96" s="197"/>
      <c r="G96" s="197"/>
      <c r="H96" s="197"/>
      <c r="I96" s="197"/>
      <c r="J96" s="315"/>
      <c r="K96" s="319"/>
    </row>
    <row r="97" spans="1:11" ht="19.5" customHeight="1" thickBot="1">
      <c r="A97" s="340"/>
      <c r="B97" s="341"/>
      <c r="C97" s="208"/>
      <c r="D97" s="209"/>
      <c r="E97" s="210"/>
      <c r="F97" s="211"/>
      <c r="G97" s="211"/>
      <c r="H97" s="211"/>
      <c r="I97" s="211"/>
      <c r="J97" s="212"/>
      <c r="K97" s="342"/>
    </row>
    <row r="98" spans="1:11" ht="19.5" customHeight="1" thickTop="1">
      <c r="A98" s="217"/>
    </row>
    <row r="99" spans="1:11" ht="19.5" customHeight="1">
      <c r="A99" s="217"/>
    </row>
    <row r="100" spans="1:11" ht="19.5" customHeight="1">
      <c r="A100" s="217"/>
    </row>
    <row r="101" spans="1:11" ht="19.5" customHeight="1">
      <c r="A101" s="217"/>
    </row>
    <row r="102" spans="1:11" ht="19.5" customHeight="1">
      <c r="A102" s="217"/>
    </row>
    <row r="103" spans="1:11" ht="19.5" customHeight="1">
      <c r="A103" s="217"/>
    </row>
    <row r="104" spans="1:11" ht="19.5" customHeight="1">
      <c r="A104" s="217"/>
    </row>
    <row r="105" spans="1:11" ht="19.5" customHeight="1">
      <c r="A105" s="217"/>
    </row>
    <row r="106" spans="1:11" ht="19.5" customHeight="1">
      <c r="A106" s="217"/>
    </row>
    <row r="107" spans="1:11" ht="19.5" customHeight="1">
      <c r="A107" s="217"/>
    </row>
    <row r="108" spans="1:11" ht="19.5" customHeight="1">
      <c r="A108" s="217"/>
    </row>
    <row r="109" spans="1:11" ht="19.5" customHeight="1">
      <c r="A109" s="217"/>
    </row>
    <row r="110" spans="1:11" ht="19.5" customHeight="1">
      <c r="A110" s="217"/>
    </row>
    <row r="111" spans="1:11" ht="19.5" customHeight="1">
      <c r="A111" s="217"/>
    </row>
    <row r="112" spans="1:11" ht="19.5" customHeight="1">
      <c r="A112" s="217"/>
    </row>
    <row r="113" spans="1:1" ht="19.5" customHeight="1">
      <c r="A113" s="217"/>
    </row>
    <row r="114" spans="1:1" ht="19.5" customHeight="1">
      <c r="A114" s="217"/>
    </row>
    <row r="115" spans="1:1" ht="19.5" customHeight="1">
      <c r="A115" s="217"/>
    </row>
    <row r="116" spans="1:1" ht="19.5" customHeight="1">
      <c r="A116" s="217"/>
    </row>
    <row r="117" spans="1:1" ht="19.5" customHeight="1">
      <c r="A117" s="217"/>
    </row>
    <row r="118" spans="1:1">
      <c r="A118" s="217"/>
    </row>
    <row r="119" spans="1:1">
      <c r="A119" s="217"/>
    </row>
    <row r="120" spans="1:1">
      <c r="A120" s="217"/>
    </row>
    <row r="121" spans="1:1">
      <c r="A121" s="217"/>
    </row>
    <row r="122" spans="1:1">
      <c r="A122" s="217"/>
    </row>
    <row r="123" spans="1:1">
      <c r="A123" s="217"/>
    </row>
    <row r="124" spans="1:1">
      <c r="A124" s="217"/>
    </row>
    <row r="125" spans="1:1">
      <c r="A125" s="217"/>
    </row>
    <row r="126" spans="1:1">
      <c r="A126" s="217"/>
    </row>
    <row r="127" spans="1:1">
      <c r="A127" s="217"/>
    </row>
    <row r="128" spans="1:1">
      <c r="A128" s="217"/>
    </row>
    <row r="129" spans="1:1">
      <c r="A129" s="217"/>
    </row>
    <row r="130" spans="1:1">
      <c r="A130" s="217"/>
    </row>
    <row r="131" spans="1:1">
      <c r="A131" s="217"/>
    </row>
    <row r="132" spans="1:1">
      <c r="A132" s="217"/>
    </row>
    <row r="133" spans="1:1">
      <c r="A133" s="217"/>
    </row>
    <row r="134" spans="1:1">
      <c r="A134" s="217"/>
    </row>
    <row r="135" spans="1:1">
      <c r="A135" s="217"/>
    </row>
    <row r="136" spans="1:1">
      <c r="A136" s="217"/>
    </row>
    <row r="137" spans="1:1">
      <c r="A137" s="217"/>
    </row>
    <row r="138" spans="1:1">
      <c r="A138" s="217"/>
    </row>
    <row r="139" spans="1:1">
      <c r="A139" s="217"/>
    </row>
    <row r="140" spans="1:1">
      <c r="A140" s="217"/>
    </row>
    <row r="141" spans="1:1">
      <c r="A141" s="217"/>
    </row>
    <row r="142" spans="1:1">
      <c r="A142" s="217"/>
    </row>
    <row r="143" spans="1:1">
      <c r="A143" s="217"/>
    </row>
    <row r="144" spans="1:1">
      <c r="A144" s="217"/>
    </row>
    <row r="145" spans="1:1">
      <c r="A145" s="217"/>
    </row>
    <row r="146" spans="1:1">
      <c r="A146" s="217"/>
    </row>
    <row r="147" spans="1:1">
      <c r="A147" s="217"/>
    </row>
    <row r="148" spans="1:1">
      <c r="A148" s="217"/>
    </row>
    <row r="149" spans="1:1">
      <c r="A149" s="217"/>
    </row>
    <row r="150" spans="1:1">
      <c r="A150" s="217"/>
    </row>
    <row r="151" spans="1:1">
      <c r="A151" s="217"/>
    </row>
    <row r="152" spans="1:1">
      <c r="A152" s="217"/>
    </row>
    <row r="153" spans="1:1">
      <c r="A153" s="217"/>
    </row>
    <row r="154" spans="1:1">
      <c r="A154" s="217"/>
    </row>
    <row r="155" spans="1:1">
      <c r="A155" s="217"/>
    </row>
    <row r="156" spans="1:1">
      <c r="A156" s="217"/>
    </row>
    <row r="157" spans="1:1">
      <c r="A157" s="217"/>
    </row>
    <row r="158" spans="1:1">
      <c r="A158" s="217"/>
    </row>
    <row r="159" spans="1:1">
      <c r="A159" s="217"/>
    </row>
    <row r="160" spans="1:1">
      <c r="A160" s="217"/>
    </row>
    <row r="161" spans="1:1">
      <c r="A161" s="217"/>
    </row>
    <row r="162" spans="1:1">
      <c r="A162" s="217"/>
    </row>
    <row r="163" spans="1:1">
      <c r="A163" s="217"/>
    </row>
    <row r="164" spans="1:1">
      <c r="A164" s="217"/>
    </row>
    <row r="165" spans="1:1">
      <c r="A165" s="217"/>
    </row>
    <row r="166" spans="1:1">
      <c r="A166" s="217"/>
    </row>
    <row r="167" spans="1:1">
      <c r="A167" s="217"/>
    </row>
    <row r="168" spans="1:1">
      <c r="A168" s="217"/>
    </row>
    <row r="169" spans="1:1">
      <c r="A169" s="217"/>
    </row>
    <row r="170" spans="1:1">
      <c r="A170" s="217"/>
    </row>
    <row r="171" spans="1:1">
      <c r="A171" s="217"/>
    </row>
    <row r="172" spans="1:1">
      <c r="A172" s="217"/>
    </row>
    <row r="173" spans="1:1">
      <c r="A173" s="217"/>
    </row>
    <row r="174" spans="1:1">
      <c r="A174" s="217"/>
    </row>
    <row r="175" spans="1:1">
      <c r="A175" s="217"/>
    </row>
    <row r="176" spans="1:1">
      <c r="A176" s="217"/>
    </row>
    <row r="177" spans="1:1">
      <c r="A177" s="217"/>
    </row>
    <row r="178" spans="1:1">
      <c r="A178" s="217"/>
    </row>
    <row r="179" spans="1:1">
      <c r="A179" s="217"/>
    </row>
    <row r="180" spans="1:1">
      <c r="A180" s="217"/>
    </row>
    <row r="181" spans="1:1">
      <c r="A181" s="217"/>
    </row>
    <row r="182" spans="1:1">
      <c r="A182" s="217"/>
    </row>
    <row r="183" spans="1:1">
      <c r="A183" s="217"/>
    </row>
    <row r="184" spans="1:1">
      <c r="A184" s="217"/>
    </row>
    <row r="185" spans="1:1">
      <c r="A185" s="217"/>
    </row>
    <row r="186" spans="1:1">
      <c r="A186" s="217"/>
    </row>
    <row r="187" spans="1:1">
      <c r="A187" s="217"/>
    </row>
    <row r="188" spans="1:1">
      <c r="A188" s="217"/>
    </row>
    <row r="189" spans="1:1">
      <c r="A189" s="217"/>
    </row>
    <row r="190" spans="1:1">
      <c r="A190" s="217"/>
    </row>
    <row r="191" spans="1:1">
      <c r="A191" s="217"/>
    </row>
    <row r="192" spans="1:1">
      <c r="A192" s="217"/>
    </row>
    <row r="193" spans="1:1">
      <c r="A193" s="217"/>
    </row>
    <row r="194" spans="1:1">
      <c r="A194" s="217"/>
    </row>
    <row r="195" spans="1:1">
      <c r="A195" s="217"/>
    </row>
    <row r="196" spans="1:1">
      <c r="A196" s="217"/>
    </row>
    <row r="197" spans="1:1">
      <c r="A197" s="217"/>
    </row>
    <row r="198" spans="1:1">
      <c r="A198" s="217"/>
    </row>
    <row r="199" spans="1:1">
      <c r="A199" s="217"/>
    </row>
    <row r="200" spans="1:1">
      <c r="A200" s="217"/>
    </row>
    <row r="201" spans="1:1">
      <c r="A201" s="217"/>
    </row>
    <row r="202" spans="1:1">
      <c r="A202" s="217"/>
    </row>
    <row r="203" spans="1:1">
      <c r="A203" s="217"/>
    </row>
    <row r="204" spans="1:1">
      <c r="A204" s="217"/>
    </row>
    <row r="205" spans="1:1">
      <c r="A205" s="217"/>
    </row>
    <row r="206" spans="1:1">
      <c r="A206" s="217"/>
    </row>
    <row r="207" spans="1:1">
      <c r="A207" s="217"/>
    </row>
    <row r="208" spans="1:1">
      <c r="A208" s="217"/>
    </row>
    <row r="209" spans="1:1">
      <c r="A209" s="217"/>
    </row>
    <row r="210" spans="1:1">
      <c r="A210" s="217"/>
    </row>
    <row r="211" spans="1:1">
      <c r="A211" s="217"/>
    </row>
    <row r="212" spans="1:1">
      <c r="A212" s="217"/>
    </row>
    <row r="213" spans="1:1">
      <c r="A213" s="217"/>
    </row>
    <row r="214" spans="1:1">
      <c r="A214" s="217"/>
    </row>
    <row r="215" spans="1:1">
      <c r="A215" s="217"/>
    </row>
    <row r="216" spans="1:1">
      <c r="A216" s="217"/>
    </row>
    <row r="217" spans="1:1">
      <c r="A217" s="217"/>
    </row>
    <row r="218" spans="1:1">
      <c r="A218" s="217"/>
    </row>
    <row r="219" spans="1:1">
      <c r="A219" s="217"/>
    </row>
    <row r="220" spans="1:1">
      <c r="A220" s="217"/>
    </row>
    <row r="221" spans="1:1">
      <c r="A221" s="217"/>
    </row>
    <row r="222" spans="1:1">
      <c r="A222" s="217"/>
    </row>
    <row r="223" spans="1:1">
      <c r="A223" s="217"/>
    </row>
    <row r="224" spans="1:1">
      <c r="A224" s="217"/>
    </row>
    <row r="225" spans="1:1">
      <c r="A225" s="217"/>
    </row>
    <row r="226" spans="1:1">
      <c r="A226" s="217"/>
    </row>
    <row r="227" spans="1:1">
      <c r="A227" s="217"/>
    </row>
    <row r="228" spans="1:1">
      <c r="A228" s="217"/>
    </row>
    <row r="229" spans="1:1">
      <c r="A229" s="217"/>
    </row>
    <row r="230" spans="1:1">
      <c r="A230" s="217"/>
    </row>
    <row r="231" spans="1:1">
      <c r="A231" s="217"/>
    </row>
    <row r="232" spans="1:1">
      <c r="A232" s="217"/>
    </row>
    <row r="233" spans="1:1">
      <c r="A233" s="217"/>
    </row>
    <row r="234" spans="1:1">
      <c r="A234" s="217"/>
    </row>
    <row r="235" spans="1:1">
      <c r="A235" s="217"/>
    </row>
    <row r="236" spans="1:1">
      <c r="A236" s="217"/>
    </row>
    <row r="237" spans="1:1">
      <c r="A237" s="217"/>
    </row>
    <row r="238" spans="1:1">
      <c r="A238" s="217"/>
    </row>
    <row r="239" spans="1:1">
      <c r="A239" s="217"/>
    </row>
    <row r="240" spans="1:1">
      <c r="A240" s="217"/>
    </row>
    <row r="241" spans="1:1">
      <c r="A241" s="217"/>
    </row>
    <row r="242" spans="1:1">
      <c r="A242" s="217"/>
    </row>
    <row r="243" spans="1:1">
      <c r="A243" s="217"/>
    </row>
    <row r="244" spans="1:1">
      <c r="A244" s="217"/>
    </row>
    <row r="245" spans="1:1">
      <c r="A245" s="217"/>
    </row>
    <row r="246" spans="1:1">
      <c r="A246" s="217"/>
    </row>
    <row r="247" spans="1:1">
      <c r="A247" s="217"/>
    </row>
    <row r="248" spans="1:1">
      <c r="A248" s="217"/>
    </row>
    <row r="249" spans="1:1">
      <c r="A249" s="217"/>
    </row>
    <row r="250" spans="1:1">
      <c r="A250" s="217"/>
    </row>
    <row r="251" spans="1:1">
      <c r="A251" s="217"/>
    </row>
    <row r="252" spans="1:1">
      <c r="A252" s="217"/>
    </row>
    <row r="253" spans="1:1">
      <c r="A253" s="217"/>
    </row>
    <row r="254" spans="1:1">
      <c r="A254" s="217"/>
    </row>
    <row r="255" spans="1:1">
      <c r="A255" s="217"/>
    </row>
    <row r="256" spans="1:1">
      <c r="A256" s="217"/>
    </row>
    <row r="257" spans="1:1">
      <c r="A257" s="217"/>
    </row>
    <row r="258" spans="1:1">
      <c r="A258" s="217"/>
    </row>
    <row r="259" spans="1:1">
      <c r="A259" s="217"/>
    </row>
    <row r="260" spans="1:1">
      <c r="A260" s="217"/>
    </row>
    <row r="261" spans="1:1">
      <c r="A261" s="217"/>
    </row>
    <row r="262" spans="1:1">
      <c r="A262" s="217"/>
    </row>
    <row r="263" spans="1:1">
      <c r="A263" s="217"/>
    </row>
    <row r="264" spans="1:1">
      <c r="A264" s="217"/>
    </row>
    <row r="265" spans="1:1">
      <c r="A265" s="217"/>
    </row>
    <row r="266" spans="1:1">
      <c r="A266" s="217"/>
    </row>
    <row r="267" spans="1:1">
      <c r="A267" s="217"/>
    </row>
    <row r="268" spans="1:1">
      <c r="A268" s="217"/>
    </row>
    <row r="269" spans="1:1">
      <c r="A269" s="217"/>
    </row>
    <row r="270" spans="1:1">
      <c r="A270" s="217"/>
    </row>
    <row r="271" spans="1:1">
      <c r="A271" s="217"/>
    </row>
    <row r="272" spans="1:1">
      <c r="A272" s="217"/>
    </row>
    <row r="273" spans="1:1">
      <c r="A273" s="217"/>
    </row>
    <row r="274" spans="1:1">
      <c r="A274" s="217"/>
    </row>
    <row r="275" spans="1:1">
      <c r="A275" s="217"/>
    </row>
    <row r="276" spans="1:1">
      <c r="A276" s="217"/>
    </row>
    <row r="277" spans="1:1">
      <c r="A277" s="217"/>
    </row>
    <row r="278" spans="1:1">
      <c r="A278" s="217"/>
    </row>
    <row r="279" spans="1:1">
      <c r="A279" s="217"/>
    </row>
    <row r="280" spans="1:1">
      <c r="A280" s="217"/>
    </row>
    <row r="281" spans="1:1">
      <c r="A281" s="217"/>
    </row>
    <row r="282" spans="1:1">
      <c r="A282" s="217"/>
    </row>
    <row r="283" spans="1:1">
      <c r="A283" s="217"/>
    </row>
    <row r="284" spans="1:1">
      <c r="A284" s="217"/>
    </row>
    <row r="285" spans="1:1">
      <c r="A285" s="217"/>
    </row>
    <row r="286" spans="1:1">
      <c r="A286" s="217"/>
    </row>
    <row r="287" spans="1:1">
      <c r="A287" s="217"/>
    </row>
    <row r="288" spans="1:1">
      <c r="A288" s="217"/>
    </row>
    <row r="289" spans="1:1">
      <c r="A289" s="217"/>
    </row>
    <row r="290" spans="1:1">
      <c r="A290" s="217"/>
    </row>
    <row r="291" spans="1:1">
      <c r="A291" s="217"/>
    </row>
    <row r="292" spans="1:1">
      <c r="A292" s="217"/>
    </row>
    <row r="293" spans="1:1">
      <c r="A293" s="217"/>
    </row>
    <row r="294" spans="1:1">
      <c r="A294" s="217"/>
    </row>
    <row r="295" spans="1:1">
      <c r="A295" s="217"/>
    </row>
    <row r="296" spans="1:1">
      <c r="A296" s="217"/>
    </row>
    <row r="297" spans="1:1">
      <c r="A297" s="217"/>
    </row>
    <row r="298" spans="1:1">
      <c r="A298" s="217"/>
    </row>
    <row r="299" spans="1:1">
      <c r="A299" s="217"/>
    </row>
    <row r="300" spans="1:1">
      <c r="A300" s="217"/>
    </row>
    <row r="301" spans="1:1">
      <c r="A301" s="217"/>
    </row>
    <row r="302" spans="1:1">
      <c r="A302" s="217"/>
    </row>
    <row r="303" spans="1:1">
      <c r="A303" s="217"/>
    </row>
    <row r="304" spans="1:1">
      <c r="A304" s="217"/>
    </row>
    <row r="305" spans="1:1">
      <c r="A305" s="217"/>
    </row>
    <row r="306" spans="1:1">
      <c r="A306" s="217"/>
    </row>
    <row r="307" spans="1:1">
      <c r="A307" s="217"/>
    </row>
    <row r="308" spans="1:1">
      <c r="A308" s="217"/>
    </row>
    <row r="309" spans="1:1">
      <c r="A309" s="217"/>
    </row>
    <row r="310" spans="1:1">
      <c r="A310" s="217"/>
    </row>
    <row r="311" spans="1:1">
      <c r="A311" s="217"/>
    </row>
    <row r="312" spans="1:1">
      <c r="A312" s="217"/>
    </row>
    <row r="313" spans="1:1">
      <c r="A313" s="217"/>
    </row>
    <row r="314" spans="1:1">
      <c r="A314" s="217"/>
    </row>
    <row r="315" spans="1:1">
      <c r="A315" s="217"/>
    </row>
    <row r="316" spans="1:1">
      <c r="A316" s="217"/>
    </row>
    <row r="317" spans="1:1">
      <c r="A317" s="217"/>
    </row>
    <row r="318" spans="1:1">
      <c r="A318" s="217"/>
    </row>
    <row r="319" spans="1:1">
      <c r="A319" s="217"/>
    </row>
    <row r="320" spans="1:1">
      <c r="A320" s="217"/>
    </row>
    <row r="321" spans="1:1">
      <c r="A321" s="217"/>
    </row>
    <row r="322" spans="1:1">
      <c r="A322" s="217"/>
    </row>
    <row r="323" spans="1:1">
      <c r="A323" s="217"/>
    </row>
    <row r="324" spans="1:1">
      <c r="A324" s="217"/>
    </row>
    <row r="325" spans="1:1">
      <c r="A325" s="217"/>
    </row>
    <row r="326" spans="1:1">
      <c r="A326" s="217"/>
    </row>
    <row r="327" spans="1:1">
      <c r="A327" s="217"/>
    </row>
    <row r="328" spans="1:1">
      <c r="A328" s="217"/>
    </row>
    <row r="329" spans="1:1">
      <c r="A329" s="217"/>
    </row>
    <row r="330" spans="1:1">
      <c r="A330" s="217"/>
    </row>
    <row r="331" spans="1:1">
      <c r="A331" s="217"/>
    </row>
    <row r="332" spans="1:1">
      <c r="A332" s="217"/>
    </row>
    <row r="333" spans="1:1">
      <c r="A333" s="217"/>
    </row>
    <row r="334" spans="1:1">
      <c r="A334" s="217"/>
    </row>
    <row r="335" spans="1:1">
      <c r="A335" s="217"/>
    </row>
    <row r="336" spans="1:1">
      <c r="A336" s="217"/>
    </row>
    <row r="337" spans="1:1">
      <c r="A337" s="217"/>
    </row>
    <row r="338" spans="1:1">
      <c r="A338" s="217"/>
    </row>
    <row r="339" spans="1:1">
      <c r="A339" s="217"/>
    </row>
    <row r="340" spans="1:1">
      <c r="A340" s="217"/>
    </row>
    <row r="341" spans="1:1">
      <c r="A341" s="217"/>
    </row>
    <row r="342" spans="1:1">
      <c r="A342" s="217"/>
    </row>
    <row r="343" spans="1:1">
      <c r="A343" s="217"/>
    </row>
    <row r="344" spans="1:1">
      <c r="A344" s="217"/>
    </row>
    <row r="345" spans="1:1">
      <c r="A345" s="217"/>
    </row>
    <row r="346" spans="1:1">
      <c r="A346" s="217"/>
    </row>
    <row r="347" spans="1:1">
      <c r="A347" s="217"/>
    </row>
    <row r="348" spans="1:1">
      <c r="A348" s="217"/>
    </row>
    <row r="349" spans="1:1">
      <c r="A349" s="217"/>
    </row>
    <row r="350" spans="1:1">
      <c r="A350" s="217"/>
    </row>
    <row r="351" spans="1:1">
      <c r="A351" s="217"/>
    </row>
    <row r="352" spans="1:1">
      <c r="A352" s="217"/>
    </row>
    <row r="353" spans="1:1">
      <c r="A353" s="217"/>
    </row>
    <row r="354" spans="1:1">
      <c r="A354" s="217"/>
    </row>
    <row r="355" spans="1:1">
      <c r="A355" s="217"/>
    </row>
    <row r="356" spans="1:1">
      <c r="A356" s="217"/>
    </row>
    <row r="357" spans="1:1">
      <c r="A357" s="217"/>
    </row>
    <row r="358" spans="1:1">
      <c r="A358" s="217"/>
    </row>
    <row r="359" spans="1:1">
      <c r="A359" s="217"/>
    </row>
    <row r="360" spans="1:1">
      <c r="A360" s="217"/>
    </row>
    <row r="361" spans="1:1">
      <c r="A361" s="217"/>
    </row>
    <row r="362" spans="1:1">
      <c r="A362" s="217"/>
    </row>
    <row r="363" spans="1:1">
      <c r="A363" s="217"/>
    </row>
    <row r="364" spans="1:1">
      <c r="A364" s="217"/>
    </row>
    <row r="365" spans="1:1">
      <c r="A365" s="217"/>
    </row>
    <row r="366" spans="1:1">
      <c r="A366" s="217"/>
    </row>
    <row r="367" spans="1:1">
      <c r="A367" s="217"/>
    </row>
    <row r="368" spans="1:1">
      <c r="A368" s="217"/>
    </row>
    <row r="369" spans="1:1">
      <c r="A369" s="217"/>
    </row>
    <row r="370" spans="1:1">
      <c r="A370" s="217"/>
    </row>
    <row r="371" spans="1:1">
      <c r="A371" s="217"/>
    </row>
    <row r="372" spans="1:1">
      <c r="A372" s="217"/>
    </row>
    <row r="373" spans="1:1">
      <c r="A373" s="217"/>
    </row>
    <row r="374" spans="1:1">
      <c r="A374" s="217"/>
    </row>
    <row r="375" spans="1:1">
      <c r="A375" s="217"/>
    </row>
    <row r="376" spans="1:1">
      <c r="A376" s="217"/>
    </row>
    <row r="377" spans="1:1">
      <c r="A377" s="217"/>
    </row>
    <row r="378" spans="1:1">
      <c r="A378" s="217"/>
    </row>
    <row r="379" spans="1:1">
      <c r="A379" s="217"/>
    </row>
    <row r="380" spans="1:1">
      <c r="A380" s="217"/>
    </row>
    <row r="381" spans="1:1">
      <c r="A381" s="217"/>
    </row>
    <row r="382" spans="1:1">
      <c r="A382" s="217"/>
    </row>
    <row r="383" spans="1:1">
      <c r="A383" s="217"/>
    </row>
    <row r="384" spans="1:1">
      <c r="A384" s="217"/>
    </row>
    <row r="385" spans="1:1">
      <c r="A385" s="217"/>
    </row>
    <row r="386" spans="1:1">
      <c r="A386" s="217"/>
    </row>
    <row r="387" spans="1:1">
      <c r="A387" s="217"/>
    </row>
    <row r="388" spans="1:1">
      <c r="A388" s="217"/>
    </row>
    <row r="389" spans="1:1">
      <c r="A389" s="217"/>
    </row>
    <row r="390" spans="1:1">
      <c r="A390" s="217"/>
    </row>
    <row r="391" spans="1:1">
      <c r="A391" s="217"/>
    </row>
    <row r="392" spans="1:1">
      <c r="A392" s="217"/>
    </row>
    <row r="393" spans="1:1">
      <c r="A393" s="217"/>
    </row>
    <row r="394" spans="1:1">
      <c r="A394" s="217"/>
    </row>
    <row r="395" spans="1:1">
      <c r="A395" s="217"/>
    </row>
    <row r="396" spans="1:1">
      <c r="A396" s="217"/>
    </row>
    <row r="397" spans="1:1">
      <c r="A397" s="217"/>
    </row>
    <row r="398" spans="1:1">
      <c r="A398" s="217"/>
    </row>
    <row r="399" spans="1:1">
      <c r="A399" s="217"/>
    </row>
    <row r="400" spans="1:1">
      <c r="A400" s="217"/>
    </row>
    <row r="401" spans="1:1">
      <c r="A401" s="217"/>
    </row>
    <row r="402" spans="1:1">
      <c r="A402" s="217"/>
    </row>
    <row r="403" spans="1:1">
      <c r="A403" s="217"/>
    </row>
    <row r="404" spans="1:1">
      <c r="A404" s="217"/>
    </row>
    <row r="405" spans="1:1">
      <c r="A405" s="217"/>
    </row>
    <row r="406" spans="1:1">
      <c r="A406" s="217"/>
    </row>
    <row r="407" spans="1:1">
      <c r="A407" s="217"/>
    </row>
    <row r="408" spans="1:1">
      <c r="A408" s="217"/>
    </row>
    <row r="409" spans="1:1">
      <c r="A409" s="217"/>
    </row>
    <row r="410" spans="1:1">
      <c r="A410" s="217"/>
    </row>
    <row r="411" spans="1:1">
      <c r="A411" s="217"/>
    </row>
    <row r="412" spans="1:1">
      <c r="A412" s="217"/>
    </row>
    <row r="413" spans="1:1">
      <c r="A413" s="217"/>
    </row>
    <row r="414" spans="1:1">
      <c r="A414" s="217"/>
    </row>
    <row r="415" spans="1:1">
      <c r="A415" s="217"/>
    </row>
    <row r="416" spans="1:1">
      <c r="A416" s="217"/>
    </row>
    <row r="417" spans="1:1">
      <c r="A417" s="217"/>
    </row>
    <row r="418" spans="1:1">
      <c r="A418" s="217"/>
    </row>
    <row r="419" spans="1:1">
      <c r="A419" s="217"/>
    </row>
    <row r="420" spans="1:1">
      <c r="A420" s="217"/>
    </row>
    <row r="421" spans="1:1">
      <c r="A421" s="217"/>
    </row>
    <row r="422" spans="1:1">
      <c r="A422" s="217"/>
    </row>
    <row r="423" spans="1:1">
      <c r="A423" s="217"/>
    </row>
    <row r="424" spans="1:1">
      <c r="A424" s="217"/>
    </row>
    <row r="425" spans="1:1">
      <c r="A425" s="217"/>
    </row>
    <row r="426" spans="1:1">
      <c r="A426" s="217"/>
    </row>
    <row r="427" spans="1:1">
      <c r="A427" s="217"/>
    </row>
    <row r="428" spans="1:1">
      <c r="A428" s="217"/>
    </row>
    <row r="429" spans="1:1">
      <c r="A429" s="217"/>
    </row>
    <row r="430" spans="1:1">
      <c r="A430" s="217"/>
    </row>
    <row r="431" spans="1:1">
      <c r="A431" s="217"/>
    </row>
    <row r="432" spans="1:1">
      <c r="A432" s="217"/>
    </row>
    <row r="433" spans="1:1">
      <c r="A433" s="217"/>
    </row>
    <row r="434" spans="1:1">
      <c r="A434" s="217"/>
    </row>
    <row r="435" spans="1:1">
      <c r="A435" s="217"/>
    </row>
    <row r="436" spans="1:1">
      <c r="A436" s="217"/>
    </row>
    <row r="437" spans="1:1">
      <c r="A437" s="217"/>
    </row>
    <row r="438" spans="1:1">
      <c r="A438" s="217"/>
    </row>
    <row r="439" spans="1:1">
      <c r="A439" s="217"/>
    </row>
    <row r="440" spans="1:1">
      <c r="A440" s="217"/>
    </row>
    <row r="441" spans="1:1">
      <c r="A441" s="217"/>
    </row>
    <row r="442" spans="1:1">
      <c r="A442" s="217"/>
    </row>
    <row r="443" spans="1:1">
      <c r="A443" s="217"/>
    </row>
    <row r="444" spans="1:1">
      <c r="A444" s="217"/>
    </row>
    <row r="445" spans="1:1">
      <c r="A445" s="217"/>
    </row>
    <row r="446" spans="1:1">
      <c r="A446" s="217"/>
    </row>
    <row r="447" spans="1:1">
      <c r="A447" s="217"/>
    </row>
    <row r="448" spans="1:1">
      <c r="A448" s="217"/>
    </row>
    <row r="449" spans="1:1">
      <c r="A449" s="217"/>
    </row>
    <row r="450" spans="1:1">
      <c r="A450" s="217"/>
    </row>
    <row r="451" spans="1:1">
      <c r="A451" s="217"/>
    </row>
    <row r="452" spans="1:1">
      <c r="A452" s="217"/>
    </row>
    <row r="453" spans="1:1">
      <c r="A453" s="217"/>
    </row>
    <row r="454" spans="1:1">
      <c r="A454" s="217"/>
    </row>
    <row r="455" spans="1:1">
      <c r="A455" s="217"/>
    </row>
    <row r="456" spans="1:1">
      <c r="A456" s="217"/>
    </row>
    <row r="457" spans="1:1">
      <c r="A457" s="217"/>
    </row>
    <row r="458" spans="1:1">
      <c r="A458" s="217"/>
    </row>
    <row r="459" spans="1:1">
      <c r="A459" s="217"/>
    </row>
    <row r="460" spans="1:1">
      <c r="A460" s="217"/>
    </row>
    <row r="461" spans="1:1">
      <c r="A461" s="217"/>
    </row>
    <row r="462" spans="1:1">
      <c r="A462" s="217"/>
    </row>
    <row r="463" spans="1:1">
      <c r="A463" s="217"/>
    </row>
    <row r="464" spans="1:1">
      <c r="A464" s="217"/>
    </row>
    <row r="465" spans="1:1">
      <c r="A465" s="217"/>
    </row>
    <row r="466" spans="1:1">
      <c r="A466" s="217"/>
    </row>
    <row r="467" spans="1:1">
      <c r="A467" s="217"/>
    </row>
    <row r="468" spans="1:1">
      <c r="A468" s="217"/>
    </row>
    <row r="469" spans="1:1">
      <c r="A469" s="217"/>
    </row>
    <row r="470" spans="1:1">
      <c r="A470" s="217"/>
    </row>
    <row r="471" spans="1:1">
      <c r="A471" s="217"/>
    </row>
    <row r="472" spans="1:1">
      <c r="A472" s="217"/>
    </row>
    <row r="473" spans="1:1">
      <c r="A473" s="217"/>
    </row>
    <row r="474" spans="1:1">
      <c r="A474" s="217"/>
    </row>
    <row r="475" spans="1:1">
      <c r="A475" s="217"/>
    </row>
    <row r="476" spans="1:1">
      <c r="A476" s="217"/>
    </row>
    <row r="477" spans="1:1">
      <c r="A477" s="217"/>
    </row>
    <row r="478" spans="1:1">
      <c r="A478" s="217"/>
    </row>
    <row r="479" spans="1:1">
      <c r="A479" s="217"/>
    </row>
    <row r="480" spans="1:1">
      <c r="A480" s="217"/>
    </row>
    <row r="481" spans="1:1">
      <c r="A481" s="217"/>
    </row>
    <row r="482" spans="1:1">
      <c r="A482" s="217"/>
    </row>
    <row r="483" spans="1:1">
      <c r="A483" s="217"/>
    </row>
    <row r="484" spans="1:1">
      <c r="A484" s="217"/>
    </row>
    <row r="485" spans="1:1">
      <c r="A485" s="217"/>
    </row>
    <row r="486" spans="1:1">
      <c r="A486" s="217"/>
    </row>
    <row r="487" spans="1:1">
      <c r="A487" s="217"/>
    </row>
    <row r="488" spans="1:1">
      <c r="A488" s="217"/>
    </row>
    <row r="489" spans="1:1">
      <c r="A489" s="217"/>
    </row>
    <row r="490" spans="1:1">
      <c r="A490" s="217"/>
    </row>
    <row r="491" spans="1:1">
      <c r="A491" s="217"/>
    </row>
    <row r="492" spans="1:1">
      <c r="A492" s="217"/>
    </row>
    <row r="493" spans="1:1">
      <c r="A493" s="217"/>
    </row>
    <row r="494" spans="1:1">
      <c r="A494" s="217"/>
    </row>
    <row r="495" spans="1:1">
      <c r="A495" s="217"/>
    </row>
    <row r="496" spans="1:1">
      <c r="A496" s="217"/>
    </row>
    <row r="497" spans="1:1">
      <c r="A497" s="217"/>
    </row>
    <row r="498" spans="1:1">
      <c r="A498" s="217"/>
    </row>
    <row r="499" spans="1:1">
      <c r="A499" s="217"/>
    </row>
    <row r="500" spans="1:1">
      <c r="A500" s="217"/>
    </row>
    <row r="501" spans="1:1">
      <c r="A501" s="217"/>
    </row>
    <row r="502" spans="1:1">
      <c r="A502" s="217"/>
    </row>
    <row r="503" spans="1:1">
      <c r="A503" s="217"/>
    </row>
    <row r="504" spans="1:1">
      <c r="A504" s="217"/>
    </row>
    <row r="505" spans="1:1">
      <c r="A505" s="217"/>
    </row>
    <row r="506" spans="1:1">
      <c r="A506" s="217"/>
    </row>
    <row r="507" spans="1:1">
      <c r="A507" s="217"/>
    </row>
    <row r="508" spans="1:1">
      <c r="A508" s="217"/>
    </row>
    <row r="509" spans="1:1">
      <c r="A509" s="217"/>
    </row>
    <row r="510" spans="1:1">
      <c r="A510" s="217"/>
    </row>
    <row r="511" spans="1:1">
      <c r="A511" s="217"/>
    </row>
    <row r="512" spans="1:1">
      <c r="A512" s="217"/>
    </row>
    <row r="513" spans="1:1">
      <c r="A513" s="217"/>
    </row>
    <row r="514" spans="1:1">
      <c r="A514" s="217"/>
    </row>
    <row r="515" spans="1:1">
      <c r="A515" s="217"/>
    </row>
    <row r="516" spans="1:1">
      <c r="A516" s="217"/>
    </row>
    <row r="517" spans="1:1">
      <c r="A517" s="217"/>
    </row>
    <row r="518" spans="1:1">
      <c r="A518" s="217"/>
    </row>
    <row r="519" spans="1:1">
      <c r="A519" s="217"/>
    </row>
    <row r="520" spans="1:1">
      <c r="A520" s="217"/>
    </row>
    <row r="521" spans="1:1">
      <c r="A521" s="217"/>
    </row>
    <row r="522" spans="1:1">
      <c r="A522" s="217"/>
    </row>
    <row r="523" spans="1:1">
      <c r="A523" s="217"/>
    </row>
    <row r="524" spans="1:1">
      <c r="A524" s="217"/>
    </row>
    <row r="525" spans="1:1">
      <c r="A525" s="217"/>
    </row>
    <row r="526" spans="1:1">
      <c r="A526" s="217"/>
    </row>
    <row r="527" spans="1:1">
      <c r="A527" s="217"/>
    </row>
    <row r="528" spans="1:1">
      <c r="A528" s="217"/>
    </row>
    <row r="529" spans="1:1">
      <c r="A529" s="217"/>
    </row>
    <row r="530" spans="1:1">
      <c r="A530" s="217"/>
    </row>
    <row r="531" spans="1:1">
      <c r="A531" s="217"/>
    </row>
    <row r="532" spans="1:1">
      <c r="A532" s="217"/>
    </row>
    <row r="533" spans="1:1">
      <c r="A533" s="217"/>
    </row>
    <row r="534" spans="1:1">
      <c r="A534" s="217"/>
    </row>
    <row r="535" spans="1:1">
      <c r="A535" s="217"/>
    </row>
    <row r="536" spans="1:1">
      <c r="A536" s="217"/>
    </row>
    <row r="537" spans="1:1">
      <c r="A537" s="217"/>
    </row>
    <row r="538" spans="1:1">
      <c r="A538" s="217"/>
    </row>
    <row r="539" spans="1:1">
      <c r="A539" s="217"/>
    </row>
    <row r="540" spans="1:1">
      <c r="A540" s="217"/>
    </row>
    <row r="541" spans="1:1">
      <c r="A541" s="217"/>
    </row>
    <row r="542" spans="1:1">
      <c r="A542" s="217"/>
    </row>
    <row r="543" spans="1:1">
      <c r="A543" s="217"/>
    </row>
    <row r="544" spans="1:1">
      <c r="A544" s="217"/>
    </row>
    <row r="545" spans="1:1">
      <c r="A545" s="217"/>
    </row>
    <row r="546" spans="1:1">
      <c r="A546" s="217"/>
    </row>
    <row r="547" spans="1:1">
      <c r="A547" s="217"/>
    </row>
    <row r="548" spans="1:1">
      <c r="A548" s="217"/>
    </row>
    <row r="549" spans="1:1">
      <c r="A549" s="217"/>
    </row>
    <row r="550" spans="1:1">
      <c r="A550" s="217"/>
    </row>
    <row r="551" spans="1:1">
      <c r="A551" s="217"/>
    </row>
    <row r="552" spans="1:1">
      <c r="A552" s="217"/>
    </row>
    <row r="553" spans="1:1">
      <c r="A553" s="217"/>
    </row>
    <row r="554" spans="1:1">
      <c r="A554" s="217"/>
    </row>
    <row r="555" spans="1:1">
      <c r="A555" s="217"/>
    </row>
    <row r="556" spans="1:1">
      <c r="A556" s="217"/>
    </row>
    <row r="557" spans="1:1">
      <c r="A557" s="217"/>
    </row>
    <row r="558" spans="1:1">
      <c r="A558" s="217"/>
    </row>
    <row r="559" spans="1:1">
      <c r="A559" s="217"/>
    </row>
    <row r="560" spans="1:1">
      <c r="A560" s="217"/>
    </row>
    <row r="561" spans="1:1">
      <c r="A561" s="217"/>
    </row>
    <row r="562" spans="1:1">
      <c r="A562" s="217"/>
    </row>
    <row r="563" spans="1:1">
      <c r="A563" s="217"/>
    </row>
    <row r="564" spans="1:1">
      <c r="A564" s="217"/>
    </row>
    <row r="565" spans="1:1">
      <c r="A565" s="217"/>
    </row>
    <row r="566" spans="1:1">
      <c r="A566" s="217"/>
    </row>
    <row r="567" spans="1:1">
      <c r="A567" s="217"/>
    </row>
    <row r="568" spans="1:1">
      <c r="A568" s="217"/>
    </row>
    <row r="569" spans="1:1">
      <c r="A569" s="217"/>
    </row>
    <row r="570" spans="1:1">
      <c r="A570" s="217"/>
    </row>
    <row r="571" spans="1:1">
      <c r="A571" s="217"/>
    </row>
    <row r="572" spans="1:1">
      <c r="A572" s="217"/>
    </row>
    <row r="573" spans="1:1">
      <c r="A573" s="217"/>
    </row>
    <row r="574" spans="1:1">
      <c r="A574" s="217"/>
    </row>
    <row r="575" spans="1:1">
      <c r="A575" s="217"/>
    </row>
    <row r="576" spans="1:1">
      <c r="A576" s="217"/>
    </row>
    <row r="577" spans="1:1">
      <c r="A577" s="217"/>
    </row>
    <row r="578" spans="1:1">
      <c r="A578" s="217"/>
    </row>
    <row r="579" spans="1:1">
      <c r="A579" s="217"/>
    </row>
    <row r="580" spans="1:1">
      <c r="A580" s="217"/>
    </row>
    <row r="581" spans="1:1">
      <c r="A581" s="217"/>
    </row>
    <row r="582" spans="1:1">
      <c r="A582" s="217"/>
    </row>
    <row r="583" spans="1:1">
      <c r="A583" s="217"/>
    </row>
    <row r="584" spans="1:1">
      <c r="A584" s="217"/>
    </row>
    <row r="585" spans="1:1">
      <c r="A585" s="217"/>
    </row>
    <row r="586" spans="1:1">
      <c r="A586" s="217"/>
    </row>
    <row r="587" spans="1:1">
      <c r="A587" s="217"/>
    </row>
    <row r="588" spans="1:1">
      <c r="A588" s="217"/>
    </row>
    <row r="589" spans="1:1">
      <c r="A589" s="217"/>
    </row>
    <row r="590" spans="1:1">
      <c r="A590" s="217"/>
    </row>
    <row r="591" spans="1:1">
      <c r="A591" s="217"/>
    </row>
    <row r="592" spans="1:1">
      <c r="A592" s="217"/>
    </row>
    <row r="593" spans="1:1">
      <c r="A593" s="217"/>
    </row>
    <row r="594" spans="1:1">
      <c r="A594" s="217"/>
    </row>
    <row r="595" spans="1:1">
      <c r="A595" s="217"/>
    </row>
    <row r="596" spans="1:1">
      <c r="A596" s="217"/>
    </row>
    <row r="597" spans="1:1">
      <c r="A597" s="217"/>
    </row>
    <row r="598" spans="1:1">
      <c r="A598" s="217"/>
    </row>
    <row r="599" spans="1:1">
      <c r="A599" s="217"/>
    </row>
    <row r="600" spans="1:1">
      <c r="A600" s="217"/>
    </row>
    <row r="601" spans="1:1">
      <c r="A601" s="217"/>
    </row>
    <row r="602" spans="1:1">
      <c r="A602" s="217"/>
    </row>
    <row r="603" spans="1:1">
      <c r="A603" s="217"/>
    </row>
    <row r="604" spans="1:1">
      <c r="A604" s="217"/>
    </row>
    <row r="605" spans="1:1">
      <c r="A605" s="217"/>
    </row>
    <row r="606" spans="1:1">
      <c r="A606" s="217"/>
    </row>
    <row r="607" spans="1:1">
      <c r="A607" s="217"/>
    </row>
    <row r="608" spans="1:1">
      <c r="A608" s="217"/>
    </row>
    <row r="609" spans="1:1">
      <c r="A609" s="217"/>
    </row>
    <row r="610" spans="1:1">
      <c r="A610" s="217"/>
    </row>
    <row r="611" spans="1:1">
      <c r="A611" s="217"/>
    </row>
    <row r="612" spans="1:1">
      <c r="A612" s="217"/>
    </row>
    <row r="613" spans="1:1">
      <c r="A613" s="217"/>
    </row>
    <row r="614" spans="1:1">
      <c r="A614" s="217"/>
    </row>
    <row r="615" spans="1:1">
      <c r="A615" s="217"/>
    </row>
    <row r="616" spans="1:1">
      <c r="A616" s="217"/>
    </row>
    <row r="617" spans="1:1">
      <c r="A617" s="217"/>
    </row>
    <row r="618" spans="1:1">
      <c r="A618" s="217"/>
    </row>
    <row r="619" spans="1:1">
      <c r="A619" s="217"/>
    </row>
    <row r="620" spans="1:1">
      <c r="A620" s="217"/>
    </row>
    <row r="621" spans="1:1">
      <c r="A621" s="217"/>
    </row>
    <row r="622" spans="1:1">
      <c r="A622" s="217"/>
    </row>
    <row r="623" spans="1:1">
      <c r="A623" s="217"/>
    </row>
    <row r="624" spans="1:1">
      <c r="A624" s="217"/>
    </row>
    <row r="625" spans="1:1">
      <c r="A625" s="217"/>
    </row>
    <row r="626" spans="1:1">
      <c r="A626" s="217"/>
    </row>
    <row r="627" spans="1:1">
      <c r="A627" s="217"/>
    </row>
    <row r="628" spans="1:1">
      <c r="A628" s="217"/>
    </row>
    <row r="629" spans="1:1">
      <c r="A629" s="217"/>
    </row>
    <row r="630" spans="1:1">
      <c r="A630" s="217"/>
    </row>
    <row r="631" spans="1:1">
      <c r="A631" s="217"/>
    </row>
    <row r="632" spans="1:1">
      <c r="A632" s="217"/>
    </row>
    <row r="633" spans="1:1">
      <c r="A633" s="217"/>
    </row>
    <row r="634" spans="1:1">
      <c r="A634" s="217"/>
    </row>
    <row r="635" spans="1:1">
      <c r="A635" s="217"/>
    </row>
    <row r="636" spans="1:1">
      <c r="A636" s="217"/>
    </row>
    <row r="637" spans="1:1">
      <c r="A637" s="217"/>
    </row>
    <row r="638" spans="1:1">
      <c r="A638" s="217"/>
    </row>
    <row r="639" spans="1:1">
      <c r="A639" s="217"/>
    </row>
    <row r="640" spans="1:1">
      <c r="A640" s="217"/>
    </row>
    <row r="641" spans="1:1">
      <c r="A641" s="217"/>
    </row>
    <row r="642" spans="1:1">
      <c r="A642" s="217"/>
    </row>
    <row r="643" spans="1:1">
      <c r="A643" s="217"/>
    </row>
    <row r="644" spans="1:1">
      <c r="A644" s="217"/>
    </row>
    <row r="645" spans="1:1">
      <c r="A645" s="217"/>
    </row>
    <row r="646" spans="1:1">
      <c r="A646" s="217"/>
    </row>
    <row r="647" spans="1:1">
      <c r="A647" s="217"/>
    </row>
    <row r="648" spans="1:1">
      <c r="A648" s="217"/>
    </row>
    <row r="649" spans="1:1">
      <c r="A649" s="217"/>
    </row>
    <row r="650" spans="1:1">
      <c r="A650" s="217"/>
    </row>
    <row r="651" spans="1:1">
      <c r="A651" s="217"/>
    </row>
    <row r="652" spans="1:1">
      <c r="A652" s="217"/>
    </row>
    <row r="653" spans="1:1">
      <c r="A653" s="217"/>
    </row>
    <row r="654" spans="1:1">
      <c r="A654" s="217"/>
    </row>
    <row r="655" spans="1:1">
      <c r="A655" s="217"/>
    </row>
    <row r="656" spans="1:1">
      <c r="A656" s="217"/>
    </row>
    <row r="657" spans="1:1">
      <c r="A657" s="217"/>
    </row>
    <row r="658" spans="1:1">
      <c r="A658" s="217"/>
    </row>
    <row r="659" spans="1:1">
      <c r="A659" s="217"/>
    </row>
    <row r="660" spans="1:1">
      <c r="A660" s="217"/>
    </row>
    <row r="661" spans="1:1">
      <c r="A661" s="217"/>
    </row>
    <row r="662" spans="1:1">
      <c r="A662" s="217"/>
    </row>
    <row r="663" spans="1:1">
      <c r="A663" s="217"/>
    </row>
    <row r="664" spans="1:1">
      <c r="A664" s="217"/>
    </row>
    <row r="665" spans="1:1">
      <c r="A665" s="217"/>
    </row>
    <row r="666" spans="1:1">
      <c r="A666" s="217"/>
    </row>
    <row r="667" spans="1:1">
      <c r="A667" s="217"/>
    </row>
    <row r="668" spans="1:1">
      <c r="A668" s="217"/>
    </row>
    <row r="669" spans="1:1">
      <c r="A669" s="217"/>
    </row>
    <row r="670" spans="1:1">
      <c r="A670" s="217"/>
    </row>
    <row r="671" spans="1:1">
      <c r="A671" s="217"/>
    </row>
    <row r="672" spans="1:1">
      <c r="A672" s="217"/>
    </row>
    <row r="673" spans="1:1">
      <c r="A673" s="217"/>
    </row>
    <row r="674" spans="1:1">
      <c r="A674" s="217"/>
    </row>
    <row r="675" spans="1:1">
      <c r="A675" s="217"/>
    </row>
    <row r="676" spans="1:1">
      <c r="A676" s="217"/>
    </row>
    <row r="677" spans="1:1">
      <c r="A677" s="217"/>
    </row>
    <row r="678" spans="1:1">
      <c r="A678" s="217"/>
    </row>
    <row r="679" spans="1:1">
      <c r="A679" s="217"/>
    </row>
    <row r="680" spans="1:1">
      <c r="A680" s="217"/>
    </row>
    <row r="681" spans="1:1">
      <c r="A681" s="217"/>
    </row>
    <row r="682" spans="1:1">
      <c r="A682" s="217"/>
    </row>
    <row r="683" spans="1:1">
      <c r="A683" s="217"/>
    </row>
    <row r="684" spans="1:1">
      <c r="A684" s="217"/>
    </row>
    <row r="685" spans="1:1">
      <c r="A685" s="217"/>
    </row>
    <row r="686" spans="1:1">
      <c r="A686" s="217"/>
    </row>
    <row r="687" spans="1:1">
      <c r="A687" s="217"/>
    </row>
    <row r="688" spans="1:1">
      <c r="A688" s="217"/>
    </row>
    <row r="689" spans="1:1">
      <c r="A689" s="217"/>
    </row>
    <row r="690" spans="1:1">
      <c r="A690" s="217"/>
    </row>
    <row r="691" spans="1:1">
      <c r="A691" s="217"/>
    </row>
    <row r="692" spans="1:1">
      <c r="A692" s="217"/>
    </row>
    <row r="693" spans="1:1">
      <c r="A693" s="217"/>
    </row>
    <row r="694" spans="1:1">
      <c r="A694" s="217"/>
    </row>
    <row r="695" spans="1:1">
      <c r="A695" s="217"/>
    </row>
    <row r="696" spans="1:1">
      <c r="A696" s="217"/>
    </row>
    <row r="697" spans="1:1">
      <c r="A697" s="217"/>
    </row>
    <row r="698" spans="1:1">
      <c r="A698" s="217"/>
    </row>
    <row r="699" spans="1:1">
      <c r="A699" s="217"/>
    </row>
    <row r="700" spans="1:1">
      <c r="A700" s="217"/>
    </row>
    <row r="701" spans="1:1">
      <c r="A701" s="217"/>
    </row>
    <row r="702" spans="1:1">
      <c r="A702" s="217"/>
    </row>
    <row r="703" spans="1:1">
      <c r="A703" s="217"/>
    </row>
    <row r="704" spans="1:1">
      <c r="A704" s="217"/>
    </row>
    <row r="705" spans="1:1">
      <c r="A705" s="217"/>
    </row>
    <row r="706" spans="1:1">
      <c r="A706" s="217"/>
    </row>
    <row r="707" spans="1:1">
      <c r="A707" s="217"/>
    </row>
    <row r="708" spans="1:1">
      <c r="A708" s="217"/>
    </row>
    <row r="709" spans="1:1">
      <c r="A709" s="217"/>
    </row>
    <row r="710" spans="1:1">
      <c r="A710" s="217"/>
    </row>
    <row r="711" spans="1:1">
      <c r="A711" s="217"/>
    </row>
    <row r="712" spans="1:1">
      <c r="A712" s="217"/>
    </row>
    <row r="713" spans="1:1">
      <c r="A713" s="217"/>
    </row>
    <row r="714" spans="1:1">
      <c r="A714" s="217"/>
    </row>
    <row r="715" spans="1:1">
      <c r="A715" s="217"/>
    </row>
    <row r="716" spans="1:1">
      <c r="A716" s="217"/>
    </row>
    <row r="717" spans="1:1">
      <c r="A717" s="217"/>
    </row>
    <row r="718" spans="1:1">
      <c r="A718" s="217"/>
    </row>
    <row r="719" spans="1:1">
      <c r="A719" s="217"/>
    </row>
    <row r="720" spans="1:1">
      <c r="A720" s="217"/>
    </row>
    <row r="721" spans="1:1">
      <c r="A721" s="217"/>
    </row>
    <row r="722" spans="1:1">
      <c r="A722" s="217"/>
    </row>
    <row r="723" spans="1:1">
      <c r="A723" s="217"/>
    </row>
    <row r="724" spans="1:1">
      <c r="A724" s="217"/>
    </row>
    <row r="725" spans="1:1">
      <c r="A725" s="217"/>
    </row>
    <row r="726" spans="1:1">
      <c r="A726" s="217"/>
    </row>
    <row r="727" spans="1:1">
      <c r="A727" s="217"/>
    </row>
    <row r="728" spans="1:1">
      <c r="A728" s="217"/>
    </row>
    <row r="729" spans="1:1">
      <c r="A729" s="217"/>
    </row>
    <row r="730" spans="1:1">
      <c r="A730" s="217"/>
    </row>
    <row r="731" spans="1:1">
      <c r="A731" s="217"/>
    </row>
    <row r="732" spans="1:1">
      <c r="A732" s="217"/>
    </row>
    <row r="733" spans="1:1">
      <c r="A733" s="217"/>
    </row>
    <row r="734" spans="1:1">
      <c r="A734" s="217"/>
    </row>
    <row r="735" spans="1:1">
      <c r="A735" s="217"/>
    </row>
    <row r="736" spans="1:1">
      <c r="A736" s="217"/>
    </row>
    <row r="737" spans="1:1">
      <c r="A737" s="217"/>
    </row>
    <row r="738" spans="1:1">
      <c r="A738" s="217"/>
    </row>
    <row r="739" spans="1:1">
      <c r="A739" s="217"/>
    </row>
    <row r="740" spans="1:1">
      <c r="A740" s="217"/>
    </row>
    <row r="741" spans="1:1">
      <c r="A741" s="217"/>
    </row>
    <row r="742" spans="1:1">
      <c r="A742" s="217"/>
    </row>
    <row r="743" spans="1:1">
      <c r="A743" s="217"/>
    </row>
    <row r="744" spans="1:1">
      <c r="A744" s="217"/>
    </row>
    <row r="745" spans="1:1">
      <c r="A745" s="217"/>
    </row>
    <row r="746" spans="1:1">
      <c r="A746" s="217"/>
    </row>
    <row r="747" spans="1:1">
      <c r="A747" s="217"/>
    </row>
    <row r="748" spans="1:1">
      <c r="A748" s="217"/>
    </row>
    <row r="749" spans="1:1">
      <c r="A749" s="217"/>
    </row>
    <row r="750" spans="1:1">
      <c r="A750" s="217"/>
    </row>
    <row r="751" spans="1:1">
      <c r="A751" s="217"/>
    </row>
    <row r="752" spans="1:1">
      <c r="A752" s="217"/>
    </row>
    <row r="753" spans="1:1">
      <c r="A753" s="217"/>
    </row>
    <row r="754" spans="1:1">
      <c r="A754" s="217"/>
    </row>
    <row r="755" spans="1:1">
      <c r="A755" s="217"/>
    </row>
    <row r="756" spans="1:1">
      <c r="A756" s="217"/>
    </row>
    <row r="757" spans="1:1">
      <c r="A757" s="217"/>
    </row>
    <row r="758" spans="1:1">
      <c r="A758" s="217"/>
    </row>
    <row r="759" spans="1:1">
      <c r="A759" s="217"/>
    </row>
    <row r="760" spans="1:1">
      <c r="A760" s="217"/>
    </row>
    <row r="761" spans="1:1">
      <c r="A761" s="217"/>
    </row>
    <row r="762" spans="1:1">
      <c r="A762" s="217"/>
    </row>
    <row r="763" spans="1:1">
      <c r="A763" s="217"/>
    </row>
    <row r="764" spans="1:1">
      <c r="A764" s="217"/>
    </row>
    <row r="765" spans="1:1">
      <c r="A765" s="217"/>
    </row>
    <row r="766" spans="1:1">
      <c r="A766" s="217"/>
    </row>
    <row r="767" spans="1:1">
      <c r="A767" s="217"/>
    </row>
    <row r="768" spans="1:1">
      <c r="A768" s="217"/>
    </row>
    <row r="769" spans="1:1">
      <c r="A769" s="217"/>
    </row>
    <row r="770" spans="1:1">
      <c r="A770" s="217"/>
    </row>
    <row r="771" spans="1:1">
      <c r="A771" s="217"/>
    </row>
    <row r="772" spans="1:1">
      <c r="A772" s="217"/>
    </row>
    <row r="773" spans="1:1">
      <c r="A773" s="217"/>
    </row>
    <row r="774" spans="1:1">
      <c r="A774" s="217"/>
    </row>
    <row r="775" spans="1:1">
      <c r="A775" s="217"/>
    </row>
    <row r="776" spans="1:1">
      <c r="A776" s="217"/>
    </row>
    <row r="777" spans="1:1">
      <c r="A777" s="217"/>
    </row>
    <row r="778" spans="1:1">
      <c r="A778" s="217"/>
    </row>
    <row r="779" spans="1:1">
      <c r="A779" s="217"/>
    </row>
    <row r="780" spans="1:1">
      <c r="A780" s="217"/>
    </row>
    <row r="781" spans="1:1">
      <c r="A781" s="217"/>
    </row>
    <row r="782" spans="1:1">
      <c r="A782" s="217"/>
    </row>
    <row r="783" spans="1:1">
      <c r="A783" s="217"/>
    </row>
    <row r="784" spans="1:1">
      <c r="A784" s="217"/>
    </row>
    <row r="785" spans="1:1">
      <c r="A785" s="217"/>
    </row>
    <row r="786" spans="1:1">
      <c r="A786" s="217"/>
    </row>
    <row r="787" spans="1:1">
      <c r="A787" s="217"/>
    </row>
    <row r="788" spans="1:1">
      <c r="A788" s="217"/>
    </row>
    <row r="789" spans="1:1">
      <c r="A789" s="217"/>
    </row>
    <row r="790" spans="1:1">
      <c r="A790" s="217"/>
    </row>
    <row r="791" spans="1:1">
      <c r="A791" s="217"/>
    </row>
    <row r="792" spans="1:1">
      <c r="A792" s="217"/>
    </row>
    <row r="793" spans="1:1">
      <c r="A793" s="217"/>
    </row>
    <row r="794" spans="1:1">
      <c r="A794" s="217"/>
    </row>
    <row r="795" spans="1:1">
      <c r="A795" s="217"/>
    </row>
    <row r="796" spans="1:1">
      <c r="A796" s="217"/>
    </row>
    <row r="797" spans="1:1">
      <c r="A797" s="217"/>
    </row>
    <row r="798" spans="1:1">
      <c r="A798" s="217"/>
    </row>
    <row r="799" spans="1:1">
      <c r="A799" s="217"/>
    </row>
    <row r="800" spans="1:1">
      <c r="A800" s="217"/>
    </row>
    <row r="801" spans="1:1">
      <c r="A801" s="217"/>
    </row>
    <row r="802" spans="1:1">
      <c r="A802" s="217"/>
    </row>
    <row r="803" spans="1:1">
      <c r="A803" s="217"/>
    </row>
    <row r="804" spans="1:1">
      <c r="A804" s="217"/>
    </row>
    <row r="805" spans="1:1">
      <c r="A805" s="217"/>
    </row>
    <row r="806" spans="1:1">
      <c r="A806" s="217"/>
    </row>
    <row r="807" spans="1:1">
      <c r="A807" s="217"/>
    </row>
    <row r="808" spans="1:1">
      <c r="A808" s="217"/>
    </row>
    <row r="809" spans="1:1">
      <c r="A809" s="217"/>
    </row>
    <row r="810" spans="1:1">
      <c r="A810" s="217"/>
    </row>
    <row r="811" spans="1:1">
      <c r="A811" s="217"/>
    </row>
    <row r="812" spans="1:1">
      <c r="A812" s="217"/>
    </row>
    <row r="813" spans="1:1">
      <c r="A813" s="217"/>
    </row>
    <row r="814" spans="1:1">
      <c r="A814" s="217"/>
    </row>
    <row r="815" spans="1:1">
      <c r="A815" s="217"/>
    </row>
    <row r="816" spans="1:1">
      <c r="A816" s="217"/>
    </row>
    <row r="817" spans="1:1">
      <c r="A817" s="217"/>
    </row>
    <row r="818" spans="1:1">
      <c r="A818" s="217"/>
    </row>
    <row r="819" spans="1:1">
      <c r="A819" s="217"/>
    </row>
    <row r="820" spans="1:1">
      <c r="A820" s="217"/>
    </row>
    <row r="821" spans="1:1">
      <c r="A821" s="217"/>
    </row>
    <row r="822" spans="1:1">
      <c r="A822" s="217"/>
    </row>
    <row r="823" spans="1:1">
      <c r="A823" s="217"/>
    </row>
    <row r="824" spans="1:1">
      <c r="A824" s="217"/>
    </row>
    <row r="825" spans="1:1">
      <c r="A825" s="217"/>
    </row>
    <row r="826" spans="1:1">
      <c r="A826" s="217"/>
    </row>
    <row r="827" spans="1:1">
      <c r="A827" s="217"/>
    </row>
    <row r="828" spans="1:1">
      <c r="A828" s="217"/>
    </row>
    <row r="829" spans="1:1">
      <c r="A829" s="217"/>
    </row>
    <row r="830" spans="1:1">
      <c r="A830" s="217"/>
    </row>
    <row r="831" spans="1:1">
      <c r="A831" s="217"/>
    </row>
    <row r="832" spans="1:1">
      <c r="A832" s="217"/>
    </row>
    <row r="833" spans="1:1">
      <c r="A833" s="217"/>
    </row>
    <row r="834" spans="1:1">
      <c r="A834" s="217"/>
    </row>
    <row r="835" spans="1:1">
      <c r="A835" s="217"/>
    </row>
    <row r="836" spans="1:1">
      <c r="A836" s="217"/>
    </row>
    <row r="837" spans="1:1">
      <c r="A837" s="217"/>
    </row>
    <row r="838" spans="1:1">
      <c r="A838" s="217"/>
    </row>
    <row r="839" spans="1:1">
      <c r="A839" s="217"/>
    </row>
    <row r="840" spans="1:1">
      <c r="A840" s="217"/>
    </row>
    <row r="841" spans="1:1">
      <c r="A841" s="217"/>
    </row>
    <row r="842" spans="1:1">
      <c r="A842" s="217"/>
    </row>
    <row r="843" spans="1:1">
      <c r="A843" s="217"/>
    </row>
    <row r="844" spans="1:1">
      <c r="A844" s="217"/>
    </row>
    <row r="845" spans="1:1">
      <c r="A845" s="217"/>
    </row>
    <row r="846" spans="1:1">
      <c r="A846" s="217"/>
    </row>
    <row r="847" spans="1:1">
      <c r="A847" s="217"/>
    </row>
    <row r="848" spans="1:1">
      <c r="A848" s="217"/>
    </row>
    <row r="849" spans="1:1">
      <c r="A849" s="217"/>
    </row>
    <row r="850" spans="1:1">
      <c r="A850" s="217"/>
    </row>
    <row r="851" spans="1:1">
      <c r="A851" s="217"/>
    </row>
    <row r="852" spans="1:1">
      <c r="A852" s="217"/>
    </row>
    <row r="853" spans="1:1">
      <c r="A853" s="217"/>
    </row>
    <row r="854" spans="1:1">
      <c r="A854" s="217"/>
    </row>
    <row r="855" spans="1:1">
      <c r="A855" s="217"/>
    </row>
    <row r="856" spans="1:1">
      <c r="A856" s="217"/>
    </row>
    <row r="857" spans="1:1">
      <c r="A857" s="217"/>
    </row>
    <row r="858" spans="1:1">
      <c r="A858" s="217"/>
    </row>
    <row r="859" spans="1:1">
      <c r="A859" s="217"/>
    </row>
    <row r="860" spans="1:1">
      <c r="A860" s="217"/>
    </row>
    <row r="861" spans="1:1">
      <c r="A861" s="217"/>
    </row>
    <row r="862" spans="1:1">
      <c r="A862" s="217"/>
    </row>
    <row r="863" spans="1:1">
      <c r="A863" s="217"/>
    </row>
    <row r="864" spans="1:1">
      <c r="A864" s="217"/>
    </row>
    <row r="865" spans="1:1">
      <c r="A865" s="217"/>
    </row>
    <row r="866" spans="1:1">
      <c r="A866" s="217"/>
    </row>
    <row r="867" spans="1:1">
      <c r="A867" s="217"/>
    </row>
    <row r="868" spans="1:1">
      <c r="A868" s="217"/>
    </row>
    <row r="869" spans="1:1">
      <c r="A869" s="217"/>
    </row>
    <row r="870" spans="1:1">
      <c r="A870" s="217"/>
    </row>
    <row r="871" spans="1:1">
      <c r="A871" s="217"/>
    </row>
    <row r="872" spans="1:1">
      <c r="A872" s="217"/>
    </row>
    <row r="873" spans="1:1">
      <c r="A873" s="217"/>
    </row>
    <row r="874" spans="1:1">
      <c r="A874" s="217"/>
    </row>
    <row r="875" spans="1:1">
      <c r="A875" s="217"/>
    </row>
    <row r="876" spans="1:1">
      <c r="A876" s="217"/>
    </row>
    <row r="877" spans="1:1">
      <c r="A877" s="217"/>
    </row>
    <row r="878" spans="1:1">
      <c r="A878" s="217"/>
    </row>
    <row r="879" spans="1:1">
      <c r="A879" s="217"/>
    </row>
    <row r="880" spans="1:1">
      <c r="A880" s="217"/>
    </row>
    <row r="881" spans="1:1">
      <c r="A881" s="217"/>
    </row>
    <row r="882" spans="1:1">
      <c r="A882" s="217"/>
    </row>
    <row r="883" spans="1:1">
      <c r="A883" s="217"/>
    </row>
    <row r="884" spans="1:1">
      <c r="A884" s="217"/>
    </row>
    <row r="885" spans="1:1">
      <c r="A885" s="217"/>
    </row>
    <row r="886" spans="1:1">
      <c r="A886" s="217"/>
    </row>
    <row r="887" spans="1:1">
      <c r="A887" s="217"/>
    </row>
    <row r="888" spans="1:1">
      <c r="A888" s="217"/>
    </row>
    <row r="889" spans="1:1">
      <c r="A889" s="217"/>
    </row>
    <row r="890" spans="1:1">
      <c r="A890" s="217"/>
    </row>
    <row r="891" spans="1:1">
      <c r="A891" s="217"/>
    </row>
    <row r="892" spans="1:1">
      <c r="A892" s="217"/>
    </row>
    <row r="893" spans="1:1">
      <c r="A893" s="217"/>
    </row>
    <row r="894" spans="1:1">
      <c r="A894" s="217"/>
    </row>
    <row r="895" spans="1:1">
      <c r="A895" s="217"/>
    </row>
    <row r="896" spans="1:1">
      <c r="A896" s="217"/>
    </row>
    <row r="897" spans="1:1">
      <c r="A897" s="217"/>
    </row>
    <row r="898" spans="1:1">
      <c r="A898" s="217"/>
    </row>
    <row r="899" spans="1:1">
      <c r="A899" s="217"/>
    </row>
    <row r="900" spans="1:1">
      <c r="A900" s="217"/>
    </row>
    <row r="901" spans="1:1">
      <c r="A901" s="217"/>
    </row>
    <row r="902" spans="1:1">
      <c r="A902" s="217"/>
    </row>
    <row r="903" spans="1:1">
      <c r="A903" s="217"/>
    </row>
    <row r="904" spans="1:1">
      <c r="A904" s="217"/>
    </row>
    <row r="905" spans="1:1">
      <c r="A905" s="217"/>
    </row>
    <row r="906" spans="1:1">
      <c r="A906" s="217"/>
    </row>
    <row r="907" spans="1:1">
      <c r="A907" s="217"/>
    </row>
    <row r="908" spans="1:1">
      <c r="A908" s="217"/>
    </row>
    <row r="909" spans="1:1">
      <c r="A909" s="217"/>
    </row>
    <row r="910" spans="1:1">
      <c r="A910" s="217"/>
    </row>
    <row r="911" spans="1:1">
      <c r="A911" s="217"/>
    </row>
    <row r="912" spans="1:1">
      <c r="A912" s="217"/>
    </row>
    <row r="913" spans="1:1">
      <c r="A913" s="217"/>
    </row>
    <row r="914" spans="1:1">
      <c r="A914" s="217"/>
    </row>
    <row r="915" spans="1:1">
      <c r="A915" s="217"/>
    </row>
    <row r="916" spans="1:1">
      <c r="A916" s="217"/>
    </row>
    <row r="917" spans="1:1">
      <c r="A917" s="217"/>
    </row>
    <row r="918" spans="1:1">
      <c r="A918" s="217"/>
    </row>
    <row r="919" spans="1:1">
      <c r="A919" s="217"/>
    </row>
    <row r="920" spans="1:1">
      <c r="A920" s="217"/>
    </row>
    <row r="921" spans="1:1">
      <c r="A921" s="217"/>
    </row>
    <row r="922" spans="1:1">
      <c r="A922" s="217"/>
    </row>
    <row r="923" spans="1:1">
      <c r="A923" s="217"/>
    </row>
    <row r="924" spans="1:1">
      <c r="A924" s="217"/>
    </row>
    <row r="925" spans="1:1">
      <c r="A925" s="217"/>
    </row>
    <row r="926" spans="1:1">
      <c r="A926" s="217"/>
    </row>
    <row r="927" spans="1:1">
      <c r="A927" s="217"/>
    </row>
    <row r="928" spans="1:1">
      <c r="A928" s="217"/>
    </row>
    <row r="929" spans="1:1">
      <c r="A929" s="217"/>
    </row>
    <row r="930" spans="1:1">
      <c r="A930" s="217"/>
    </row>
    <row r="931" spans="1:1">
      <c r="A931" s="217"/>
    </row>
    <row r="932" spans="1:1">
      <c r="A932" s="217"/>
    </row>
    <row r="933" spans="1:1">
      <c r="A933" s="217"/>
    </row>
    <row r="934" spans="1:1">
      <c r="A934" s="217"/>
    </row>
    <row r="935" spans="1:1">
      <c r="A935" s="217"/>
    </row>
    <row r="936" spans="1:1">
      <c r="A936" s="217"/>
    </row>
    <row r="937" spans="1:1">
      <c r="A937" s="217"/>
    </row>
    <row r="938" spans="1:1">
      <c r="A938" s="217"/>
    </row>
    <row r="939" spans="1:1">
      <c r="A939" s="217"/>
    </row>
    <row r="940" spans="1:1">
      <c r="A940" s="217"/>
    </row>
    <row r="941" spans="1:1">
      <c r="A941" s="217"/>
    </row>
    <row r="942" spans="1:1">
      <c r="A942" s="217"/>
    </row>
    <row r="943" spans="1:1">
      <c r="A943" s="217"/>
    </row>
    <row r="944" spans="1:1">
      <c r="A944" s="217"/>
    </row>
    <row r="945" spans="1:1">
      <c r="A945" s="217"/>
    </row>
    <row r="946" spans="1:1">
      <c r="A946" s="217"/>
    </row>
    <row r="947" spans="1:1">
      <c r="A947" s="217"/>
    </row>
    <row r="948" spans="1:1">
      <c r="A948" s="217"/>
    </row>
    <row r="949" spans="1:1">
      <c r="A949" s="217"/>
    </row>
    <row r="950" spans="1:1">
      <c r="A950" s="217"/>
    </row>
    <row r="951" spans="1:1">
      <c r="A951" s="217"/>
    </row>
    <row r="952" spans="1:1">
      <c r="A952" s="217"/>
    </row>
    <row r="953" spans="1:1">
      <c r="A953" s="217"/>
    </row>
    <row r="954" spans="1:1">
      <c r="A954" s="217"/>
    </row>
    <row r="955" spans="1:1">
      <c r="A955" s="217"/>
    </row>
    <row r="956" spans="1:1">
      <c r="A956" s="217"/>
    </row>
    <row r="957" spans="1:1">
      <c r="A957" s="217"/>
    </row>
    <row r="958" spans="1:1">
      <c r="A958" s="217"/>
    </row>
    <row r="959" spans="1:1">
      <c r="A959" s="217"/>
    </row>
    <row r="960" spans="1:1">
      <c r="A960" s="217"/>
    </row>
    <row r="961" spans="1:1">
      <c r="A961" s="217"/>
    </row>
    <row r="962" spans="1:1">
      <c r="A962" s="217"/>
    </row>
    <row r="963" spans="1:1">
      <c r="A963" s="217"/>
    </row>
    <row r="964" spans="1:1">
      <c r="A964" s="217"/>
    </row>
    <row r="965" spans="1:1">
      <c r="A965" s="217"/>
    </row>
    <row r="966" spans="1:1">
      <c r="A966" s="217"/>
    </row>
    <row r="967" spans="1:1">
      <c r="A967" s="217"/>
    </row>
    <row r="968" spans="1:1">
      <c r="A968" s="217"/>
    </row>
    <row r="969" spans="1:1">
      <c r="A969" s="217"/>
    </row>
    <row r="970" spans="1:1">
      <c r="A970" s="217"/>
    </row>
    <row r="971" spans="1:1">
      <c r="A971" s="217"/>
    </row>
    <row r="972" spans="1:1">
      <c r="A972" s="217"/>
    </row>
    <row r="973" spans="1:1">
      <c r="A973" s="217"/>
    </row>
    <row r="974" spans="1:1">
      <c r="A974" s="217"/>
    </row>
    <row r="975" spans="1:1">
      <c r="A975" s="217"/>
    </row>
    <row r="976" spans="1:1">
      <c r="A976" s="217"/>
    </row>
    <row r="977" spans="1:1">
      <c r="A977" s="217"/>
    </row>
    <row r="978" spans="1:1">
      <c r="A978" s="217"/>
    </row>
    <row r="979" spans="1:1">
      <c r="A979" s="217"/>
    </row>
    <row r="980" spans="1:1">
      <c r="A980" s="217"/>
    </row>
    <row r="981" spans="1:1">
      <c r="A981" s="217"/>
    </row>
    <row r="982" spans="1:1">
      <c r="A982" s="217"/>
    </row>
    <row r="983" spans="1:1">
      <c r="A983" s="217"/>
    </row>
    <row r="984" spans="1:1">
      <c r="A984" s="217"/>
    </row>
    <row r="985" spans="1:1">
      <c r="A985" s="217"/>
    </row>
    <row r="986" spans="1:1">
      <c r="A986" s="217"/>
    </row>
    <row r="987" spans="1:1">
      <c r="A987" s="217"/>
    </row>
    <row r="988" spans="1:1">
      <c r="A988" s="217"/>
    </row>
    <row r="989" spans="1:1">
      <c r="A989" s="217"/>
    </row>
    <row r="990" spans="1:1">
      <c r="A990" s="217"/>
    </row>
    <row r="991" spans="1:1">
      <c r="A991" s="217"/>
    </row>
    <row r="992" spans="1:1">
      <c r="A992" s="217"/>
    </row>
    <row r="993" spans="1:1">
      <c r="A993" s="217"/>
    </row>
    <row r="994" spans="1:1">
      <c r="A994" s="217"/>
    </row>
    <row r="995" spans="1:1">
      <c r="A995" s="217"/>
    </row>
    <row r="996" spans="1:1">
      <c r="A996" s="217"/>
    </row>
    <row r="997" spans="1:1">
      <c r="A997" s="217"/>
    </row>
    <row r="998" spans="1:1">
      <c r="A998" s="217"/>
    </row>
    <row r="999" spans="1:1">
      <c r="A999" s="217"/>
    </row>
    <row r="1000" spans="1:1">
      <c r="A1000" s="217"/>
    </row>
    <row r="1001" spans="1:1">
      <c r="A1001" s="217"/>
    </row>
    <row r="1002" spans="1:1">
      <c r="A1002" s="217"/>
    </row>
    <row r="1003" spans="1:1">
      <c r="A1003" s="217"/>
    </row>
    <row r="1004" spans="1:1">
      <c r="A1004" s="217"/>
    </row>
    <row r="1005" spans="1:1">
      <c r="A1005" s="217"/>
    </row>
    <row r="1006" spans="1:1">
      <c r="A1006" s="217"/>
    </row>
    <row r="1007" spans="1:1">
      <c r="A1007" s="217"/>
    </row>
    <row r="1008" spans="1:1">
      <c r="A1008" s="217"/>
    </row>
    <row r="1009" spans="1:1">
      <c r="A1009" s="217"/>
    </row>
    <row r="1010" spans="1:1">
      <c r="A1010" s="217"/>
    </row>
    <row r="1011" spans="1:1">
      <c r="A1011" s="217"/>
    </row>
    <row r="1012" spans="1:1">
      <c r="A1012" s="217"/>
    </row>
    <row r="1013" spans="1:1">
      <c r="A1013" s="217"/>
    </row>
    <row r="1014" spans="1:1">
      <c r="A1014" s="217"/>
    </row>
    <row r="1015" spans="1:1">
      <c r="A1015" s="217"/>
    </row>
    <row r="1016" spans="1:1">
      <c r="A1016" s="217"/>
    </row>
    <row r="1017" spans="1:1">
      <c r="A1017" s="217"/>
    </row>
    <row r="1018" spans="1:1">
      <c r="A1018" s="217"/>
    </row>
    <row r="1019" spans="1:1">
      <c r="A1019" s="217"/>
    </row>
    <row r="1020" spans="1:1">
      <c r="A1020" s="217"/>
    </row>
  </sheetData>
  <mergeCells count="46">
    <mergeCell ref="B13:C13"/>
    <mergeCell ref="B7:C7"/>
    <mergeCell ref="H7:I7"/>
    <mergeCell ref="B8:C8"/>
    <mergeCell ref="H8:I8"/>
    <mergeCell ref="B1:K1"/>
    <mergeCell ref="B3:K3"/>
    <mergeCell ref="B6:C6"/>
    <mergeCell ref="D6:E6"/>
    <mergeCell ref="H6:I6"/>
    <mergeCell ref="B9:C9"/>
    <mergeCell ref="H9:I9"/>
    <mergeCell ref="H11:I11"/>
    <mergeCell ref="B12:C12"/>
    <mergeCell ref="D12:E12"/>
    <mergeCell ref="H12:I12"/>
    <mergeCell ref="D13:E13"/>
    <mergeCell ref="H13:I13"/>
    <mergeCell ref="B14:C14"/>
    <mergeCell ref="H14:I14"/>
    <mergeCell ref="B15:C15"/>
    <mergeCell ref="D18:E18"/>
    <mergeCell ref="H18:I18"/>
    <mergeCell ref="B16:C16"/>
    <mergeCell ref="H16:I16"/>
    <mergeCell ref="B17:C17"/>
    <mergeCell ref="D19:E19"/>
    <mergeCell ref="B21:C21"/>
    <mergeCell ref="D21:E21"/>
    <mergeCell ref="F21:G21"/>
    <mergeCell ref="H21:I21"/>
    <mergeCell ref="A26:A27"/>
    <mergeCell ref="B26:B27"/>
    <mergeCell ref="C26:C27"/>
    <mergeCell ref="D26:E26"/>
    <mergeCell ref="D22:E22"/>
    <mergeCell ref="J26:J27"/>
    <mergeCell ref="H22:I22"/>
    <mergeCell ref="B23:C23"/>
    <mergeCell ref="B22:C22"/>
    <mergeCell ref="K26:K27"/>
    <mergeCell ref="B24:C24"/>
    <mergeCell ref="H24:I24"/>
    <mergeCell ref="F26:G26"/>
    <mergeCell ref="H26:H27"/>
    <mergeCell ref="I26:I27"/>
  </mergeCells>
  <phoneticPr fontId="0" type="noConversion"/>
  <printOptions horizontalCentered="1"/>
  <pageMargins left="0.25" right="0.22" top="0.47244094488188998" bottom="0.52" header="0.511811023622047" footer="0.36"/>
  <pageSetup paperSize="9" scale="42" orientation="portrait" horizontalDpi="300" verticalDpi="300" r:id="rId1"/>
  <headerFooter alignWithMargins="0">
    <oddFooter>Page &amp;P&amp;RCasing Run Tally 7  POE</oddFooter>
  </headerFooter>
  <rowBreaks count="1" manualBreakCount="1">
    <brk id="90" min="1" max="1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5"/>
  <sheetViews>
    <sheetView topLeftCell="A151" zoomScale="75" zoomScaleNormal="75" zoomScaleSheetLayoutView="25" workbookViewId="0">
      <selection activeCell="K157" sqref="K157"/>
    </sheetView>
  </sheetViews>
  <sheetFormatPr defaultRowHeight="15"/>
  <cols>
    <col min="1" max="1" width="17" style="141" customWidth="1"/>
    <col min="2" max="2" width="60.5703125" style="140" customWidth="1"/>
    <col min="3" max="3" width="9" style="1" customWidth="1"/>
    <col min="4" max="4" width="10.5703125" style="1" customWidth="1"/>
    <col min="5" max="5" width="10.7109375" style="1" customWidth="1"/>
    <col min="6" max="6" width="12.7109375" style="1" customWidth="1"/>
    <col min="7" max="7" width="11.7109375" style="1" customWidth="1"/>
    <col min="8" max="8" width="13.28515625" style="1" customWidth="1"/>
    <col min="9" max="9" width="11.5703125" style="1" customWidth="1"/>
    <col min="10" max="10" width="14.140625" style="1" customWidth="1"/>
    <col min="11" max="11" width="48.140625" style="141" customWidth="1"/>
    <col min="12" max="12" width="15.85546875" style="1" customWidth="1"/>
    <col min="13" max="14" width="4.85546875" style="1" customWidth="1"/>
    <col min="15" max="15" width="15.140625" style="1" customWidth="1"/>
    <col min="16" max="19" width="4.85546875" style="1" customWidth="1"/>
    <col min="20" max="16384" width="9.140625" style="1"/>
  </cols>
  <sheetData>
    <row r="1" spans="1:13" s="89" customFormat="1" ht="20.100000000000001" customHeight="1">
      <c r="A1" s="87"/>
      <c r="B1" s="652"/>
      <c r="C1" s="652"/>
      <c r="D1" s="652"/>
      <c r="E1" s="652"/>
      <c r="F1" s="652"/>
      <c r="G1" s="652"/>
      <c r="H1" s="652"/>
      <c r="I1" s="652"/>
      <c r="J1" s="652"/>
      <c r="K1" s="653"/>
      <c r="L1" s="88"/>
      <c r="M1" s="88"/>
    </row>
    <row r="2" spans="1:13" s="89" customFormat="1" ht="20.100000000000001" customHeight="1">
      <c r="A2" s="90"/>
      <c r="B2" s="91"/>
      <c r="C2" s="92"/>
      <c r="D2" s="92"/>
      <c r="E2" s="92"/>
      <c r="F2" s="92"/>
      <c r="G2" s="92"/>
      <c r="H2" s="92"/>
      <c r="I2" s="92"/>
      <c r="J2" s="92"/>
      <c r="K2" s="93"/>
    </row>
    <row r="3" spans="1:13" s="89" customFormat="1" ht="24.75" customHeight="1">
      <c r="A3" s="90"/>
      <c r="B3" s="654" t="s">
        <v>299</v>
      </c>
      <c r="C3" s="654"/>
      <c r="D3" s="654"/>
      <c r="E3" s="654"/>
      <c r="F3" s="654"/>
      <c r="G3" s="654"/>
      <c r="H3" s="654"/>
      <c r="I3" s="654"/>
      <c r="J3" s="654"/>
      <c r="K3" s="655"/>
      <c r="L3" s="94"/>
      <c r="M3" s="94"/>
    </row>
    <row r="4" spans="1:13" s="89" customFormat="1" ht="20.100000000000001" customHeight="1">
      <c r="A4" s="90"/>
      <c r="B4" s="95"/>
      <c r="C4" s="96"/>
      <c r="D4" s="96"/>
      <c r="E4" s="96"/>
      <c r="F4" s="96"/>
      <c r="G4" s="96"/>
      <c r="H4" s="96"/>
      <c r="I4" s="96"/>
      <c r="J4" s="96"/>
      <c r="K4" s="97"/>
      <c r="L4" s="94"/>
      <c r="M4" s="94"/>
    </row>
    <row r="5" spans="1:13" s="89" customFormat="1" ht="20.100000000000001" customHeight="1">
      <c r="A5" s="90"/>
      <c r="B5" s="91"/>
      <c r="C5" s="92"/>
      <c r="D5" s="92"/>
      <c r="E5" s="92"/>
      <c r="F5" s="92"/>
      <c r="G5" s="92"/>
      <c r="H5" s="92"/>
      <c r="I5" s="92"/>
      <c r="J5" s="92"/>
      <c r="K5" s="93"/>
    </row>
    <row r="6" spans="1:13" s="103" customFormat="1" ht="20.100000000000001" customHeight="1">
      <c r="A6" s="98"/>
      <c r="B6" s="625" t="s">
        <v>300</v>
      </c>
      <c r="C6" s="625"/>
      <c r="D6" s="656">
        <v>41822</v>
      </c>
      <c r="E6" s="656"/>
      <c r="F6" s="100"/>
      <c r="G6" s="100"/>
      <c r="H6" s="625" t="s">
        <v>301</v>
      </c>
      <c r="I6" s="625"/>
      <c r="J6" s="101" t="s">
        <v>466</v>
      </c>
      <c r="K6" s="102"/>
    </row>
    <row r="7" spans="1:13" s="103" customFormat="1" ht="20.100000000000001" customHeight="1">
      <c r="A7" s="98"/>
      <c r="B7" s="625" t="s">
        <v>24</v>
      </c>
      <c r="C7" s="625"/>
      <c r="D7" s="104" t="s">
        <v>8</v>
      </c>
      <c r="E7" s="100"/>
      <c r="F7" s="100"/>
      <c r="G7" s="100"/>
      <c r="H7" s="625" t="s">
        <v>302</v>
      </c>
      <c r="I7" s="625"/>
      <c r="J7" s="443" t="s">
        <v>467</v>
      </c>
      <c r="K7" s="102"/>
    </row>
    <row r="8" spans="1:13" s="103" customFormat="1" ht="20.100000000000001" customHeight="1">
      <c r="A8" s="98"/>
      <c r="B8" s="625" t="s">
        <v>304</v>
      </c>
      <c r="C8" s="625"/>
      <c r="D8" s="651"/>
      <c r="E8" s="651"/>
      <c r="F8" s="100"/>
      <c r="G8" s="100"/>
      <c r="H8" s="625" t="s">
        <v>305</v>
      </c>
      <c r="I8" s="625"/>
      <c r="J8" s="100"/>
      <c r="K8" s="102"/>
    </row>
    <row r="9" spans="1:13" s="103" customFormat="1" ht="20.100000000000001" customHeight="1">
      <c r="A9" s="98"/>
      <c r="B9" s="625" t="s">
        <v>306</v>
      </c>
      <c r="C9" s="625"/>
      <c r="D9" s="107" t="s">
        <v>307</v>
      </c>
      <c r="E9" s="107"/>
      <c r="F9" s="100"/>
      <c r="G9" s="100"/>
      <c r="H9" s="625" t="s">
        <v>308</v>
      </c>
      <c r="I9" s="625"/>
      <c r="J9" s="100" t="s">
        <v>309</v>
      </c>
      <c r="K9" s="102"/>
    </row>
    <row r="10" spans="1:13" s="103" customFormat="1" ht="20.100000000000001" customHeight="1">
      <c r="A10" s="98"/>
      <c r="B10" s="99"/>
      <c r="C10" s="99"/>
      <c r="D10" s="100"/>
      <c r="E10" s="100"/>
      <c r="F10" s="100"/>
      <c r="G10" s="100"/>
      <c r="H10" s="99"/>
      <c r="I10" s="99"/>
      <c r="J10" s="100"/>
      <c r="K10" s="102"/>
    </row>
    <row r="11" spans="1:13" s="103" customFormat="1" ht="20.100000000000001" customHeight="1">
      <c r="A11" s="98"/>
      <c r="B11" s="649" t="s">
        <v>310</v>
      </c>
      <c r="C11" s="650"/>
      <c r="D11" s="108"/>
      <c r="E11" s="100"/>
      <c r="F11" s="100"/>
      <c r="G11" s="100"/>
      <c r="H11" s="642" t="s">
        <v>311</v>
      </c>
      <c r="I11" s="642"/>
      <c r="J11" s="100"/>
      <c r="K11" s="102"/>
    </row>
    <row r="12" spans="1:13" s="103" customFormat="1" ht="20.100000000000001" customHeight="1">
      <c r="A12" s="98"/>
      <c r="B12" s="625" t="s">
        <v>312</v>
      </c>
      <c r="C12" s="625"/>
      <c r="D12" s="612">
        <v>2.875</v>
      </c>
      <c r="E12" s="612"/>
      <c r="F12" s="100"/>
      <c r="G12" s="100"/>
      <c r="H12" s="625" t="s">
        <v>313</v>
      </c>
      <c r="I12" s="625"/>
      <c r="J12" s="110"/>
      <c r="K12" s="102"/>
      <c r="L12" s="111"/>
    </row>
    <row r="13" spans="1:13" s="103" customFormat="1" ht="20.100000000000001" customHeight="1">
      <c r="A13" s="98"/>
      <c r="B13" s="625" t="s">
        <v>314</v>
      </c>
      <c r="C13" s="625"/>
      <c r="D13" s="612">
        <v>2.4409999999999998</v>
      </c>
      <c r="E13" s="612"/>
      <c r="F13" s="100"/>
      <c r="G13" s="100"/>
      <c r="H13" s="625" t="s">
        <v>315</v>
      </c>
      <c r="I13" s="625"/>
      <c r="J13" s="110">
        <v>1650</v>
      </c>
      <c r="K13" s="102"/>
      <c r="L13" s="111"/>
    </row>
    <row r="14" spans="1:13" s="103" customFormat="1" ht="20.100000000000001" customHeight="1">
      <c r="A14" s="98"/>
      <c r="B14" s="625" t="s">
        <v>316</v>
      </c>
      <c r="C14" s="625"/>
      <c r="D14" s="647">
        <f>3.281*(D12^2-D13^2)/1029.41</f>
        <v>7.3534737995550872E-3</v>
      </c>
      <c r="E14" s="647"/>
      <c r="F14" s="100"/>
      <c r="G14" s="100"/>
      <c r="H14" s="625" t="s">
        <v>317</v>
      </c>
      <c r="I14" s="625"/>
      <c r="J14" s="110"/>
      <c r="K14" s="112"/>
      <c r="L14" s="113"/>
    </row>
    <row r="15" spans="1:13" s="103" customFormat="1" ht="20.100000000000001" customHeight="1">
      <c r="A15" s="98"/>
      <c r="B15" s="625" t="s">
        <v>318</v>
      </c>
      <c r="C15" s="625"/>
      <c r="D15" s="647">
        <f>3.281*D12^2/1029.41</f>
        <v>2.6344717483801402E-2</v>
      </c>
      <c r="E15" s="647"/>
      <c r="F15" s="100"/>
      <c r="G15" s="100"/>
      <c r="H15" s="99"/>
      <c r="I15" s="99"/>
      <c r="J15" s="114"/>
      <c r="K15" s="102"/>
      <c r="L15" s="115"/>
    </row>
    <row r="16" spans="1:13" s="103" customFormat="1" ht="20.100000000000001" customHeight="1">
      <c r="A16" s="98"/>
      <c r="B16" s="625" t="s">
        <v>319</v>
      </c>
      <c r="C16" s="625"/>
      <c r="D16" s="647">
        <f>3.281*D13^2/1029.41</f>
        <v>1.899124368424631E-2</v>
      </c>
      <c r="E16" s="647"/>
      <c r="F16" s="100"/>
      <c r="G16" s="100"/>
      <c r="H16" s="625" t="s">
        <v>320</v>
      </c>
      <c r="I16" s="625"/>
      <c r="J16" s="116">
        <v>2.347</v>
      </c>
      <c r="K16" s="102"/>
      <c r="L16" s="115"/>
    </row>
    <row r="17" spans="1:12" s="103" customFormat="1" ht="20.100000000000001" customHeight="1">
      <c r="A17" s="98"/>
      <c r="B17" s="625" t="s">
        <v>321</v>
      </c>
      <c r="C17" s="625"/>
      <c r="D17" s="648">
        <v>0.05</v>
      </c>
      <c r="E17" s="648"/>
      <c r="F17" s="118"/>
      <c r="G17" s="100"/>
      <c r="H17" s="99"/>
      <c r="I17" s="99"/>
      <c r="J17" s="119"/>
      <c r="K17" s="102"/>
      <c r="L17" s="115"/>
    </row>
    <row r="18" spans="1:12" s="103" customFormat="1" ht="20.100000000000001" customHeight="1">
      <c r="A18" s="98"/>
      <c r="B18" s="99" t="s">
        <v>322</v>
      </c>
      <c r="C18" s="100"/>
      <c r="D18" s="641">
        <v>6.5</v>
      </c>
      <c r="E18" s="641"/>
      <c r="F18" s="100"/>
      <c r="G18" s="100"/>
      <c r="H18" s="625" t="s">
        <v>323</v>
      </c>
      <c r="I18" s="625"/>
      <c r="J18" s="120"/>
      <c r="K18" s="102"/>
    </row>
    <row r="19" spans="1:12" s="103" customFormat="1" ht="20.100000000000001" customHeight="1">
      <c r="A19" s="98"/>
      <c r="B19" s="99" t="s">
        <v>324</v>
      </c>
      <c r="C19" s="100"/>
      <c r="D19" s="630"/>
      <c r="E19" s="630"/>
      <c r="F19" s="100"/>
      <c r="G19" s="100"/>
      <c r="H19" s="99" t="s">
        <v>325</v>
      </c>
      <c r="I19" s="100"/>
      <c r="J19" s="117"/>
      <c r="K19" s="102"/>
    </row>
    <row r="20" spans="1:12" s="103" customFormat="1" ht="19.5" customHeight="1">
      <c r="A20" s="98"/>
      <c r="B20" s="99" t="s">
        <v>326</v>
      </c>
      <c r="C20" s="100"/>
      <c r="D20" s="630"/>
      <c r="E20" s="630"/>
      <c r="F20" s="100"/>
      <c r="G20" s="100"/>
      <c r="H20" s="99"/>
      <c r="I20" s="100"/>
      <c r="J20" s="106"/>
      <c r="K20" s="102"/>
    </row>
    <row r="21" spans="1:12" s="103" customFormat="1" ht="19.5" customHeight="1">
      <c r="A21" s="98"/>
      <c r="B21" s="625" t="s">
        <v>327</v>
      </c>
      <c r="C21" s="625"/>
      <c r="D21" s="631">
        <f>F21*42</f>
        <v>2.7720000000000002</v>
      </c>
      <c r="E21" s="631"/>
      <c r="F21" s="632">
        <v>6.6000000000000003E-2</v>
      </c>
      <c r="G21" s="632"/>
      <c r="H21" s="625" t="s">
        <v>328</v>
      </c>
      <c r="I21" s="625"/>
      <c r="J21" s="117"/>
      <c r="K21" s="102" t="s">
        <v>329</v>
      </c>
    </row>
    <row r="22" spans="1:12" s="103" customFormat="1" ht="20.100000000000001" customHeight="1">
      <c r="A22" s="98"/>
      <c r="B22" s="625" t="s">
        <v>330</v>
      </c>
      <c r="C22" s="625"/>
      <c r="D22" s="640"/>
      <c r="E22" s="640"/>
      <c r="F22" s="122"/>
      <c r="G22" s="121"/>
      <c r="H22" s="625" t="s">
        <v>331</v>
      </c>
      <c r="I22" s="625"/>
      <c r="J22" s="123"/>
      <c r="K22" s="102"/>
    </row>
    <row r="23" spans="1:12" s="103" customFormat="1" ht="19.5" customHeight="1">
      <c r="A23" s="98"/>
      <c r="B23" s="625" t="s">
        <v>332</v>
      </c>
      <c r="C23" s="625"/>
      <c r="D23" s="651"/>
      <c r="E23" s="651"/>
      <c r="F23" s="124"/>
      <c r="G23" s="125"/>
      <c r="H23" s="125"/>
      <c r="I23" s="125"/>
      <c r="J23" s="124"/>
      <c r="K23" s="93"/>
    </row>
    <row r="24" spans="1:12" s="103" customFormat="1" ht="20.100000000000001" customHeight="1">
      <c r="A24" s="98"/>
      <c r="B24" s="625" t="s">
        <v>333</v>
      </c>
      <c r="C24" s="625"/>
      <c r="D24" s="658">
        <v>1163.03</v>
      </c>
      <c r="E24" s="658"/>
      <c r="F24" s="127">
        <f>D24/0.3048</f>
        <v>3815.7152230971124</v>
      </c>
      <c r="G24" s="125"/>
      <c r="H24" s="625" t="s">
        <v>334</v>
      </c>
      <c r="I24" s="625"/>
      <c r="J24" s="126" t="s">
        <v>441</v>
      </c>
      <c r="K24" s="93"/>
    </row>
    <row r="25" spans="1:12" s="89" customFormat="1" ht="20.100000000000001" customHeight="1" thickBot="1">
      <c r="A25" s="90"/>
      <c r="B25" s="91"/>
      <c r="C25" s="92"/>
      <c r="D25" s="92"/>
      <c r="E25" s="92"/>
      <c r="F25" s="92"/>
      <c r="G25" s="92"/>
      <c r="H25" s="92"/>
      <c r="I25" s="92"/>
      <c r="J25" s="92"/>
      <c r="K25" s="93"/>
    </row>
    <row r="26" spans="1:12" s="89" customFormat="1" ht="25.5" customHeight="1" thickBot="1">
      <c r="A26" s="637" t="s">
        <v>335</v>
      </c>
      <c r="B26" s="635" t="s">
        <v>336</v>
      </c>
      <c r="C26" s="637" t="s">
        <v>337</v>
      </c>
      <c r="D26" s="639" t="s">
        <v>338</v>
      </c>
      <c r="E26" s="628"/>
      <c r="F26" s="628" t="s">
        <v>339</v>
      </c>
      <c r="G26" s="629"/>
      <c r="H26" s="623" t="s">
        <v>340</v>
      </c>
      <c r="I26" s="623" t="s">
        <v>341</v>
      </c>
      <c r="J26" s="623" t="s">
        <v>342</v>
      </c>
      <c r="K26" s="635" t="s">
        <v>2</v>
      </c>
    </row>
    <row r="27" spans="1:12" s="89" customFormat="1" ht="36" customHeight="1" thickBot="1">
      <c r="A27" s="638"/>
      <c r="B27" s="636"/>
      <c r="C27" s="638"/>
      <c r="D27" s="130" t="s">
        <v>343</v>
      </c>
      <c r="E27" s="130" t="s">
        <v>344</v>
      </c>
      <c r="F27" s="128" t="s">
        <v>345</v>
      </c>
      <c r="G27" s="129" t="s">
        <v>346</v>
      </c>
      <c r="H27" s="624"/>
      <c r="I27" s="624"/>
      <c r="J27" s="624"/>
      <c r="K27" s="657"/>
    </row>
    <row r="28" spans="1:12" s="135" customFormat="1" ht="37.5" customHeight="1">
      <c r="A28" s="444"/>
      <c r="B28" s="472" t="s">
        <v>347</v>
      </c>
      <c r="C28" s="131" t="s">
        <v>348</v>
      </c>
      <c r="D28" s="132"/>
      <c r="E28" s="132">
        <v>0.25</v>
      </c>
      <c r="F28" s="133">
        <f t="shared" ref="F28:F59" si="0">IF(C28="Y",G28-E28,G28)</f>
        <v>1162.78</v>
      </c>
      <c r="G28" s="133">
        <f>D24</f>
        <v>1163.03</v>
      </c>
      <c r="H28" s="133">
        <f>E28</f>
        <v>0.25</v>
      </c>
      <c r="I28" s="133">
        <f t="shared" ref="I28:I59" si="1">IF(E28&gt;0,E28*$D$16,0)</f>
        <v>4.7478109210615776E-3</v>
      </c>
      <c r="J28" s="244"/>
      <c r="K28" s="276" t="s">
        <v>468</v>
      </c>
      <c r="L28" s="134"/>
    </row>
    <row r="29" spans="1:12" s="135" customFormat="1" ht="38.25" customHeight="1">
      <c r="A29" s="446"/>
      <c r="B29" s="472" t="s">
        <v>349</v>
      </c>
      <c r="C29" s="131" t="s">
        <v>348</v>
      </c>
      <c r="D29" s="132"/>
      <c r="E29" s="132">
        <v>1.03</v>
      </c>
      <c r="F29" s="133">
        <f t="shared" si="0"/>
        <v>1161.75</v>
      </c>
      <c r="G29" s="133">
        <f t="shared" ref="G29:G60" si="2">F28</f>
        <v>1162.78</v>
      </c>
      <c r="H29" s="133">
        <f t="shared" ref="H29:H60" si="3">H28+E29</f>
        <v>1.28</v>
      </c>
      <c r="I29" s="133">
        <f t="shared" si="1"/>
        <v>1.95609809947737E-2</v>
      </c>
      <c r="J29" s="244"/>
      <c r="K29" s="276" t="s">
        <v>468</v>
      </c>
      <c r="L29" s="134"/>
    </row>
    <row r="30" spans="1:12" s="135" customFormat="1" ht="39.75" customHeight="1">
      <c r="A30" s="446"/>
      <c r="B30" s="472" t="s">
        <v>350</v>
      </c>
      <c r="C30" s="131" t="s">
        <v>348</v>
      </c>
      <c r="D30" s="132"/>
      <c r="E30" s="132">
        <v>5.03</v>
      </c>
      <c r="F30" s="133">
        <f t="shared" si="0"/>
        <v>1156.72</v>
      </c>
      <c r="G30" s="133">
        <f t="shared" si="2"/>
        <v>1161.75</v>
      </c>
      <c r="H30" s="133">
        <f t="shared" si="3"/>
        <v>6.3100000000000005</v>
      </c>
      <c r="I30" s="133">
        <f t="shared" si="1"/>
        <v>9.5525955731758941E-2</v>
      </c>
      <c r="J30" s="244"/>
      <c r="K30" s="276" t="s">
        <v>468</v>
      </c>
      <c r="L30" s="134"/>
    </row>
    <row r="31" spans="1:12" s="135" customFormat="1" ht="38.25" customHeight="1">
      <c r="A31" s="446"/>
      <c r="B31" s="472" t="s">
        <v>351</v>
      </c>
      <c r="C31" s="131" t="s">
        <v>348</v>
      </c>
      <c r="D31" s="132"/>
      <c r="E31" s="132">
        <v>1.9</v>
      </c>
      <c r="F31" s="133">
        <f t="shared" si="0"/>
        <v>1154.82</v>
      </c>
      <c r="G31" s="133">
        <f t="shared" si="2"/>
        <v>1156.72</v>
      </c>
      <c r="H31" s="133">
        <f t="shared" si="3"/>
        <v>8.2100000000000009</v>
      </c>
      <c r="I31" s="133">
        <f t="shared" si="1"/>
        <v>3.6083363000067988E-2</v>
      </c>
      <c r="J31" s="244"/>
      <c r="K31" s="276" t="s">
        <v>468</v>
      </c>
      <c r="L31" s="134"/>
    </row>
    <row r="32" spans="1:12" s="135" customFormat="1" ht="39.75" customHeight="1">
      <c r="A32" s="446"/>
      <c r="B32" s="472" t="s">
        <v>352</v>
      </c>
      <c r="C32" s="131" t="s">
        <v>348</v>
      </c>
      <c r="D32" s="132"/>
      <c r="E32" s="132">
        <v>1.9</v>
      </c>
      <c r="F32" s="133">
        <f t="shared" si="0"/>
        <v>1152.9199999999998</v>
      </c>
      <c r="G32" s="133">
        <f t="shared" si="2"/>
        <v>1154.82</v>
      </c>
      <c r="H32" s="133">
        <f t="shared" si="3"/>
        <v>10.110000000000001</v>
      </c>
      <c r="I32" s="133">
        <f t="shared" si="1"/>
        <v>3.6083363000067988E-2</v>
      </c>
      <c r="J32" s="244"/>
      <c r="K32" s="276" t="s">
        <v>468</v>
      </c>
      <c r="L32" s="134"/>
    </row>
    <row r="33" spans="1:12" s="135" customFormat="1" ht="37.5" customHeight="1">
      <c r="A33" s="446"/>
      <c r="B33" s="472" t="s">
        <v>353</v>
      </c>
      <c r="C33" s="131" t="s">
        <v>348</v>
      </c>
      <c r="D33" s="132"/>
      <c r="E33" s="132">
        <v>2.8</v>
      </c>
      <c r="F33" s="133">
        <f t="shared" si="0"/>
        <v>1150.1199999999999</v>
      </c>
      <c r="G33" s="133">
        <f t="shared" si="2"/>
        <v>1152.9199999999998</v>
      </c>
      <c r="H33" s="133">
        <f t="shared" si="3"/>
        <v>12.91</v>
      </c>
      <c r="I33" s="133">
        <f t="shared" si="1"/>
        <v>5.3175482315889665E-2</v>
      </c>
      <c r="J33" s="244"/>
      <c r="K33" s="276" t="s">
        <v>468</v>
      </c>
      <c r="L33" s="134"/>
    </row>
    <row r="34" spans="1:12" s="135" customFormat="1" ht="39.75" customHeight="1">
      <c r="A34" s="446"/>
      <c r="B34" s="472" t="s">
        <v>354</v>
      </c>
      <c r="C34" s="131" t="s">
        <v>348</v>
      </c>
      <c r="D34" s="132"/>
      <c r="E34" s="132">
        <v>2.36</v>
      </c>
      <c r="F34" s="133">
        <f t="shared" si="0"/>
        <v>1147.76</v>
      </c>
      <c r="G34" s="133">
        <f t="shared" si="2"/>
        <v>1150.1199999999999</v>
      </c>
      <c r="H34" s="133">
        <f t="shared" si="3"/>
        <v>15.27</v>
      </c>
      <c r="I34" s="133">
        <f t="shared" si="1"/>
        <v>4.4819335094821292E-2</v>
      </c>
      <c r="J34" s="244"/>
      <c r="K34" s="276" t="s">
        <v>468</v>
      </c>
      <c r="L34" s="134"/>
    </row>
    <row r="35" spans="1:12" s="135" customFormat="1" ht="19.5" customHeight="1">
      <c r="A35" s="446"/>
      <c r="B35" s="191" t="s">
        <v>355</v>
      </c>
      <c r="C35" s="131" t="s">
        <v>348</v>
      </c>
      <c r="D35" s="132"/>
      <c r="E35" s="132">
        <v>0.19</v>
      </c>
      <c r="F35" s="133">
        <f t="shared" si="0"/>
        <v>1147.57</v>
      </c>
      <c r="G35" s="133">
        <f t="shared" si="2"/>
        <v>1147.76</v>
      </c>
      <c r="H35" s="133">
        <f t="shared" si="3"/>
        <v>15.459999999999999</v>
      </c>
      <c r="I35" s="133">
        <f t="shared" si="1"/>
        <v>3.6083363000067991E-3</v>
      </c>
      <c r="J35" s="244"/>
      <c r="K35" s="276" t="s">
        <v>468</v>
      </c>
      <c r="L35" s="134"/>
    </row>
    <row r="36" spans="1:12" s="135" customFormat="1" ht="19.5" customHeight="1">
      <c r="A36" s="446"/>
      <c r="B36" s="191" t="s">
        <v>356</v>
      </c>
      <c r="C36" s="131" t="s">
        <v>348</v>
      </c>
      <c r="D36" s="132"/>
      <c r="E36" s="132">
        <v>0.37</v>
      </c>
      <c r="F36" s="133">
        <f t="shared" si="0"/>
        <v>1147.2</v>
      </c>
      <c r="G36" s="133">
        <f t="shared" si="2"/>
        <v>1147.57</v>
      </c>
      <c r="H36" s="133">
        <f t="shared" si="3"/>
        <v>15.829999999999998</v>
      </c>
      <c r="I36" s="133">
        <f t="shared" si="1"/>
        <v>7.0267601631711345E-3</v>
      </c>
      <c r="J36" s="244"/>
      <c r="K36" s="276" t="s">
        <v>468</v>
      </c>
      <c r="L36" s="134"/>
    </row>
    <row r="37" spans="1:12" s="135" customFormat="1" ht="19.5" customHeight="1">
      <c r="A37" s="447"/>
      <c r="B37" s="191" t="s">
        <v>357</v>
      </c>
      <c r="C37" s="131" t="s">
        <v>348</v>
      </c>
      <c r="D37" s="470"/>
      <c r="E37" s="132">
        <v>1.88</v>
      </c>
      <c r="F37" s="133">
        <f t="shared" si="0"/>
        <v>1145.32</v>
      </c>
      <c r="G37" s="133">
        <f t="shared" si="2"/>
        <v>1147.2</v>
      </c>
      <c r="H37" s="133">
        <f t="shared" si="3"/>
        <v>17.709999999999997</v>
      </c>
      <c r="I37" s="133">
        <f t="shared" si="1"/>
        <v>3.5703538126383064E-2</v>
      </c>
      <c r="J37" s="244"/>
      <c r="K37" s="276" t="s">
        <v>468</v>
      </c>
      <c r="L37" s="134"/>
    </row>
    <row r="38" spans="1:12" s="135" customFormat="1" ht="19.5" customHeight="1">
      <c r="A38" s="444"/>
      <c r="B38" s="191">
        <v>1</v>
      </c>
      <c r="C38" s="131" t="s">
        <v>348</v>
      </c>
      <c r="D38" s="132">
        <v>9.5500000000000007</v>
      </c>
      <c r="E38" s="132">
        <f>D38-0.05</f>
        <v>9.5</v>
      </c>
      <c r="F38" s="133">
        <f t="shared" si="0"/>
        <v>1135.82</v>
      </c>
      <c r="G38" s="133">
        <f t="shared" si="2"/>
        <v>1145.32</v>
      </c>
      <c r="H38" s="133">
        <f t="shared" si="3"/>
        <v>27.209999999999997</v>
      </c>
      <c r="I38" s="133">
        <f t="shared" si="1"/>
        <v>0.18041681500033996</v>
      </c>
      <c r="J38" s="244"/>
      <c r="K38" s="471" t="s">
        <v>358</v>
      </c>
      <c r="L38" s="134"/>
    </row>
    <row r="39" spans="1:12" s="135" customFormat="1" ht="38.25" customHeight="1">
      <c r="A39" s="444"/>
      <c r="B39" s="191" t="s">
        <v>359</v>
      </c>
      <c r="C39" s="131" t="s">
        <v>348</v>
      </c>
      <c r="D39" s="470"/>
      <c r="E39" s="132">
        <v>0.14000000000000001</v>
      </c>
      <c r="F39" s="133">
        <f t="shared" si="0"/>
        <v>1135.6799999999998</v>
      </c>
      <c r="G39" s="133">
        <f t="shared" si="2"/>
        <v>1135.82</v>
      </c>
      <c r="H39" s="133">
        <f t="shared" si="3"/>
        <v>27.349999999999998</v>
      </c>
      <c r="I39" s="133">
        <f t="shared" si="1"/>
        <v>2.6587741157944838E-3</v>
      </c>
      <c r="J39" s="244"/>
      <c r="K39" s="469" t="s">
        <v>440</v>
      </c>
      <c r="L39" s="134"/>
    </row>
    <row r="40" spans="1:12" s="135" customFormat="1" ht="18">
      <c r="A40" s="444"/>
      <c r="B40" s="191">
        <v>2</v>
      </c>
      <c r="C40" s="131" t="s">
        <v>348</v>
      </c>
      <c r="D40" s="137">
        <v>9.5299999999999994</v>
      </c>
      <c r="E40" s="132">
        <f t="shared" ref="E40:E71" si="4">D40-0.05</f>
        <v>9.4799999999999986</v>
      </c>
      <c r="F40" s="133">
        <f t="shared" si="0"/>
        <v>1126.1999999999998</v>
      </c>
      <c r="G40" s="133">
        <f t="shared" si="2"/>
        <v>1135.6799999999998</v>
      </c>
      <c r="H40" s="133">
        <f t="shared" si="3"/>
        <v>36.83</v>
      </c>
      <c r="I40" s="133">
        <f t="shared" si="1"/>
        <v>0.180036990126655</v>
      </c>
      <c r="J40" s="445"/>
      <c r="K40" s="276"/>
      <c r="L40" s="134"/>
    </row>
    <row r="41" spans="1:12" s="135" customFormat="1" ht="19.5" customHeight="1">
      <c r="A41" s="444"/>
      <c r="B41" s="191">
        <v>3</v>
      </c>
      <c r="C41" s="131" t="s">
        <v>348</v>
      </c>
      <c r="D41" s="470">
        <v>9.51</v>
      </c>
      <c r="E41" s="132">
        <f t="shared" si="4"/>
        <v>9.4599999999999991</v>
      </c>
      <c r="F41" s="133">
        <f t="shared" si="0"/>
        <v>1116.7399999999998</v>
      </c>
      <c r="G41" s="133">
        <f t="shared" si="2"/>
        <v>1126.1999999999998</v>
      </c>
      <c r="H41" s="133">
        <f t="shared" si="3"/>
        <v>46.29</v>
      </c>
      <c r="I41" s="133">
        <f t="shared" si="1"/>
        <v>0.17965716525297007</v>
      </c>
      <c r="J41" s="445"/>
      <c r="K41" s="448"/>
      <c r="L41" s="134"/>
    </row>
    <row r="42" spans="1:12" s="135" customFormat="1" ht="19.5" customHeight="1">
      <c r="A42" s="444"/>
      <c r="B42" s="191">
        <v>4</v>
      </c>
      <c r="C42" s="131" t="s">
        <v>348</v>
      </c>
      <c r="D42" s="470">
        <v>9.52</v>
      </c>
      <c r="E42" s="132">
        <f t="shared" si="4"/>
        <v>9.4699999999999989</v>
      </c>
      <c r="F42" s="133">
        <f t="shared" si="0"/>
        <v>1107.2699999999998</v>
      </c>
      <c r="G42" s="133">
        <f t="shared" si="2"/>
        <v>1116.7399999999998</v>
      </c>
      <c r="H42" s="133">
        <f t="shared" si="3"/>
        <v>55.76</v>
      </c>
      <c r="I42" s="133">
        <f t="shared" si="1"/>
        <v>0.17984707768981253</v>
      </c>
      <c r="J42" s="445"/>
      <c r="K42" s="448"/>
      <c r="L42" s="134"/>
    </row>
    <row r="43" spans="1:12" s="135" customFormat="1" ht="19.5" customHeight="1">
      <c r="A43" s="444"/>
      <c r="B43" s="191">
        <v>5</v>
      </c>
      <c r="C43" s="131" t="s">
        <v>348</v>
      </c>
      <c r="D43" s="470">
        <v>9.5399999999999991</v>
      </c>
      <c r="E43" s="132">
        <f t="shared" si="4"/>
        <v>9.4899999999999984</v>
      </c>
      <c r="F43" s="133">
        <f t="shared" si="0"/>
        <v>1097.7799999999997</v>
      </c>
      <c r="G43" s="133">
        <f t="shared" si="2"/>
        <v>1107.2699999999998</v>
      </c>
      <c r="H43" s="133">
        <f t="shared" si="3"/>
        <v>65.25</v>
      </c>
      <c r="I43" s="133">
        <f t="shared" si="1"/>
        <v>0.18022690256349747</v>
      </c>
      <c r="J43" s="445"/>
      <c r="K43" s="448"/>
      <c r="L43" s="134"/>
    </row>
    <row r="44" spans="1:12" s="135" customFormat="1" ht="19.5" customHeight="1">
      <c r="A44" s="444"/>
      <c r="B44" s="191">
        <v>6</v>
      </c>
      <c r="C44" s="131" t="s">
        <v>348</v>
      </c>
      <c r="D44" s="470">
        <v>9.52</v>
      </c>
      <c r="E44" s="132">
        <f t="shared" si="4"/>
        <v>9.4699999999999989</v>
      </c>
      <c r="F44" s="133">
        <f t="shared" si="0"/>
        <v>1088.3099999999997</v>
      </c>
      <c r="G44" s="133">
        <f t="shared" si="2"/>
        <v>1097.7799999999997</v>
      </c>
      <c r="H44" s="133">
        <f t="shared" si="3"/>
        <v>74.72</v>
      </c>
      <c r="I44" s="133">
        <f t="shared" si="1"/>
        <v>0.17984707768981253</v>
      </c>
      <c r="J44" s="445"/>
      <c r="K44" s="448"/>
      <c r="L44" s="134"/>
    </row>
    <row r="45" spans="1:12" s="135" customFormat="1" ht="19.5" customHeight="1">
      <c r="A45" s="444"/>
      <c r="B45" s="191">
        <v>7</v>
      </c>
      <c r="C45" s="131" t="s">
        <v>348</v>
      </c>
      <c r="D45" s="470">
        <v>9.57</v>
      </c>
      <c r="E45" s="132">
        <f t="shared" si="4"/>
        <v>9.52</v>
      </c>
      <c r="F45" s="133">
        <f t="shared" si="0"/>
        <v>1078.7899999999997</v>
      </c>
      <c r="G45" s="133">
        <f t="shared" si="2"/>
        <v>1088.3099999999997</v>
      </c>
      <c r="H45" s="133">
        <f t="shared" si="3"/>
        <v>84.24</v>
      </c>
      <c r="I45" s="133">
        <f t="shared" si="1"/>
        <v>0.18079663987402486</v>
      </c>
      <c r="J45" s="445"/>
      <c r="K45" s="448"/>
      <c r="L45" s="134"/>
    </row>
    <row r="46" spans="1:12" ht="20.25" customHeight="1">
      <c r="A46" s="447"/>
      <c r="B46" s="191">
        <v>8</v>
      </c>
      <c r="C46" s="473" t="s">
        <v>348</v>
      </c>
      <c r="D46" s="470">
        <v>9.5500000000000007</v>
      </c>
      <c r="E46" s="132">
        <f t="shared" si="4"/>
        <v>9.5</v>
      </c>
      <c r="F46" s="133">
        <f t="shared" si="0"/>
        <v>1069.2899999999997</v>
      </c>
      <c r="G46" s="133">
        <f t="shared" si="2"/>
        <v>1078.7899999999997</v>
      </c>
      <c r="H46" s="133">
        <f t="shared" si="3"/>
        <v>93.74</v>
      </c>
      <c r="I46" s="133">
        <f t="shared" si="1"/>
        <v>0.18041681500033996</v>
      </c>
      <c r="J46" s="449"/>
      <c r="K46" s="448"/>
      <c r="L46" s="134"/>
    </row>
    <row r="47" spans="1:12" ht="20.25" customHeight="1">
      <c r="A47" s="447"/>
      <c r="B47" s="191">
        <v>9</v>
      </c>
      <c r="C47" s="473" t="s">
        <v>348</v>
      </c>
      <c r="D47" s="474">
        <v>9.5</v>
      </c>
      <c r="E47" s="132">
        <f t="shared" si="4"/>
        <v>9.4499999999999993</v>
      </c>
      <c r="F47" s="133">
        <f t="shared" si="0"/>
        <v>1059.8399999999997</v>
      </c>
      <c r="G47" s="133">
        <f t="shared" si="2"/>
        <v>1069.2899999999997</v>
      </c>
      <c r="H47" s="133">
        <f t="shared" si="3"/>
        <v>103.19</v>
      </c>
      <c r="I47" s="133">
        <f t="shared" si="1"/>
        <v>0.17946725281612763</v>
      </c>
      <c r="J47" s="449"/>
      <c r="K47" s="450"/>
      <c r="L47" s="134"/>
    </row>
    <row r="48" spans="1:12" s="26" customFormat="1" ht="20.25" customHeight="1">
      <c r="A48" s="447"/>
      <c r="B48" s="191">
        <v>10</v>
      </c>
      <c r="C48" s="131" t="s">
        <v>348</v>
      </c>
      <c r="D48" s="474">
        <v>9.49</v>
      </c>
      <c r="E48" s="132">
        <f t="shared" si="4"/>
        <v>9.44</v>
      </c>
      <c r="F48" s="133">
        <f t="shared" si="0"/>
        <v>1050.3999999999996</v>
      </c>
      <c r="G48" s="133">
        <f t="shared" si="2"/>
        <v>1059.8399999999997</v>
      </c>
      <c r="H48" s="133">
        <f t="shared" si="3"/>
        <v>112.63</v>
      </c>
      <c r="I48" s="133">
        <f t="shared" si="1"/>
        <v>0.17927734037928517</v>
      </c>
      <c r="J48" s="449"/>
      <c r="K48" s="450"/>
      <c r="L48" s="134"/>
    </row>
    <row r="49" spans="1:12" s="26" customFormat="1" ht="20.25" customHeight="1">
      <c r="A49" s="447"/>
      <c r="B49" s="191">
        <v>11</v>
      </c>
      <c r="C49" s="473" t="s">
        <v>348</v>
      </c>
      <c r="D49" s="474">
        <v>9.5500000000000007</v>
      </c>
      <c r="E49" s="132">
        <f t="shared" si="4"/>
        <v>9.5</v>
      </c>
      <c r="F49" s="133">
        <f t="shared" si="0"/>
        <v>1040.8999999999996</v>
      </c>
      <c r="G49" s="133">
        <f t="shared" si="2"/>
        <v>1050.3999999999996</v>
      </c>
      <c r="H49" s="133">
        <f t="shared" si="3"/>
        <v>122.13</v>
      </c>
      <c r="I49" s="133">
        <f t="shared" si="1"/>
        <v>0.18041681500033996</v>
      </c>
      <c r="J49" s="449"/>
      <c r="K49" s="450"/>
      <c r="L49" s="134"/>
    </row>
    <row r="50" spans="1:12" s="75" customFormat="1" ht="20.25" customHeight="1">
      <c r="A50" s="447"/>
      <c r="B50" s="191">
        <v>12</v>
      </c>
      <c r="C50" s="473" t="s">
        <v>348</v>
      </c>
      <c r="D50" s="470">
        <v>9.5399999999999991</v>
      </c>
      <c r="E50" s="132">
        <f t="shared" si="4"/>
        <v>9.4899999999999984</v>
      </c>
      <c r="F50" s="133">
        <f t="shared" si="0"/>
        <v>1031.4099999999996</v>
      </c>
      <c r="G50" s="133">
        <f t="shared" si="2"/>
        <v>1040.8999999999996</v>
      </c>
      <c r="H50" s="133">
        <f t="shared" si="3"/>
        <v>131.62</v>
      </c>
      <c r="I50" s="133">
        <f t="shared" si="1"/>
        <v>0.18022690256349747</v>
      </c>
      <c r="J50" s="451"/>
      <c r="K50" s="448"/>
      <c r="L50" s="134"/>
    </row>
    <row r="51" spans="1:12" s="75" customFormat="1" ht="20.25" customHeight="1">
      <c r="A51" s="447"/>
      <c r="B51" s="191">
        <v>13</v>
      </c>
      <c r="C51" s="473" t="s">
        <v>348</v>
      </c>
      <c r="D51" s="470">
        <v>9.5299999999999994</v>
      </c>
      <c r="E51" s="132">
        <f t="shared" si="4"/>
        <v>9.4799999999999986</v>
      </c>
      <c r="F51" s="133">
        <f t="shared" si="0"/>
        <v>1021.9299999999996</v>
      </c>
      <c r="G51" s="133">
        <f t="shared" si="2"/>
        <v>1031.4099999999996</v>
      </c>
      <c r="H51" s="133">
        <f t="shared" si="3"/>
        <v>141.1</v>
      </c>
      <c r="I51" s="133">
        <f t="shared" si="1"/>
        <v>0.180036990126655</v>
      </c>
      <c r="J51" s="451"/>
      <c r="K51" s="448"/>
      <c r="L51" s="134"/>
    </row>
    <row r="52" spans="1:12" s="75" customFormat="1" ht="20.25" customHeight="1">
      <c r="A52" s="447"/>
      <c r="B52" s="191">
        <v>14</v>
      </c>
      <c r="C52" s="473" t="s">
        <v>348</v>
      </c>
      <c r="D52" s="470">
        <v>9.56</v>
      </c>
      <c r="E52" s="132">
        <f t="shared" si="4"/>
        <v>9.51</v>
      </c>
      <c r="F52" s="133">
        <f t="shared" si="0"/>
        <v>1012.4199999999996</v>
      </c>
      <c r="G52" s="133">
        <f t="shared" si="2"/>
        <v>1021.9299999999996</v>
      </c>
      <c r="H52" s="133">
        <f t="shared" si="3"/>
        <v>150.60999999999999</v>
      </c>
      <c r="I52" s="133">
        <f t="shared" si="1"/>
        <v>0.1806067274371824</v>
      </c>
      <c r="J52" s="451"/>
      <c r="K52" s="448"/>
      <c r="L52" s="134"/>
    </row>
    <row r="53" spans="1:12" s="75" customFormat="1" ht="20.25" customHeight="1">
      <c r="A53" s="447"/>
      <c r="B53" s="191">
        <v>15</v>
      </c>
      <c r="C53" s="131" t="s">
        <v>348</v>
      </c>
      <c r="D53" s="470">
        <v>9.5</v>
      </c>
      <c r="E53" s="132">
        <f t="shared" si="4"/>
        <v>9.4499999999999993</v>
      </c>
      <c r="F53" s="133">
        <f t="shared" si="0"/>
        <v>1002.9699999999996</v>
      </c>
      <c r="G53" s="133">
        <f t="shared" si="2"/>
        <v>1012.4199999999996</v>
      </c>
      <c r="H53" s="133">
        <f t="shared" si="3"/>
        <v>160.05999999999997</v>
      </c>
      <c r="I53" s="133">
        <f t="shared" si="1"/>
        <v>0.17946725281612763</v>
      </c>
      <c r="J53" s="451"/>
      <c r="K53" s="448"/>
      <c r="L53" s="134"/>
    </row>
    <row r="54" spans="1:12" s="49" customFormat="1" ht="20.25" customHeight="1">
      <c r="A54" s="452"/>
      <c r="B54" s="191">
        <v>16</v>
      </c>
      <c r="C54" s="131" t="s">
        <v>348</v>
      </c>
      <c r="D54" s="470">
        <v>9.5500000000000007</v>
      </c>
      <c r="E54" s="132">
        <f t="shared" si="4"/>
        <v>9.5</v>
      </c>
      <c r="F54" s="133">
        <f t="shared" si="0"/>
        <v>993.46999999999957</v>
      </c>
      <c r="G54" s="133">
        <f t="shared" si="2"/>
        <v>1002.9699999999996</v>
      </c>
      <c r="H54" s="133">
        <f t="shared" si="3"/>
        <v>169.55999999999997</v>
      </c>
      <c r="I54" s="133">
        <f t="shared" si="1"/>
        <v>0.18041681500033996</v>
      </c>
      <c r="J54" s="453"/>
      <c r="K54" s="454"/>
      <c r="L54" s="134"/>
    </row>
    <row r="55" spans="1:12" s="49" customFormat="1" ht="20.25" customHeight="1">
      <c r="A55" s="452"/>
      <c r="B55" s="191">
        <v>17</v>
      </c>
      <c r="C55" s="473" t="s">
        <v>348</v>
      </c>
      <c r="D55" s="470">
        <v>9.52</v>
      </c>
      <c r="E55" s="132">
        <f t="shared" si="4"/>
        <v>9.4699999999999989</v>
      </c>
      <c r="F55" s="133">
        <f t="shared" si="0"/>
        <v>983.99999999999955</v>
      </c>
      <c r="G55" s="133">
        <f t="shared" si="2"/>
        <v>993.46999999999957</v>
      </c>
      <c r="H55" s="133">
        <f t="shared" si="3"/>
        <v>179.02999999999997</v>
      </c>
      <c r="I55" s="133">
        <f t="shared" si="1"/>
        <v>0.17984707768981253</v>
      </c>
      <c r="J55" s="453"/>
      <c r="K55" s="454"/>
      <c r="L55" s="134"/>
    </row>
    <row r="56" spans="1:12" s="49" customFormat="1" ht="20.25" customHeight="1">
      <c r="A56" s="452"/>
      <c r="B56" s="191">
        <v>18</v>
      </c>
      <c r="C56" s="473" t="s">
        <v>348</v>
      </c>
      <c r="D56" s="470">
        <v>9.5399999999999991</v>
      </c>
      <c r="E56" s="132">
        <f t="shared" si="4"/>
        <v>9.4899999999999984</v>
      </c>
      <c r="F56" s="133">
        <f t="shared" si="0"/>
        <v>974.50999999999954</v>
      </c>
      <c r="G56" s="133">
        <f t="shared" si="2"/>
        <v>983.99999999999955</v>
      </c>
      <c r="H56" s="133">
        <f t="shared" si="3"/>
        <v>188.51999999999998</v>
      </c>
      <c r="I56" s="133">
        <f t="shared" si="1"/>
        <v>0.18022690256349747</v>
      </c>
      <c r="J56" s="453"/>
      <c r="K56" s="454"/>
      <c r="L56" s="134"/>
    </row>
    <row r="57" spans="1:12" s="49" customFormat="1" ht="20.25" customHeight="1">
      <c r="A57" s="452"/>
      <c r="B57" s="191">
        <v>19</v>
      </c>
      <c r="C57" s="473" t="s">
        <v>348</v>
      </c>
      <c r="D57" s="470">
        <v>9.52</v>
      </c>
      <c r="E57" s="132">
        <f t="shared" si="4"/>
        <v>9.4699999999999989</v>
      </c>
      <c r="F57" s="133">
        <f t="shared" si="0"/>
        <v>965.03999999999951</v>
      </c>
      <c r="G57" s="133">
        <f t="shared" si="2"/>
        <v>974.50999999999954</v>
      </c>
      <c r="H57" s="133">
        <f t="shared" si="3"/>
        <v>197.98999999999998</v>
      </c>
      <c r="I57" s="133">
        <f t="shared" si="1"/>
        <v>0.17984707768981253</v>
      </c>
      <c r="J57" s="453"/>
      <c r="K57" s="454"/>
      <c r="L57" s="134"/>
    </row>
    <row r="58" spans="1:12" s="49" customFormat="1" ht="20.25" customHeight="1">
      <c r="A58" s="452"/>
      <c r="B58" s="191">
        <v>20</v>
      </c>
      <c r="C58" s="131" t="s">
        <v>348</v>
      </c>
      <c r="D58" s="470">
        <v>9.5399999999999991</v>
      </c>
      <c r="E58" s="132">
        <f t="shared" si="4"/>
        <v>9.4899999999999984</v>
      </c>
      <c r="F58" s="133">
        <f t="shared" si="0"/>
        <v>955.5499999999995</v>
      </c>
      <c r="G58" s="133">
        <f t="shared" si="2"/>
        <v>965.03999999999951</v>
      </c>
      <c r="H58" s="133">
        <f t="shared" si="3"/>
        <v>207.48</v>
      </c>
      <c r="I58" s="133">
        <f t="shared" si="1"/>
        <v>0.18022690256349747</v>
      </c>
      <c r="J58" s="453"/>
      <c r="K58" s="454"/>
      <c r="L58" s="134"/>
    </row>
    <row r="59" spans="1:12" s="49" customFormat="1" ht="20.25" customHeight="1">
      <c r="A59" s="452"/>
      <c r="B59" s="191">
        <v>21</v>
      </c>
      <c r="C59" s="131" t="s">
        <v>348</v>
      </c>
      <c r="D59" s="470">
        <v>9.52</v>
      </c>
      <c r="E59" s="132">
        <f t="shared" si="4"/>
        <v>9.4699999999999989</v>
      </c>
      <c r="F59" s="133">
        <f t="shared" si="0"/>
        <v>946.07999999999947</v>
      </c>
      <c r="G59" s="133">
        <f t="shared" si="2"/>
        <v>955.5499999999995</v>
      </c>
      <c r="H59" s="133">
        <f t="shared" si="3"/>
        <v>216.95</v>
      </c>
      <c r="I59" s="133">
        <f t="shared" si="1"/>
        <v>0.17984707768981253</v>
      </c>
      <c r="J59" s="453"/>
      <c r="K59" s="454"/>
      <c r="L59" s="134"/>
    </row>
    <row r="60" spans="1:12" s="49" customFormat="1" ht="20.25" customHeight="1">
      <c r="A60" s="452"/>
      <c r="B60" s="191">
        <v>22</v>
      </c>
      <c r="C60" s="131" t="s">
        <v>348</v>
      </c>
      <c r="D60" s="470">
        <v>9.5</v>
      </c>
      <c r="E60" s="132">
        <f t="shared" si="4"/>
        <v>9.4499999999999993</v>
      </c>
      <c r="F60" s="133">
        <f t="shared" ref="F60:F91" si="5">IF(C60="Y",G60-E60,G60)</f>
        <v>936.62999999999943</v>
      </c>
      <c r="G60" s="133">
        <f t="shared" si="2"/>
        <v>946.07999999999947</v>
      </c>
      <c r="H60" s="133">
        <f t="shared" si="3"/>
        <v>226.39999999999998</v>
      </c>
      <c r="I60" s="133">
        <f t="shared" ref="I60:I91" si="6">IF(E60&gt;0,E60*$D$16,0)</f>
        <v>0.17946725281612763</v>
      </c>
      <c r="J60" s="453"/>
      <c r="K60" s="454"/>
      <c r="L60" s="134"/>
    </row>
    <row r="61" spans="1:12" s="49" customFormat="1" ht="20.25" customHeight="1">
      <c r="A61" s="452"/>
      <c r="B61" s="191">
        <v>23</v>
      </c>
      <c r="C61" s="131" t="s">
        <v>348</v>
      </c>
      <c r="D61" s="470">
        <v>9.5299999999999994</v>
      </c>
      <c r="E61" s="132">
        <f t="shared" si="4"/>
        <v>9.4799999999999986</v>
      </c>
      <c r="F61" s="133">
        <f t="shared" si="5"/>
        <v>927.14999999999941</v>
      </c>
      <c r="G61" s="133">
        <f t="shared" ref="G61:G92" si="7">F60</f>
        <v>936.62999999999943</v>
      </c>
      <c r="H61" s="133">
        <f t="shared" ref="H61:H92" si="8">H60+E61</f>
        <v>235.87999999999997</v>
      </c>
      <c r="I61" s="133">
        <f t="shared" si="6"/>
        <v>0.180036990126655</v>
      </c>
      <c r="J61" s="453"/>
      <c r="K61" s="454"/>
      <c r="L61" s="134"/>
    </row>
    <row r="62" spans="1:12" s="26" customFormat="1" ht="20.25" customHeight="1">
      <c r="A62" s="452"/>
      <c r="B62" s="191">
        <v>24</v>
      </c>
      <c r="C62" s="131" t="s">
        <v>348</v>
      </c>
      <c r="D62" s="470">
        <v>9.5500000000000007</v>
      </c>
      <c r="E62" s="132">
        <f t="shared" si="4"/>
        <v>9.5</v>
      </c>
      <c r="F62" s="133">
        <f t="shared" si="5"/>
        <v>917.64999999999941</v>
      </c>
      <c r="G62" s="133">
        <f t="shared" si="7"/>
        <v>927.14999999999941</v>
      </c>
      <c r="H62" s="133">
        <f t="shared" si="8"/>
        <v>245.37999999999997</v>
      </c>
      <c r="I62" s="133">
        <f t="shared" si="6"/>
        <v>0.18041681500033996</v>
      </c>
      <c r="J62" s="455"/>
      <c r="K62" s="456"/>
      <c r="L62" s="134"/>
    </row>
    <row r="63" spans="1:12" s="26" customFormat="1" ht="21" customHeight="1">
      <c r="A63" s="452"/>
      <c r="B63" s="191">
        <v>25</v>
      </c>
      <c r="C63" s="131" t="s">
        <v>348</v>
      </c>
      <c r="D63" s="470">
        <v>9.5399999999999991</v>
      </c>
      <c r="E63" s="132">
        <f t="shared" si="4"/>
        <v>9.4899999999999984</v>
      </c>
      <c r="F63" s="133">
        <f t="shared" si="5"/>
        <v>908.1599999999994</v>
      </c>
      <c r="G63" s="133">
        <f t="shared" si="7"/>
        <v>917.64999999999941</v>
      </c>
      <c r="H63" s="133">
        <f t="shared" si="8"/>
        <v>254.86999999999998</v>
      </c>
      <c r="I63" s="133">
        <f t="shared" si="6"/>
        <v>0.18022690256349747</v>
      </c>
      <c r="J63" s="457"/>
      <c r="K63" s="276"/>
      <c r="L63" s="134"/>
    </row>
    <row r="64" spans="1:12" s="26" customFormat="1" ht="20.25" customHeight="1">
      <c r="A64" s="452"/>
      <c r="B64" s="191">
        <v>26</v>
      </c>
      <c r="C64" s="131" t="s">
        <v>348</v>
      </c>
      <c r="D64" s="470">
        <v>9.5299999999999994</v>
      </c>
      <c r="E64" s="132">
        <f t="shared" si="4"/>
        <v>9.4799999999999986</v>
      </c>
      <c r="F64" s="133">
        <f t="shared" si="5"/>
        <v>898.67999999999938</v>
      </c>
      <c r="G64" s="133">
        <f t="shared" si="7"/>
        <v>908.1599999999994</v>
      </c>
      <c r="H64" s="133">
        <f t="shared" si="8"/>
        <v>264.34999999999997</v>
      </c>
      <c r="I64" s="133">
        <f t="shared" si="6"/>
        <v>0.180036990126655</v>
      </c>
      <c r="J64" s="455"/>
      <c r="K64" s="456"/>
      <c r="L64" s="134"/>
    </row>
    <row r="65" spans="1:12" s="26" customFormat="1" ht="20.25" customHeight="1">
      <c r="A65" s="452"/>
      <c r="B65" s="191">
        <v>27</v>
      </c>
      <c r="C65" s="131" t="s">
        <v>348</v>
      </c>
      <c r="D65" s="470">
        <v>9.5399999999999991</v>
      </c>
      <c r="E65" s="132">
        <f t="shared" si="4"/>
        <v>9.4899999999999984</v>
      </c>
      <c r="F65" s="133">
        <f t="shared" si="5"/>
        <v>889.18999999999937</v>
      </c>
      <c r="G65" s="133">
        <f t="shared" si="7"/>
        <v>898.67999999999938</v>
      </c>
      <c r="H65" s="133">
        <f t="shared" si="8"/>
        <v>273.83999999999997</v>
      </c>
      <c r="I65" s="133">
        <f t="shared" si="6"/>
        <v>0.18022690256349747</v>
      </c>
      <c r="J65" s="455"/>
      <c r="K65" s="456"/>
      <c r="L65" s="134"/>
    </row>
    <row r="66" spans="1:12" s="26" customFormat="1" ht="20.25" customHeight="1">
      <c r="A66" s="452"/>
      <c r="B66" s="191">
        <v>28</v>
      </c>
      <c r="C66" s="131" t="s">
        <v>348</v>
      </c>
      <c r="D66" s="470">
        <v>9.5500000000000007</v>
      </c>
      <c r="E66" s="132">
        <f t="shared" si="4"/>
        <v>9.5</v>
      </c>
      <c r="F66" s="133">
        <f t="shared" si="5"/>
        <v>879.68999999999937</v>
      </c>
      <c r="G66" s="133">
        <f t="shared" si="7"/>
        <v>889.18999999999937</v>
      </c>
      <c r="H66" s="133">
        <f t="shared" si="8"/>
        <v>283.33999999999997</v>
      </c>
      <c r="I66" s="133">
        <f t="shared" si="6"/>
        <v>0.18041681500033996</v>
      </c>
      <c r="J66" s="455"/>
      <c r="K66" s="456"/>
      <c r="L66" s="134"/>
    </row>
    <row r="67" spans="1:12" s="26" customFormat="1" ht="20.25" customHeight="1">
      <c r="A67" s="452"/>
      <c r="B67" s="191">
        <v>29</v>
      </c>
      <c r="C67" s="131" t="s">
        <v>348</v>
      </c>
      <c r="D67" s="470">
        <v>9.5500000000000007</v>
      </c>
      <c r="E67" s="132">
        <f t="shared" si="4"/>
        <v>9.5</v>
      </c>
      <c r="F67" s="133">
        <f t="shared" si="5"/>
        <v>870.18999999999937</v>
      </c>
      <c r="G67" s="133">
        <f t="shared" si="7"/>
        <v>879.68999999999937</v>
      </c>
      <c r="H67" s="133">
        <f t="shared" si="8"/>
        <v>292.83999999999997</v>
      </c>
      <c r="I67" s="133">
        <f t="shared" si="6"/>
        <v>0.18041681500033996</v>
      </c>
      <c r="J67" s="455"/>
      <c r="K67" s="456"/>
      <c r="L67" s="134"/>
    </row>
    <row r="68" spans="1:12" s="26" customFormat="1" ht="20.25" customHeight="1">
      <c r="A68" s="452"/>
      <c r="B68" s="191">
        <v>30</v>
      </c>
      <c r="C68" s="131" t="s">
        <v>348</v>
      </c>
      <c r="D68" s="470">
        <v>9.5299999999999994</v>
      </c>
      <c r="E68" s="132">
        <f t="shared" si="4"/>
        <v>9.4799999999999986</v>
      </c>
      <c r="F68" s="133">
        <f t="shared" si="5"/>
        <v>860.70999999999935</v>
      </c>
      <c r="G68" s="133">
        <f t="shared" si="7"/>
        <v>870.18999999999937</v>
      </c>
      <c r="H68" s="133">
        <f t="shared" si="8"/>
        <v>302.32</v>
      </c>
      <c r="I68" s="133">
        <f t="shared" si="6"/>
        <v>0.180036990126655</v>
      </c>
      <c r="J68" s="455"/>
      <c r="K68" s="456"/>
      <c r="L68" s="134"/>
    </row>
    <row r="69" spans="1:12" s="26" customFormat="1" ht="20.25" customHeight="1">
      <c r="A69" s="452"/>
      <c r="B69" s="191">
        <v>31</v>
      </c>
      <c r="C69" s="131" t="s">
        <v>348</v>
      </c>
      <c r="D69" s="470">
        <v>9.51</v>
      </c>
      <c r="E69" s="132">
        <f t="shared" si="4"/>
        <v>9.4599999999999991</v>
      </c>
      <c r="F69" s="133">
        <f t="shared" si="5"/>
        <v>851.24999999999932</v>
      </c>
      <c r="G69" s="133">
        <f t="shared" si="7"/>
        <v>860.70999999999935</v>
      </c>
      <c r="H69" s="133">
        <f t="shared" si="8"/>
        <v>311.77999999999997</v>
      </c>
      <c r="I69" s="133">
        <f t="shared" si="6"/>
        <v>0.17965716525297007</v>
      </c>
      <c r="J69" s="455"/>
      <c r="K69" s="456"/>
      <c r="L69" s="134"/>
    </row>
    <row r="70" spans="1:12" s="26" customFormat="1" ht="20.25" customHeight="1">
      <c r="A70" s="452"/>
      <c r="B70" s="191">
        <v>32</v>
      </c>
      <c r="C70" s="131" t="s">
        <v>348</v>
      </c>
      <c r="D70" s="470">
        <v>9.5500000000000007</v>
      </c>
      <c r="E70" s="132">
        <f t="shared" si="4"/>
        <v>9.5</v>
      </c>
      <c r="F70" s="133">
        <f t="shared" si="5"/>
        <v>841.74999999999932</v>
      </c>
      <c r="G70" s="133">
        <f t="shared" si="7"/>
        <v>851.24999999999932</v>
      </c>
      <c r="H70" s="133">
        <f t="shared" si="8"/>
        <v>321.27999999999997</v>
      </c>
      <c r="I70" s="133">
        <f t="shared" si="6"/>
        <v>0.18041681500033996</v>
      </c>
      <c r="J70" s="455"/>
      <c r="K70" s="456"/>
      <c r="L70" s="134"/>
    </row>
    <row r="71" spans="1:12" s="26" customFormat="1" ht="20.25" customHeight="1">
      <c r="A71" s="452"/>
      <c r="B71" s="191">
        <v>33</v>
      </c>
      <c r="C71" s="131" t="s">
        <v>348</v>
      </c>
      <c r="D71" s="470">
        <v>9.5500000000000007</v>
      </c>
      <c r="E71" s="132">
        <f t="shared" si="4"/>
        <v>9.5</v>
      </c>
      <c r="F71" s="133">
        <f t="shared" si="5"/>
        <v>832.24999999999932</v>
      </c>
      <c r="G71" s="133">
        <f t="shared" si="7"/>
        <v>841.74999999999932</v>
      </c>
      <c r="H71" s="133">
        <f t="shared" si="8"/>
        <v>330.78</v>
      </c>
      <c r="I71" s="133">
        <f t="shared" si="6"/>
        <v>0.18041681500033996</v>
      </c>
      <c r="J71" s="455"/>
      <c r="K71" s="456"/>
      <c r="L71" s="134"/>
    </row>
    <row r="72" spans="1:12" s="26" customFormat="1" ht="20.25" customHeight="1">
      <c r="A72" s="452"/>
      <c r="B72" s="191">
        <v>34</v>
      </c>
      <c r="C72" s="131" t="s">
        <v>348</v>
      </c>
      <c r="D72" s="470">
        <v>9.5299999999999994</v>
      </c>
      <c r="E72" s="132">
        <f t="shared" ref="E72:E103" si="9">D72-0.05</f>
        <v>9.4799999999999986</v>
      </c>
      <c r="F72" s="133">
        <f t="shared" si="5"/>
        <v>822.7699999999993</v>
      </c>
      <c r="G72" s="133">
        <f t="shared" si="7"/>
        <v>832.24999999999932</v>
      </c>
      <c r="H72" s="133">
        <f t="shared" si="8"/>
        <v>340.26</v>
      </c>
      <c r="I72" s="133">
        <f t="shared" si="6"/>
        <v>0.180036990126655</v>
      </c>
      <c r="J72" s="455"/>
      <c r="K72" s="456"/>
      <c r="L72" s="134"/>
    </row>
    <row r="73" spans="1:12" s="26" customFormat="1" ht="20.25" customHeight="1">
      <c r="A73" s="452"/>
      <c r="B73" s="191">
        <v>35</v>
      </c>
      <c r="C73" s="131" t="s">
        <v>348</v>
      </c>
      <c r="D73" s="470">
        <v>9.52</v>
      </c>
      <c r="E73" s="132">
        <f t="shared" si="9"/>
        <v>9.4699999999999989</v>
      </c>
      <c r="F73" s="133">
        <f t="shared" si="5"/>
        <v>813.29999999999927</v>
      </c>
      <c r="G73" s="133">
        <f t="shared" si="7"/>
        <v>822.7699999999993</v>
      </c>
      <c r="H73" s="133">
        <f t="shared" si="8"/>
        <v>349.73</v>
      </c>
      <c r="I73" s="133">
        <f t="shared" si="6"/>
        <v>0.17984707768981253</v>
      </c>
      <c r="J73" s="455"/>
      <c r="K73" s="456"/>
      <c r="L73" s="134"/>
    </row>
    <row r="74" spans="1:12" s="26" customFormat="1" ht="20.25" customHeight="1">
      <c r="A74" s="452"/>
      <c r="B74" s="191">
        <v>36</v>
      </c>
      <c r="C74" s="131" t="s">
        <v>348</v>
      </c>
      <c r="D74" s="470">
        <v>9.5299999999999994</v>
      </c>
      <c r="E74" s="132">
        <f t="shared" si="9"/>
        <v>9.4799999999999986</v>
      </c>
      <c r="F74" s="133">
        <f t="shared" si="5"/>
        <v>803.81999999999925</v>
      </c>
      <c r="G74" s="133">
        <f t="shared" si="7"/>
        <v>813.29999999999927</v>
      </c>
      <c r="H74" s="133">
        <f t="shared" si="8"/>
        <v>359.21000000000004</v>
      </c>
      <c r="I74" s="133">
        <f t="shared" si="6"/>
        <v>0.180036990126655</v>
      </c>
      <c r="J74" s="455"/>
      <c r="K74" s="456"/>
      <c r="L74" s="134"/>
    </row>
    <row r="75" spans="1:12" s="26" customFormat="1" ht="20.25" customHeight="1">
      <c r="A75" s="452"/>
      <c r="B75" s="191">
        <v>37</v>
      </c>
      <c r="C75" s="131" t="s">
        <v>348</v>
      </c>
      <c r="D75" s="470">
        <v>9.5299999999999994</v>
      </c>
      <c r="E75" s="132">
        <f t="shared" si="9"/>
        <v>9.4799999999999986</v>
      </c>
      <c r="F75" s="133">
        <f t="shared" si="5"/>
        <v>794.33999999999924</v>
      </c>
      <c r="G75" s="133">
        <f t="shared" si="7"/>
        <v>803.81999999999925</v>
      </c>
      <c r="H75" s="133">
        <f t="shared" si="8"/>
        <v>368.69000000000005</v>
      </c>
      <c r="I75" s="133">
        <f t="shared" si="6"/>
        <v>0.180036990126655</v>
      </c>
      <c r="J75" s="455"/>
      <c r="K75" s="456"/>
      <c r="L75" s="134"/>
    </row>
    <row r="76" spans="1:12" s="26" customFormat="1" ht="20.25" customHeight="1">
      <c r="A76" s="452"/>
      <c r="B76" s="191">
        <v>38</v>
      </c>
      <c r="C76" s="131" t="s">
        <v>348</v>
      </c>
      <c r="D76" s="470">
        <v>9.5500000000000007</v>
      </c>
      <c r="E76" s="132">
        <f t="shared" si="9"/>
        <v>9.5</v>
      </c>
      <c r="F76" s="133">
        <f t="shared" si="5"/>
        <v>784.83999999999924</v>
      </c>
      <c r="G76" s="133">
        <f t="shared" si="7"/>
        <v>794.33999999999924</v>
      </c>
      <c r="H76" s="133">
        <f t="shared" si="8"/>
        <v>378.19000000000005</v>
      </c>
      <c r="I76" s="133">
        <f t="shared" si="6"/>
        <v>0.18041681500033996</v>
      </c>
      <c r="J76" s="455"/>
      <c r="K76" s="456"/>
      <c r="L76" s="134"/>
    </row>
    <row r="77" spans="1:12" s="26" customFormat="1" ht="20.25" customHeight="1">
      <c r="A77" s="452"/>
      <c r="B77" s="191">
        <v>39</v>
      </c>
      <c r="C77" s="131" t="s">
        <v>348</v>
      </c>
      <c r="D77" s="470">
        <v>9.5500000000000007</v>
      </c>
      <c r="E77" s="132">
        <f t="shared" si="9"/>
        <v>9.5</v>
      </c>
      <c r="F77" s="133">
        <f t="shared" si="5"/>
        <v>775.33999999999924</v>
      </c>
      <c r="G77" s="133">
        <f t="shared" si="7"/>
        <v>784.83999999999924</v>
      </c>
      <c r="H77" s="133">
        <f t="shared" si="8"/>
        <v>387.69000000000005</v>
      </c>
      <c r="I77" s="133">
        <f t="shared" si="6"/>
        <v>0.18041681500033996</v>
      </c>
      <c r="J77" s="455"/>
      <c r="K77" s="456"/>
      <c r="L77" s="134"/>
    </row>
    <row r="78" spans="1:12" s="26" customFormat="1" ht="20.25" customHeight="1">
      <c r="A78" s="452"/>
      <c r="B78" s="191">
        <v>40</v>
      </c>
      <c r="C78" s="131" t="s">
        <v>348</v>
      </c>
      <c r="D78" s="470">
        <v>9.5299999999999994</v>
      </c>
      <c r="E78" s="132">
        <f t="shared" si="9"/>
        <v>9.4799999999999986</v>
      </c>
      <c r="F78" s="133">
        <f t="shared" si="5"/>
        <v>765.85999999999922</v>
      </c>
      <c r="G78" s="133">
        <f t="shared" si="7"/>
        <v>775.33999999999924</v>
      </c>
      <c r="H78" s="133">
        <f t="shared" si="8"/>
        <v>397.17000000000007</v>
      </c>
      <c r="I78" s="133">
        <f t="shared" si="6"/>
        <v>0.180036990126655</v>
      </c>
      <c r="J78" s="455"/>
      <c r="K78" s="456"/>
      <c r="L78" s="134"/>
    </row>
    <row r="79" spans="1:12" s="26" customFormat="1" ht="20.25" customHeight="1">
      <c r="A79" s="452"/>
      <c r="B79" s="191">
        <v>41</v>
      </c>
      <c r="C79" s="131" t="s">
        <v>348</v>
      </c>
      <c r="D79" s="470">
        <v>9.5500000000000007</v>
      </c>
      <c r="E79" s="132">
        <f t="shared" si="9"/>
        <v>9.5</v>
      </c>
      <c r="F79" s="133">
        <f t="shared" si="5"/>
        <v>756.35999999999922</v>
      </c>
      <c r="G79" s="133">
        <f t="shared" si="7"/>
        <v>765.85999999999922</v>
      </c>
      <c r="H79" s="133">
        <f t="shared" si="8"/>
        <v>406.67000000000007</v>
      </c>
      <c r="I79" s="133">
        <f t="shared" si="6"/>
        <v>0.18041681500033996</v>
      </c>
      <c r="J79" s="455"/>
      <c r="K79" s="456"/>
      <c r="L79" s="134"/>
    </row>
    <row r="80" spans="1:12" s="26" customFormat="1" ht="20.25" customHeight="1">
      <c r="A80" s="452"/>
      <c r="B80" s="191">
        <v>42</v>
      </c>
      <c r="C80" s="131" t="s">
        <v>348</v>
      </c>
      <c r="D80" s="470">
        <v>9.51</v>
      </c>
      <c r="E80" s="132">
        <f t="shared" si="9"/>
        <v>9.4599999999999991</v>
      </c>
      <c r="F80" s="133">
        <f t="shared" si="5"/>
        <v>746.89999999999918</v>
      </c>
      <c r="G80" s="133">
        <f t="shared" si="7"/>
        <v>756.35999999999922</v>
      </c>
      <c r="H80" s="133">
        <f t="shared" si="8"/>
        <v>416.13000000000005</v>
      </c>
      <c r="I80" s="133">
        <f t="shared" si="6"/>
        <v>0.17965716525297007</v>
      </c>
      <c r="J80" s="455"/>
      <c r="K80" s="456"/>
      <c r="L80" s="134"/>
    </row>
    <row r="81" spans="1:12" s="26" customFormat="1" ht="20.25" customHeight="1">
      <c r="A81" s="452"/>
      <c r="B81" s="191">
        <v>43</v>
      </c>
      <c r="C81" s="131" t="s">
        <v>348</v>
      </c>
      <c r="D81" s="470">
        <v>9.5299999999999994</v>
      </c>
      <c r="E81" s="132">
        <f t="shared" si="9"/>
        <v>9.4799999999999986</v>
      </c>
      <c r="F81" s="133">
        <f t="shared" si="5"/>
        <v>737.41999999999916</v>
      </c>
      <c r="G81" s="133">
        <f t="shared" si="7"/>
        <v>746.89999999999918</v>
      </c>
      <c r="H81" s="133">
        <f t="shared" si="8"/>
        <v>425.61000000000007</v>
      </c>
      <c r="I81" s="133">
        <f t="shared" si="6"/>
        <v>0.180036990126655</v>
      </c>
      <c r="J81" s="455"/>
      <c r="K81" s="456"/>
      <c r="L81" s="134"/>
    </row>
    <row r="82" spans="1:12" s="26" customFormat="1" ht="20.25" customHeight="1">
      <c r="A82" s="452"/>
      <c r="B82" s="191">
        <v>44</v>
      </c>
      <c r="C82" s="131" t="s">
        <v>348</v>
      </c>
      <c r="D82" s="470">
        <v>9.51</v>
      </c>
      <c r="E82" s="132">
        <f t="shared" si="9"/>
        <v>9.4599999999999991</v>
      </c>
      <c r="F82" s="133">
        <f t="shared" si="5"/>
        <v>727.95999999999913</v>
      </c>
      <c r="G82" s="133">
        <f t="shared" si="7"/>
        <v>737.41999999999916</v>
      </c>
      <c r="H82" s="133">
        <f t="shared" si="8"/>
        <v>435.07000000000005</v>
      </c>
      <c r="I82" s="133">
        <f t="shared" si="6"/>
        <v>0.17965716525297007</v>
      </c>
      <c r="J82" s="455"/>
      <c r="K82" s="456"/>
      <c r="L82" s="134"/>
    </row>
    <row r="83" spans="1:12" s="26" customFormat="1" ht="20.25" customHeight="1">
      <c r="A83" s="452"/>
      <c r="B83" s="191">
        <v>45</v>
      </c>
      <c r="C83" s="131" t="s">
        <v>348</v>
      </c>
      <c r="D83" s="470">
        <v>9.56</v>
      </c>
      <c r="E83" s="132">
        <f t="shared" si="9"/>
        <v>9.51</v>
      </c>
      <c r="F83" s="133">
        <f t="shared" si="5"/>
        <v>718.44999999999914</v>
      </c>
      <c r="G83" s="133">
        <f t="shared" si="7"/>
        <v>727.95999999999913</v>
      </c>
      <c r="H83" s="133">
        <f t="shared" si="8"/>
        <v>444.58000000000004</v>
      </c>
      <c r="I83" s="133">
        <f t="shared" si="6"/>
        <v>0.1806067274371824</v>
      </c>
      <c r="J83" s="455"/>
      <c r="K83" s="456"/>
      <c r="L83" s="134"/>
    </row>
    <row r="84" spans="1:12" s="26" customFormat="1" ht="20.25" customHeight="1">
      <c r="A84" s="452"/>
      <c r="B84" s="191">
        <v>46</v>
      </c>
      <c r="C84" s="131" t="s">
        <v>348</v>
      </c>
      <c r="D84" s="470">
        <v>9.5500000000000007</v>
      </c>
      <c r="E84" s="132">
        <f t="shared" si="9"/>
        <v>9.5</v>
      </c>
      <c r="F84" s="133">
        <f t="shared" si="5"/>
        <v>708.94999999999914</v>
      </c>
      <c r="G84" s="133">
        <f t="shared" si="7"/>
        <v>718.44999999999914</v>
      </c>
      <c r="H84" s="133">
        <f t="shared" si="8"/>
        <v>454.08000000000004</v>
      </c>
      <c r="I84" s="133">
        <f t="shared" si="6"/>
        <v>0.18041681500033996</v>
      </c>
      <c r="J84" s="455"/>
      <c r="K84" s="456"/>
      <c r="L84" s="134"/>
    </row>
    <row r="85" spans="1:12" s="26" customFormat="1" ht="20.25" customHeight="1">
      <c r="A85" s="452"/>
      <c r="B85" s="191">
        <v>47</v>
      </c>
      <c r="C85" s="131" t="s">
        <v>348</v>
      </c>
      <c r="D85" s="470">
        <v>9.5500000000000007</v>
      </c>
      <c r="E85" s="132">
        <f t="shared" si="9"/>
        <v>9.5</v>
      </c>
      <c r="F85" s="133">
        <f t="shared" si="5"/>
        <v>699.44999999999914</v>
      </c>
      <c r="G85" s="133">
        <f t="shared" si="7"/>
        <v>708.94999999999914</v>
      </c>
      <c r="H85" s="133">
        <f t="shared" si="8"/>
        <v>463.58000000000004</v>
      </c>
      <c r="I85" s="133">
        <f t="shared" si="6"/>
        <v>0.18041681500033996</v>
      </c>
      <c r="J85" s="455"/>
      <c r="K85" s="456"/>
      <c r="L85" s="134"/>
    </row>
    <row r="86" spans="1:12" s="26" customFormat="1" ht="20.25" customHeight="1">
      <c r="A86" s="452"/>
      <c r="B86" s="191">
        <v>48</v>
      </c>
      <c r="C86" s="131" t="s">
        <v>348</v>
      </c>
      <c r="D86" s="470">
        <v>9.5500000000000007</v>
      </c>
      <c r="E86" s="132">
        <f t="shared" si="9"/>
        <v>9.5</v>
      </c>
      <c r="F86" s="133">
        <f t="shared" si="5"/>
        <v>689.94999999999914</v>
      </c>
      <c r="G86" s="133">
        <f t="shared" si="7"/>
        <v>699.44999999999914</v>
      </c>
      <c r="H86" s="133">
        <f t="shared" si="8"/>
        <v>473.08000000000004</v>
      </c>
      <c r="I86" s="133">
        <f t="shared" si="6"/>
        <v>0.18041681500033996</v>
      </c>
      <c r="J86" s="455"/>
      <c r="K86" s="456"/>
      <c r="L86" s="134"/>
    </row>
    <row r="87" spans="1:12" s="26" customFormat="1" ht="20.25" customHeight="1">
      <c r="A87" s="452"/>
      <c r="B87" s="191">
        <v>49</v>
      </c>
      <c r="C87" s="131" t="s">
        <v>348</v>
      </c>
      <c r="D87" s="470">
        <v>9.56</v>
      </c>
      <c r="E87" s="132">
        <f t="shared" si="9"/>
        <v>9.51</v>
      </c>
      <c r="F87" s="133">
        <f t="shared" si="5"/>
        <v>680.43999999999915</v>
      </c>
      <c r="G87" s="133">
        <f t="shared" si="7"/>
        <v>689.94999999999914</v>
      </c>
      <c r="H87" s="133">
        <f t="shared" si="8"/>
        <v>482.59000000000003</v>
      </c>
      <c r="I87" s="133">
        <f t="shared" si="6"/>
        <v>0.1806067274371824</v>
      </c>
      <c r="J87" s="455"/>
      <c r="K87" s="456"/>
      <c r="L87" s="134"/>
    </row>
    <row r="88" spans="1:12" s="26" customFormat="1" ht="20.25" customHeight="1">
      <c r="A88" s="452"/>
      <c r="B88" s="191">
        <v>50</v>
      </c>
      <c r="C88" s="131" t="s">
        <v>348</v>
      </c>
      <c r="D88" s="470">
        <v>9.5399999999999991</v>
      </c>
      <c r="E88" s="132">
        <f t="shared" si="9"/>
        <v>9.4899999999999984</v>
      </c>
      <c r="F88" s="133">
        <f t="shared" si="5"/>
        <v>670.94999999999914</v>
      </c>
      <c r="G88" s="133">
        <f t="shared" si="7"/>
        <v>680.43999999999915</v>
      </c>
      <c r="H88" s="133">
        <f t="shared" si="8"/>
        <v>492.08000000000004</v>
      </c>
      <c r="I88" s="133">
        <f t="shared" si="6"/>
        <v>0.18022690256349747</v>
      </c>
      <c r="J88" s="455"/>
      <c r="K88" s="475"/>
      <c r="L88" s="134"/>
    </row>
    <row r="89" spans="1:12" s="26" customFormat="1" ht="20.25" customHeight="1">
      <c r="A89" s="452"/>
      <c r="B89" s="191">
        <v>51</v>
      </c>
      <c r="C89" s="131" t="s">
        <v>348</v>
      </c>
      <c r="D89" s="470">
        <v>9.56</v>
      </c>
      <c r="E89" s="132">
        <f t="shared" si="9"/>
        <v>9.51</v>
      </c>
      <c r="F89" s="133">
        <f t="shared" si="5"/>
        <v>661.43999999999915</v>
      </c>
      <c r="G89" s="133">
        <f t="shared" si="7"/>
        <v>670.94999999999914</v>
      </c>
      <c r="H89" s="133">
        <f t="shared" si="8"/>
        <v>501.59000000000003</v>
      </c>
      <c r="I89" s="133">
        <f t="shared" si="6"/>
        <v>0.1806067274371824</v>
      </c>
      <c r="J89" s="455"/>
      <c r="K89" s="475"/>
      <c r="L89" s="134"/>
    </row>
    <row r="90" spans="1:12" s="26" customFormat="1" ht="20.25" customHeight="1">
      <c r="A90" s="452"/>
      <c r="B90" s="191">
        <v>52</v>
      </c>
      <c r="C90" s="131" t="s">
        <v>348</v>
      </c>
      <c r="D90" s="470">
        <v>9.5399999999999991</v>
      </c>
      <c r="E90" s="132">
        <f t="shared" si="9"/>
        <v>9.4899999999999984</v>
      </c>
      <c r="F90" s="133">
        <f t="shared" si="5"/>
        <v>651.94999999999914</v>
      </c>
      <c r="G90" s="133">
        <f t="shared" si="7"/>
        <v>661.43999999999915</v>
      </c>
      <c r="H90" s="133">
        <f t="shared" si="8"/>
        <v>511.08000000000004</v>
      </c>
      <c r="I90" s="133">
        <f t="shared" si="6"/>
        <v>0.18022690256349747</v>
      </c>
      <c r="J90" s="455"/>
      <c r="K90" s="475"/>
      <c r="L90" s="134"/>
    </row>
    <row r="91" spans="1:12" s="26" customFormat="1" ht="20.25" customHeight="1">
      <c r="A91" s="452"/>
      <c r="B91" s="191">
        <v>53</v>
      </c>
      <c r="C91" s="131" t="s">
        <v>348</v>
      </c>
      <c r="D91" s="470">
        <v>9.56</v>
      </c>
      <c r="E91" s="132">
        <f t="shared" si="9"/>
        <v>9.51</v>
      </c>
      <c r="F91" s="133">
        <f t="shared" si="5"/>
        <v>642.43999999999915</v>
      </c>
      <c r="G91" s="133">
        <f t="shared" si="7"/>
        <v>651.94999999999914</v>
      </c>
      <c r="H91" s="133">
        <f t="shared" si="8"/>
        <v>520.59</v>
      </c>
      <c r="I91" s="133">
        <f t="shared" si="6"/>
        <v>0.1806067274371824</v>
      </c>
      <c r="J91" s="455"/>
      <c r="K91" s="475"/>
      <c r="L91" s="134"/>
    </row>
    <row r="92" spans="1:12" s="26" customFormat="1" ht="20.25" customHeight="1">
      <c r="A92" s="452"/>
      <c r="B92" s="191">
        <v>54</v>
      </c>
      <c r="C92" s="131" t="s">
        <v>348</v>
      </c>
      <c r="D92" s="470">
        <v>9.5500000000000007</v>
      </c>
      <c r="E92" s="132">
        <f t="shared" si="9"/>
        <v>9.5</v>
      </c>
      <c r="F92" s="133">
        <f t="shared" ref="F92:F123" si="10">IF(C92="Y",G92-E92,G92)</f>
        <v>632.93999999999915</v>
      </c>
      <c r="G92" s="133">
        <f t="shared" si="7"/>
        <v>642.43999999999915</v>
      </c>
      <c r="H92" s="133">
        <f t="shared" si="8"/>
        <v>530.09</v>
      </c>
      <c r="I92" s="133">
        <f t="shared" ref="I92:I123" si="11">IF(E92&gt;0,E92*$D$16,0)</f>
        <v>0.18041681500033996</v>
      </c>
      <c r="J92" s="455"/>
      <c r="K92" s="456"/>
      <c r="L92" s="134"/>
    </row>
    <row r="93" spans="1:12" s="26" customFormat="1" ht="20.25" customHeight="1">
      <c r="A93" s="452"/>
      <c r="B93" s="191">
        <v>55</v>
      </c>
      <c r="C93" s="131" t="s">
        <v>348</v>
      </c>
      <c r="D93" s="470">
        <v>9.56</v>
      </c>
      <c r="E93" s="132">
        <f t="shared" si="9"/>
        <v>9.51</v>
      </c>
      <c r="F93" s="133">
        <f t="shared" si="10"/>
        <v>623.42999999999915</v>
      </c>
      <c r="G93" s="133">
        <f t="shared" ref="G93:G124" si="12">F92</f>
        <v>632.93999999999915</v>
      </c>
      <c r="H93" s="133">
        <f t="shared" ref="H93:H124" si="13">H92+E93</f>
        <v>539.6</v>
      </c>
      <c r="I93" s="133">
        <f t="shared" si="11"/>
        <v>0.1806067274371824</v>
      </c>
      <c r="J93" s="455"/>
      <c r="K93" s="456"/>
      <c r="L93" s="134"/>
    </row>
    <row r="94" spans="1:12" s="49" customFormat="1" ht="20.25" customHeight="1">
      <c r="A94" s="452"/>
      <c r="B94" s="191">
        <v>56</v>
      </c>
      <c r="C94" s="131" t="s">
        <v>348</v>
      </c>
      <c r="D94" s="137">
        <v>9.56</v>
      </c>
      <c r="E94" s="132">
        <f t="shared" si="9"/>
        <v>9.51</v>
      </c>
      <c r="F94" s="133">
        <f t="shared" si="10"/>
        <v>613.91999999999916</v>
      </c>
      <c r="G94" s="133">
        <f t="shared" si="12"/>
        <v>623.42999999999915</v>
      </c>
      <c r="H94" s="133">
        <f t="shared" si="13"/>
        <v>549.11</v>
      </c>
      <c r="I94" s="133">
        <f t="shared" si="11"/>
        <v>0.1806067274371824</v>
      </c>
      <c r="J94" s="453"/>
      <c r="K94" s="454"/>
      <c r="L94" s="134"/>
    </row>
    <row r="95" spans="1:12" s="49" customFormat="1" ht="20.25" customHeight="1">
      <c r="A95" s="452"/>
      <c r="B95" s="191">
        <v>57</v>
      </c>
      <c r="C95" s="131" t="s">
        <v>348</v>
      </c>
      <c r="D95" s="470">
        <v>9.56</v>
      </c>
      <c r="E95" s="132">
        <f t="shared" si="9"/>
        <v>9.51</v>
      </c>
      <c r="F95" s="133">
        <f t="shared" si="10"/>
        <v>604.40999999999917</v>
      </c>
      <c r="G95" s="133">
        <f t="shared" si="12"/>
        <v>613.91999999999916</v>
      </c>
      <c r="H95" s="133">
        <f t="shared" si="13"/>
        <v>558.62</v>
      </c>
      <c r="I95" s="133">
        <f t="shared" si="11"/>
        <v>0.1806067274371824</v>
      </c>
      <c r="J95" s="453"/>
      <c r="K95" s="454"/>
      <c r="L95" s="134"/>
    </row>
    <row r="96" spans="1:12" s="49" customFormat="1" ht="20.25" customHeight="1">
      <c r="A96" s="452"/>
      <c r="B96" s="191">
        <v>58</v>
      </c>
      <c r="C96" s="131" t="s">
        <v>348</v>
      </c>
      <c r="D96" s="137">
        <v>9.56</v>
      </c>
      <c r="E96" s="132">
        <f t="shared" si="9"/>
        <v>9.51</v>
      </c>
      <c r="F96" s="133">
        <f t="shared" si="10"/>
        <v>594.89999999999918</v>
      </c>
      <c r="G96" s="133">
        <f t="shared" si="12"/>
        <v>604.40999999999917</v>
      </c>
      <c r="H96" s="133">
        <f t="shared" si="13"/>
        <v>568.13</v>
      </c>
      <c r="I96" s="133">
        <f t="shared" si="11"/>
        <v>0.1806067274371824</v>
      </c>
      <c r="J96" s="453"/>
      <c r="K96" s="454"/>
      <c r="L96" s="134"/>
    </row>
    <row r="97" spans="1:12" s="26" customFormat="1" ht="20.25" customHeight="1">
      <c r="A97" s="452"/>
      <c r="B97" s="191">
        <v>59</v>
      </c>
      <c r="C97" s="131" t="s">
        <v>348</v>
      </c>
      <c r="D97" s="470">
        <v>9.56</v>
      </c>
      <c r="E97" s="132">
        <f t="shared" si="9"/>
        <v>9.51</v>
      </c>
      <c r="F97" s="133">
        <f t="shared" si="10"/>
        <v>585.38999999999919</v>
      </c>
      <c r="G97" s="133">
        <f t="shared" si="12"/>
        <v>594.89999999999918</v>
      </c>
      <c r="H97" s="133">
        <f t="shared" si="13"/>
        <v>577.64</v>
      </c>
      <c r="I97" s="133">
        <f t="shared" si="11"/>
        <v>0.1806067274371824</v>
      </c>
      <c r="J97" s="455"/>
      <c r="K97" s="456"/>
      <c r="L97" s="134"/>
    </row>
    <row r="98" spans="1:12" s="26" customFormat="1" ht="20.25" customHeight="1">
      <c r="A98" s="452"/>
      <c r="B98" s="191">
        <v>60</v>
      </c>
      <c r="C98" s="131" t="s">
        <v>348</v>
      </c>
      <c r="D98" s="470">
        <v>9.5500000000000007</v>
      </c>
      <c r="E98" s="132">
        <f t="shared" si="9"/>
        <v>9.5</v>
      </c>
      <c r="F98" s="133">
        <f t="shared" si="10"/>
        <v>575.88999999999919</v>
      </c>
      <c r="G98" s="133">
        <f t="shared" si="12"/>
        <v>585.38999999999919</v>
      </c>
      <c r="H98" s="133">
        <f t="shared" si="13"/>
        <v>587.14</v>
      </c>
      <c r="I98" s="133">
        <f t="shared" si="11"/>
        <v>0.18041681500033996</v>
      </c>
      <c r="J98" s="455"/>
      <c r="K98" s="456"/>
      <c r="L98" s="134"/>
    </row>
    <row r="99" spans="1:12" s="26" customFormat="1" ht="20.25" customHeight="1">
      <c r="A99" s="452"/>
      <c r="B99" s="191">
        <v>61</v>
      </c>
      <c r="C99" s="131" t="s">
        <v>348</v>
      </c>
      <c r="D99" s="470">
        <v>9.5299999999999994</v>
      </c>
      <c r="E99" s="132">
        <f t="shared" si="9"/>
        <v>9.4799999999999986</v>
      </c>
      <c r="F99" s="133">
        <f t="shared" si="10"/>
        <v>566.40999999999917</v>
      </c>
      <c r="G99" s="133">
        <f t="shared" si="12"/>
        <v>575.88999999999919</v>
      </c>
      <c r="H99" s="133">
        <f t="shared" si="13"/>
        <v>596.62</v>
      </c>
      <c r="I99" s="133">
        <f t="shared" si="11"/>
        <v>0.180036990126655</v>
      </c>
      <c r="J99" s="455"/>
      <c r="K99" s="456"/>
      <c r="L99" s="134"/>
    </row>
    <row r="100" spans="1:12" s="26" customFormat="1" ht="20.25" customHeight="1">
      <c r="A100" s="452"/>
      <c r="B100" s="191">
        <v>62</v>
      </c>
      <c r="C100" s="131" t="s">
        <v>348</v>
      </c>
      <c r="D100" s="470">
        <v>9.5399999999999991</v>
      </c>
      <c r="E100" s="132">
        <f t="shared" si="9"/>
        <v>9.4899999999999984</v>
      </c>
      <c r="F100" s="133">
        <f t="shared" si="10"/>
        <v>556.91999999999916</v>
      </c>
      <c r="G100" s="133">
        <f t="shared" si="12"/>
        <v>566.40999999999917</v>
      </c>
      <c r="H100" s="133">
        <f t="shared" si="13"/>
        <v>606.11</v>
      </c>
      <c r="I100" s="133">
        <f t="shared" si="11"/>
        <v>0.18022690256349747</v>
      </c>
      <c r="J100" s="455"/>
      <c r="K100" s="456"/>
      <c r="L100" s="134"/>
    </row>
    <row r="101" spans="1:12" s="26" customFormat="1" ht="20.25" customHeight="1">
      <c r="A101" s="452"/>
      <c r="B101" s="191">
        <v>63</v>
      </c>
      <c r="C101" s="131" t="s">
        <v>348</v>
      </c>
      <c r="D101" s="470">
        <v>9.5</v>
      </c>
      <c r="E101" s="132">
        <f t="shared" si="9"/>
        <v>9.4499999999999993</v>
      </c>
      <c r="F101" s="133">
        <f t="shared" si="10"/>
        <v>547.46999999999912</v>
      </c>
      <c r="G101" s="133">
        <f t="shared" si="12"/>
        <v>556.91999999999916</v>
      </c>
      <c r="H101" s="133">
        <f t="shared" si="13"/>
        <v>615.56000000000006</v>
      </c>
      <c r="I101" s="133">
        <f t="shared" si="11"/>
        <v>0.17946725281612763</v>
      </c>
      <c r="J101" s="455"/>
      <c r="K101" s="456"/>
      <c r="L101" s="134"/>
    </row>
    <row r="102" spans="1:12" s="26" customFormat="1" ht="20.25" customHeight="1">
      <c r="A102" s="452"/>
      <c r="B102" s="191">
        <v>64</v>
      </c>
      <c r="C102" s="131" t="s">
        <v>348</v>
      </c>
      <c r="D102" s="470">
        <v>9.5299999999999994</v>
      </c>
      <c r="E102" s="132">
        <f t="shared" si="9"/>
        <v>9.4799999999999986</v>
      </c>
      <c r="F102" s="133">
        <f t="shared" si="10"/>
        <v>537.9899999999991</v>
      </c>
      <c r="G102" s="133">
        <f t="shared" si="12"/>
        <v>547.46999999999912</v>
      </c>
      <c r="H102" s="133">
        <f t="shared" si="13"/>
        <v>625.04000000000008</v>
      </c>
      <c r="I102" s="133">
        <f t="shared" si="11"/>
        <v>0.180036990126655</v>
      </c>
      <c r="J102" s="455"/>
      <c r="K102" s="456"/>
      <c r="L102" s="134"/>
    </row>
    <row r="103" spans="1:12" s="26" customFormat="1" ht="20.25" customHeight="1">
      <c r="A103" s="452"/>
      <c r="B103" s="191">
        <v>65</v>
      </c>
      <c r="C103" s="131" t="s">
        <v>348</v>
      </c>
      <c r="D103" s="470">
        <v>9.5299999999999994</v>
      </c>
      <c r="E103" s="132">
        <f t="shared" si="9"/>
        <v>9.4799999999999986</v>
      </c>
      <c r="F103" s="133">
        <f t="shared" si="10"/>
        <v>528.50999999999908</v>
      </c>
      <c r="G103" s="133">
        <f t="shared" si="12"/>
        <v>537.9899999999991</v>
      </c>
      <c r="H103" s="133">
        <f t="shared" si="13"/>
        <v>634.5200000000001</v>
      </c>
      <c r="I103" s="133">
        <f t="shared" si="11"/>
        <v>0.180036990126655</v>
      </c>
      <c r="J103" s="455"/>
      <c r="K103" s="456"/>
      <c r="L103" s="134"/>
    </row>
    <row r="104" spans="1:12" s="26" customFormat="1" ht="20.25" customHeight="1">
      <c r="A104" s="452"/>
      <c r="B104" s="191">
        <v>66</v>
      </c>
      <c r="C104" s="131" t="s">
        <v>348</v>
      </c>
      <c r="D104" s="470">
        <v>9.5500000000000007</v>
      </c>
      <c r="E104" s="132">
        <f t="shared" ref="E104:E135" si="14">D104-0.05</f>
        <v>9.5</v>
      </c>
      <c r="F104" s="133">
        <f t="shared" si="10"/>
        <v>519.00999999999908</v>
      </c>
      <c r="G104" s="133">
        <f t="shared" si="12"/>
        <v>528.50999999999908</v>
      </c>
      <c r="H104" s="133">
        <f t="shared" si="13"/>
        <v>644.0200000000001</v>
      </c>
      <c r="I104" s="133">
        <f t="shared" si="11"/>
        <v>0.18041681500033996</v>
      </c>
      <c r="J104" s="455"/>
      <c r="K104" s="456"/>
      <c r="L104" s="134"/>
    </row>
    <row r="105" spans="1:12" s="26" customFormat="1" ht="20.25" customHeight="1">
      <c r="A105" s="452"/>
      <c r="B105" s="191">
        <v>67</v>
      </c>
      <c r="C105" s="131" t="s">
        <v>348</v>
      </c>
      <c r="D105" s="470">
        <v>9.5299999999999994</v>
      </c>
      <c r="E105" s="132">
        <f t="shared" si="14"/>
        <v>9.4799999999999986</v>
      </c>
      <c r="F105" s="133">
        <f t="shared" si="10"/>
        <v>509.52999999999906</v>
      </c>
      <c r="G105" s="133">
        <f t="shared" si="12"/>
        <v>519.00999999999908</v>
      </c>
      <c r="H105" s="133">
        <f t="shared" si="13"/>
        <v>653.50000000000011</v>
      </c>
      <c r="I105" s="133">
        <f t="shared" si="11"/>
        <v>0.180036990126655</v>
      </c>
      <c r="J105" s="455"/>
      <c r="K105" s="456"/>
      <c r="L105" s="134"/>
    </row>
    <row r="106" spans="1:12" s="26" customFormat="1" ht="20.25" customHeight="1">
      <c r="A106" s="452"/>
      <c r="B106" s="191">
        <v>68</v>
      </c>
      <c r="C106" s="131" t="s">
        <v>348</v>
      </c>
      <c r="D106" s="470">
        <v>9.5299999999999994</v>
      </c>
      <c r="E106" s="132">
        <f t="shared" si="14"/>
        <v>9.4799999999999986</v>
      </c>
      <c r="F106" s="133">
        <f t="shared" si="10"/>
        <v>500.04999999999905</v>
      </c>
      <c r="G106" s="133">
        <f t="shared" si="12"/>
        <v>509.52999999999906</v>
      </c>
      <c r="H106" s="133">
        <f t="shared" si="13"/>
        <v>662.98000000000013</v>
      </c>
      <c r="I106" s="133">
        <f t="shared" si="11"/>
        <v>0.180036990126655</v>
      </c>
      <c r="J106" s="455"/>
      <c r="K106" s="456"/>
      <c r="L106" s="134"/>
    </row>
    <row r="107" spans="1:12" s="26" customFormat="1" ht="20.25" customHeight="1">
      <c r="A107" s="452"/>
      <c r="B107" s="191">
        <v>69</v>
      </c>
      <c r="C107" s="131" t="s">
        <v>348</v>
      </c>
      <c r="D107" s="470">
        <v>9.52</v>
      </c>
      <c r="E107" s="132">
        <f t="shared" si="14"/>
        <v>9.4699999999999989</v>
      </c>
      <c r="F107" s="133">
        <f t="shared" si="10"/>
        <v>490.57999999999902</v>
      </c>
      <c r="G107" s="133">
        <f t="shared" si="12"/>
        <v>500.04999999999905</v>
      </c>
      <c r="H107" s="133">
        <f t="shared" si="13"/>
        <v>672.45000000000016</v>
      </c>
      <c r="I107" s="133">
        <f t="shared" si="11"/>
        <v>0.17984707768981253</v>
      </c>
      <c r="J107" s="455"/>
      <c r="K107" s="456"/>
      <c r="L107" s="134"/>
    </row>
    <row r="108" spans="1:12" s="26" customFormat="1" ht="20.25" customHeight="1">
      <c r="A108" s="452"/>
      <c r="B108" s="191">
        <v>70</v>
      </c>
      <c r="C108" s="131" t="s">
        <v>348</v>
      </c>
      <c r="D108" s="470">
        <v>9.52</v>
      </c>
      <c r="E108" s="132">
        <f t="shared" si="14"/>
        <v>9.4699999999999989</v>
      </c>
      <c r="F108" s="133">
        <f t="shared" si="10"/>
        <v>481.10999999999899</v>
      </c>
      <c r="G108" s="133">
        <f t="shared" si="12"/>
        <v>490.57999999999902</v>
      </c>
      <c r="H108" s="133">
        <f t="shared" si="13"/>
        <v>681.92000000000019</v>
      </c>
      <c r="I108" s="133">
        <f t="shared" si="11"/>
        <v>0.17984707768981253</v>
      </c>
      <c r="J108" s="455"/>
      <c r="K108" s="456"/>
      <c r="L108" s="134"/>
    </row>
    <row r="109" spans="1:12" s="26" customFormat="1" ht="20.25" customHeight="1">
      <c r="A109" s="452"/>
      <c r="B109" s="191">
        <v>71</v>
      </c>
      <c r="C109" s="131" t="s">
        <v>348</v>
      </c>
      <c r="D109" s="470">
        <v>9.5</v>
      </c>
      <c r="E109" s="132">
        <f t="shared" si="14"/>
        <v>9.4499999999999993</v>
      </c>
      <c r="F109" s="133">
        <f t="shared" si="10"/>
        <v>471.659999999999</v>
      </c>
      <c r="G109" s="133">
        <f t="shared" si="12"/>
        <v>481.10999999999899</v>
      </c>
      <c r="H109" s="133">
        <f t="shared" si="13"/>
        <v>691.37000000000023</v>
      </c>
      <c r="I109" s="133">
        <f t="shared" si="11"/>
        <v>0.17946725281612763</v>
      </c>
      <c r="J109" s="455"/>
      <c r="K109" s="456"/>
      <c r="L109" s="134"/>
    </row>
    <row r="110" spans="1:12" s="26" customFormat="1" ht="20.25" customHeight="1">
      <c r="A110" s="452"/>
      <c r="B110" s="191">
        <v>72</v>
      </c>
      <c r="C110" s="131" t="s">
        <v>348</v>
      </c>
      <c r="D110" s="470">
        <v>9.5299999999999994</v>
      </c>
      <c r="E110" s="132">
        <f t="shared" si="14"/>
        <v>9.4799999999999986</v>
      </c>
      <c r="F110" s="133">
        <f t="shared" si="10"/>
        <v>462.17999999999898</v>
      </c>
      <c r="G110" s="133">
        <f t="shared" si="12"/>
        <v>471.659999999999</v>
      </c>
      <c r="H110" s="133">
        <f t="shared" si="13"/>
        <v>700.85000000000025</v>
      </c>
      <c r="I110" s="133">
        <f t="shared" si="11"/>
        <v>0.180036990126655</v>
      </c>
      <c r="J110" s="455"/>
      <c r="K110" s="456"/>
      <c r="L110" s="134"/>
    </row>
    <row r="111" spans="1:12" s="26" customFormat="1" ht="20.25" customHeight="1">
      <c r="A111" s="452"/>
      <c r="B111" s="191">
        <v>73</v>
      </c>
      <c r="C111" s="131" t="s">
        <v>348</v>
      </c>
      <c r="D111" s="470">
        <v>9.56</v>
      </c>
      <c r="E111" s="132">
        <f t="shared" si="14"/>
        <v>9.51</v>
      </c>
      <c r="F111" s="133">
        <f t="shared" si="10"/>
        <v>452.66999999999899</v>
      </c>
      <c r="G111" s="133">
        <f t="shared" si="12"/>
        <v>462.17999999999898</v>
      </c>
      <c r="H111" s="133">
        <f t="shared" si="13"/>
        <v>710.36000000000024</v>
      </c>
      <c r="I111" s="133">
        <f t="shared" si="11"/>
        <v>0.1806067274371824</v>
      </c>
      <c r="J111" s="455"/>
      <c r="K111" s="456"/>
      <c r="L111" s="134"/>
    </row>
    <row r="112" spans="1:12" s="26" customFormat="1" ht="20.25" customHeight="1">
      <c r="A112" s="452"/>
      <c r="B112" s="191">
        <v>74</v>
      </c>
      <c r="C112" s="131" t="s">
        <v>348</v>
      </c>
      <c r="D112" s="470">
        <v>9.5500000000000007</v>
      </c>
      <c r="E112" s="132">
        <f t="shared" si="14"/>
        <v>9.5</v>
      </c>
      <c r="F112" s="133">
        <f t="shared" si="10"/>
        <v>443.16999999999899</v>
      </c>
      <c r="G112" s="133">
        <f t="shared" si="12"/>
        <v>452.66999999999899</v>
      </c>
      <c r="H112" s="133">
        <f t="shared" si="13"/>
        <v>719.86000000000024</v>
      </c>
      <c r="I112" s="133">
        <f t="shared" si="11"/>
        <v>0.18041681500033996</v>
      </c>
      <c r="J112" s="455"/>
      <c r="K112" s="456"/>
      <c r="L112" s="134"/>
    </row>
    <row r="113" spans="1:12" s="26" customFormat="1" ht="20.25" customHeight="1">
      <c r="A113" s="452"/>
      <c r="B113" s="191">
        <v>75</v>
      </c>
      <c r="C113" s="131" t="s">
        <v>348</v>
      </c>
      <c r="D113" s="470">
        <v>9.5399999999999991</v>
      </c>
      <c r="E113" s="132">
        <f t="shared" si="14"/>
        <v>9.4899999999999984</v>
      </c>
      <c r="F113" s="133">
        <f t="shared" si="10"/>
        <v>433.67999999999898</v>
      </c>
      <c r="G113" s="133">
        <f t="shared" si="12"/>
        <v>443.16999999999899</v>
      </c>
      <c r="H113" s="133">
        <f t="shared" si="13"/>
        <v>729.35000000000025</v>
      </c>
      <c r="I113" s="133">
        <f t="shared" si="11"/>
        <v>0.18022690256349747</v>
      </c>
      <c r="J113" s="455"/>
      <c r="K113" s="456"/>
      <c r="L113" s="134"/>
    </row>
    <row r="114" spans="1:12" s="26" customFormat="1" ht="20.25" customHeight="1">
      <c r="A114" s="452"/>
      <c r="B114" s="191">
        <v>76</v>
      </c>
      <c r="C114" s="131" t="s">
        <v>348</v>
      </c>
      <c r="D114" s="470">
        <v>9.56</v>
      </c>
      <c r="E114" s="132">
        <f t="shared" si="14"/>
        <v>9.51</v>
      </c>
      <c r="F114" s="133">
        <f t="shared" si="10"/>
        <v>424.16999999999899</v>
      </c>
      <c r="G114" s="133">
        <f t="shared" si="12"/>
        <v>433.67999999999898</v>
      </c>
      <c r="H114" s="133">
        <f t="shared" si="13"/>
        <v>738.86000000000024</v>
      </c>
      <c r="I114" s="133">
        <f t="shared" si="11"/>
        <v>0.1806067274371824</v>
      </c>
      <c r="J114" s="455"/>
      <c r="K114" s="456"/>
      <c r="L114" s="134"/>
    </row>
    <row r="115" spans="1:12" s="26" customFormat="1" ht="20.25" customHeight="1">
      <c r="A115" s="452"/>
      <c r="B115" s="191">
        <v>77</v>
      </c>
      <c r="C115" s="131" t="s">
        <v>348</v>
      </c>
      <c r="D115" s="470">
        <v>9.5500000000000007</v>
      </c>
      <c r="E115" s="132">
        <f t="shared" si="14"/>
        <v>9.5</v>
      </c>
      <c r="F115" s="133">
        <f t="shared" si="10"/>
        <v>414.66999999999899</v>
      </c>
      <c r="G115" s="133">
        <f t="shared" si="12"/>
        <v>424.16999999999899</v>
      </c>
      <c r="H115" s="133">
        <f t="shared" si="13"/>
        <v>748.36000000000024</v>
      </c>
      <c r="I115" s="133">
        <f t="shared" si="11"/>
        <v>0.18041681500033996</v>
      </c>
      <c r="J115" s="455"/>
      <c r="K115" s="456"/>
      <c r="L115" s="134"/>
    </row>
    <row r="116" spans="1:12" s="26" customFormat="1" ht="20.25" customHeight="1">
      <c r="A116" s="452"/>
      <c r="B116" s="191">
        <v>78</v>
      </c>
      <c r="C116" s="131" t="s">
        <v>348</v>
      </c>
      <c r="D116" s="470">
        <v>9.5500000000000007</v>
      </c>
      <c r="E116" s="132">
        <f t="shared" si="14"/>
        <v>9.5</v>
      </c>
      <c r="F116" s="133">
        <f t="shared" si="10"/>
        <v>405.16999999999899</v>
      </c>
      <c r="G116" s="133">
        <f t="shared" si="12"/>
        <v>414.66999999999899</v>
      </c>
      <c r="H116" s="133">
        <f t="shared" si="13"/>
        <v>757.86000000000024</v>
      </c>
      <c r="I116" s="133">
        <f t="shared" si="11"/>
        <v>0.18041681500033996</v>
      </c>
      <c r="J116" s="455"/>
      <c r="K116" s="456"/>
      <c r="L116" s="134"/>
    </row>
    <row r="117" spans="1:12" s="26" customFormat="1" ht="20.25" customHeight="1">
      <c r="A117" s="452"/>
      <c r="B117" s="191">
        <v>79</v>
      </c>
      <c r="C117" s="131" t="s">
        <v>348</v>
      </c>
      <c r="D117" s="470">
        <v>9.56</v>
      </c>
      <c r="E117" s="132">
        <f t="shared" si="14"/>
        <v>9.51</v>
      </c>
      <c r="F117" s="133">
        <f t="shared" si="10"/>
        <v>395.659999999999</v>
      </c>
      <c r="G117" s="133">
        <f t="shared" si="12"/>
        <v>405.16999999999899</v>
      </c>
      <c r="H117" s="133">
        <f t="shared" si="13"/>
        <v>767.37000000000023</v>
      </c>
      <c r="I117" s="133">
        <f t="shared" si="11"/>
        <v>0.1806067274371824</v>
      </c>
      <c r="J117" s="455"/>
      <c r="K117" s="456"/>
      <c r="L117" s="134"/>
    </row>
    <row r="118" spans="1:12" s="26" customFormat="1" ht="20.25" customHeight="1">
      <c r="A118" s="452"/>
      <c r="B118" s="191">
        <v>80</v>
      </c>
      <c r="C118" s="131" t="s">
        <v>348</v>
      </c>
      <c r="D118" s="470">
        <v>9.52</v>
      </c>
      <c r="E118" s="132">
        <f t="shared" si="14"/>
        <v>9.4699999999999989</v>
      </c>
      <c r="F118" s="133">
        <f t="shared" si="10"/>
        <v>386.18999999999903</v>
      </c>
      <c r="G118" s="133">
        <f t="shared" si="12"/>
        <v>395.659999999999</v>
      </c>
      <c r="H118" s="133">
        <f t="shared" si="13"/>
        <v>776.84000000000026</v>
      </c>
      <c r="I118" s="133">
        <f t="shared" si="11"/>
        <v>0.17984707768981253</v>
      </c>
      <c r="J118" s="455"/>
      <c r="K118" s="456"/>
      <c r="L118" s="134"/>
    </row>
    <row r="119" spans="1:12" s="26" customFormat="1" ht="20.25" customHeight="1">
      <c r="A119" s="452"/>
      <c r="B119" s="191">
        <v>81</v>
      </c>
      <c r="C119" s="131" t="s">
        <v>348</v>
      </c>
      <c r="D119" s="470">
        <v>9.5399999999999991</v>
      </c>
      <c r="E119" s="132">
        <f t="shared" si="14"/>
        <v>9.4899999999999984</v>
      </c>
      <c r="F119" s="133">
        <f t="shared" si="10"/>
        <v>376.69999999999902</v>
      </c>
      <c r="G119" s="133">
        <f t="shared" si="12"/>
        <v>386.18999999999903</v>
      </c>
      <c r="H119" s="133">
        <f t="shared" si="13"/>
        <v>786.33000000000027</v>
      </c>
      <c r="I119" s="133">
        <f t="shared" si="11"/>
        <v>0.18022690256349747</v>
      </c>
      <c r="J119" s="455"/>
      <c r="K119" s="456"/>
      <c r="L119" s="134"/>
    </row>
    <row r="120" spans="1:12" s="26" customFormat="1" ht="20.25" customHeight="1">
      <c r="A120" s="452"/>
      <c r="B120" s="191">
        <v>82</v>
      </c>
      <c r="C120" s="131" t="s">
        <v>348</v>
      </c>
      <c r="D120" s="470">
        <v>9.5399999999999991</v>
      </c>
      <c r="E120" s="132">
        <f t="shared" si="14"/>
        <v>9.4899999999999984</v>
      </c>
      <c r="F120" s="133">
        <f t="shared" si="10"/>
        <v>367.20999999999901</v>
      </c>
      <c r="G120" s="133">
        <f t="shared" si="12"/>
        <v>376.69999999999902</v>
      </c>
      <c r="H120" s="133">
        <f t="shared" si="13"/>
        <v>795.82000000000028</v>
      </c>
      <c r="I120" s="133">
        <f t="shared" si="11"/>
        <v>0.18022690256349747</v>
      </c>
      <c r="J120" s="455"/>
      <c r="K120" s="456"/>
      <c r="L120" s="134"/>
    </row>
    <row r="121" spans="1:12" s="26" customFormat="1" ht="20.25" customHeight="1">
      <c r="A121" s="452"/>
      <c r="B121" s="191">
        <v>83</v>
      </c>
      <c r="C121" s="131" t="s">
        <v>348</v>
      </c>
      <c r="D121" s="470">
        <v>9.56</v>
      </c>
      <c r="E121" s="132">
        <f t="shared" si="14"/>
        <v>9.51</v>
      </c>
      <c r="F121" s="133">
        <f t="shared" si="10"/>
        <v>357.69999999999902</v>
      </c>
      <c r="G121" s="133">
        <f t="shared" si="12"/>
        <v>367.20999999999901</v>
      </c>
      <c r="H121" s="133">
        <f t="shared" si="13"/>
        <v>805.33000000000027</v>
      </c>
      <c r="I121" s="133">
        <f t="shared" si="11"/>
        <v>0.1806067274371824</v>
      </c>
      <c r="J121" s="455"/>
      <c r="K121" s="456"/>
      <c r="L121" s="134"/>
    </row>
    <row r="122" spans="1:12" s="26" customFormat="1" ht="20.25" customHeight="1">
      <c r="A122" s="452"/>
      <c r="B122" s="191">
        <v>84</v>
      </c>
      <c r="C122" s="131" t="s">
        <v>348</v>
      </c>
      <c r="D122" s="470">
        <v>9.56</v>
      </c>
      <c r="E122" s="132">
        <f t="shared" si="14"/>
        <v>9.51</v>
      </c>
      <c r="F122" s="133">
        <f t="shared" si="10"/>
        <v>348.18999999999903</v>
      </c>
      <c r="G122" s="133">
        <f t="shared" si="12"/>
        <v>357.69999999999902</v>
      </c>
      <c r="H122" s="133">
        <f t="shared" si="13"/>
        <v>814.84000000000026</v>
      </c>
      <c r="I122" s="133">
        <f t="shared" si="11"/>
        <v>0.1806067274371824</v>
      </c>
      <c r="J122" s="455"/>
      <c r="K122" s="456"/>
      <c r="L122" s="134"/>
    </row>
    <row r="123" spans="1:12" s="26" customFormat="1" ht="20.25" customHeight="1">
      <c r="A123" s="452"/>
      <c r="B123" s="191">
        <v>85</v>
      </c>
      <c r="C123" s="131" t="s">
        <v>348</v>
      </c>
      <c r="D123" s="470">
        <v>9.56</v>
      </c>
      <c r="E123" s="132">
        <f t="shared" si="14"/>
        <v>9.51</v>
      </c>
      <c r="F123" s="133">
        <f t="shared" si="10"/>
        <v>338.67999999999904</v>
      </c>
      <c r="G123" s="133">
        <f t="shared" si="12"/>
        <v>348.18999999999903</v>
      </c>
      <c r="H123" s="133">
        <f t="shared" si="13"/>
        <v>824.35000000000025</v>
      </c>
      <c r="I123" s="133">
        <f t="shared" si="11"/>
        <v>0.1806067274371824</v>
      </c>
      <c r="J123" s="455"/>
      <c r="K123" s="456"/>
      <c r="L123" s="134"/>
    </row>
    <row r="124" spans="1:12" s="26" customFormat="1" ht="20.25" customHeight="1">
      <c r="A124" s="452"/>
      <c r="B124" s="191">
        <v>86</v>
      </c>
      <c r="C124" s="131" t="s">
        <v>348</v>
      </c>
      <c r="D124" s="470">
        <v>9.5500000000000007</v>
      </c>
      <c r="E124" s="132">
        <f t="shared" si="14"/>
        <v>9.5</v>
      </c>
      <c r="F124" s="133">
        <f t="shared" ref="F124:F163" si="15">IF(C124="Y",G124-E124,G124)</f>
        <v>329.17999999999904</v>
      </c>
      <c r="G124" s="133">
        <f t="shared" si="12"/>
        <v>338.67999999999904</v>
      </c>
      <c r="H124" s="133">
        <f t="shared" si="13"/>
        <v>833.85000000000025</v>
      </c>
      <c r="I124" s="133">
        <f t="shared" ref="I124:I155" si="16">IF(E124&gt;0,E124*$D$16,0)</f>
        <v>0.18041681500033996</v>
      </c>
      <c r="J124" s="455"/>
      <c r="K124" s="458"/>
      <c r="L124" s="134"/>
    </row>
    <row r="125" spans="1:12" s="26" customFormat="1" ht="20.25" customHeight="1">
      <c r="A125" s="452"/>
      <c r="B125" s="191">
        <v>87</v>
      </c>
      <c r="C125" s="131" t="s">
        <v>348</v>
      </c>
      <c r="D125" s="470">
        <v>9.5500000000000007</v>
      </c>
      <c r="E125" s="132">
        <f t="shared" si="14"/>
        <v>9.5</v>
      </c>
      <c r="F125" s="133">
        <f t="shared" si="15"/>
        <v>319.67999999999904</v>
      </c>
      <c r="G125" s="133">
        <f t="shared" ref="G125:G156" si="17">F124</f>
        <v>329.17999999999904</v>
      </c>
      <c r="H125" s="133">
        <f t="shared" ref="H125:H156" si="18">H124+E125</f>
        <v>843.35000000000025</v>
      </c>
      <c r="I125" s="133">
        <f t="shared" si="16"/>
        <v>0.18041681500033996</v>
      </c>
      <c r="J125" s="455"/>
      <c r="K125" s="459"/>
      <c r="L125" s="138"/>
    </row>
    <row r="126" spans="1:12" s="26" customFormat="1" ht="20.25" customHeight="1">
      <c r="A126" s="452"/>
      <c r="B126" s="191">
        <v>88</v>
      </c>
      <c r="C126" s="131" t="s">
        <v>348</v>
      </c>
      <c r="D126" s="470">
        <v>9.5500000000000007</v>
      </c>
      <c r="E126" s="132">
        <f t="shared" si="14"/>
        <v>9.5</v>
      </c>
      <c r="F126" s="133">
        <f t="shared" si="15"/>
        <v>310.17999999999904</v>
      </c>
      <c r="G126" s="133">
        <f t="shared" si="17"/>
        <v>319.67999999999904</v>
      </c>
      <c r="H126" s="133">
        <f t="shared" si="18"/>
        <v>852.85000000000025</v>
      </c>
      <c r="I126" s="133">
        <f t="shared" si="16"/>
        <v>0.18041681500033996</v>
      </c>
      <c r="J126" s="455"/>
      <c r="K126" s="459"/>
      <c r="L126" s="138"/>
    </row>
    <row r="127" spans="1:12" s="26" customFormat="1" ht="20.25" customHeight="1">
      <c r="A127" s="452"/>
      <c r="B127" s="191">
        <v>89</v>
      </c>
      <c r="C127" s="131" t="s">
        <v>348</v>
      </c>
      <c r="D127" s="470">
        <v>9.5299999999999994</v>
      </c>
      <c r="E127" s="132">
        <f t="shared" si="14"/>
        <v>9.4799999999999986</v>
      </c>
      <c r="F127" s="133">
        <f t="shared" si="15"/>
        <v>300.69999999999902</v>
      </c>
      <c r="G127" s="133">
        <f t="shared" si="17"/>
        <v>310.17999999999904</v>
      </c>
      <c r="H127" s="133">
        <f t="shared" si="18"/>
        <v>862.33000000000027</v>
      </c>
      <c r="I127" s="133">
        <f t="shared" si="16"/>
        <v>0.180036990126655</v>
      </c>
      <c r="J127" s="455"/>
      <c r="K127" s="459"/>
      <c r="L127" s="138"/>
    </row>
    <row r="128" spans="1:12" s="26" customFormat="1" ht="20.25" customHeight="1">
      <c r="A128" s="452"/>
      <c r="B128" s="191">
        <v>90</v>
      </c>
      <c r="C128" s="131" t="s">
        <v>348</v>
      </c>
      <c r="D128" s="470">
        <v>9.52</v>
      </c>
      <c r="E128" s="132">
        <f t="shared" si="14"/>
        <v>9.4699999999999989</v>
      </c>
      <c r="F128" s="133">
        <f t="shared" si="15"/>
        <v>291.229999999999</v>
      </c>
      <c r="G128" s="133">
        <f t="shared" si="17"/>
        <v>300.69999999999902</v>
      </c>
      <c r="H128" s="133">
        <f t="shared" si="18"/>
        <v>871.8000000000003</v>
      </c>
      <c r="I128" s="133">
        <f t="shared" si="16"/>
        <v>0.17984707768981253</v>
      </c>
      <c r="J128" s="455"/>
      <c r="K128" s="459"/>
      <c r="L128" s="138"/>
    </row>
    <row r="129" spans="1:12" s="26" customFormat="1" ht="20.25" customHeight="1">
      <c r="A129" s="452"/>
      <c r="B129" s="191">
        <v>91</v>
      </c>
      <c r="C129" s="131" t="s">
        <v>348</v>
      </c>
      <c r="D129" s="470">
        <v>9.56</v>
      </c>
      <c r="E129" s="132">
        <f t="shared" si="14"/>
        <v>9.51</v>
      </c>
      <c r="F129" s="133">
        <f t="shared" si="15"/>
        <v>281.719999999999</v>
      </c>
      <c r="G129" s="133">
        <f t="shared" si="17"/>
        <v>291.229999999999</v>
      </c>
      <c r="H129" s="133">
        <f t="shared" si="18"/>
        <v>881.31000000000029</v>
      </c>
      <c r="I129" s="133">
        <f t="shared" si="16"/>
        <v>0.1806067274371824</v>
      </c>
      <c r="J129" s="455"/>
      <c r="K129" s="459"/>
      <c r="L129" s="138"/>
    </row>
    <row r="130" spans="1:12" s="26" customFormat="1" ht="20.25" customHeight="1">
      <c r="A130" s="452"/>
      <c r="B130" s="191">
        <v>92</v>
      </c>
      <c r="C130" s="131" t="s">
        <v>348</v>
      </c>
      <c r="D130" s="470">
        <v>9.56</v>
      </c>
      <c r="E130" s="132">
        <f t="shared" si="14"/>
        <v>9.51</v>
      </c>
      <c r="F130" s="133">
        <f t="shared" si="15"/>
        <v>272.20999999999901</v>
      </c>
      <c r="G130" s="133">
        <f t="shared" si="17"/>
        <v>281.719999999999</v>
      </c>
      <c r="H130" s="133">
        <f t="shared" si="18"/>
        <v>890.82000000000028</v>
      </c>
      <c r="I130" s="133">
        <f t="shared" si="16"/>
        <v>0.1806067274371824</v>
      </c>
      <c r="J130" s="455"/>
      <c r="K130" s="459"/>
      <c r="L130" s="138"/>
    </row>
    <row r="131" spans="1:12" s="26" customFormat="1" ht="20.25" customHeight="1">
      <c r="A131" s="452"/>
      <c r="B131" s="191">
        <v>93</v>
      </c>
      <c r="C131" s="131" t="s">
        <v>348</v>
      </c>
      <c r="D131" s="470">
        <v>9.5299999999999994</v>
      </c>
      <c r="E131" s="132">
        <f t="shared" si="14"/>
        <v>9.4799999999999986</v>
      </c>
      <c r="F131" s="133">
        <f t="shared" si="15"/>
        <v>262.729999999999</v>
      </c>
      <c r="G131" s="133">
        <f t="shared" si="17"/>
        <v>272.20999999999901</v>
      </c>
      <c r="H131" s="133">
        <f t="shared" si="18"/>
        <v>900.3000000000003</v>
      </c>
      <c r="I131" s="133">
        <f t="shared" si="16"/>
        <v>0.180036990126655</v>
      </c>
      <c r="J131" s="455"/>
      <c r="K131" s="459"/>
      <c r="L131" s="138"/>
    </row>
    <row r="132" spans="1:12" s="26" customFormat="1" ht="20.25" customHeight="1">
      <c r="A132" s="452"/>
      <c r="B132" s="191">
        <v>94</v>
      </c>
      <c r="C132" s="131" t="s">
        <v>348</v>
      </c>
      <c r="D132" s="470">
        <v>9.5299999999999994</v>
      </c>
      <c r="E132" s="132">
        <f t="shared" si="14"/>
        <v>9.4799999999999986</v>
      </c>
      <c r="F132" s="133">
        <f t="shared" si="15"/>
        <v>253.24999999999901</v>
      </c>
      <c r="G132" s="133">
        <f t="shared" si="17"/>
        <v>262.729999999999</v>
      </c>
      <c r="H132" s="133">
        <f t="shared" si="18"/>
        <v>909.78000000000031</v>
      </c>
      <c r="I132" s="133">
        <f t="shared" si="16"/>
        <v>0.180036990126655</v>
      </c>
      <c r="J132" s="455"/>
      <c r="K132" s="459"/>
      <c r="L132" s="138"/>
    </row>
    <row r="133" spans="1:12" s="26" customFormat="1" ht="20.25" customHeight="1">
      <c r="A133" s="452"/>
      <c r="B133" s="191">
        <v>95</v>
      </c>
      <c r="C133" s="131" t="s">
        <v>348</v>
      </c>
      <c r="D133" s="470">
        <v>9.5399999999999991</v>
      </c>
      <c r="E133" s="132">
        <f t="shared" si="14"/>
        <v>9.4899999999999984</v>
      </c>
      <c r="F133" s="133">
        <f t="shared" si="15"/>
        <v>243.759999999999</v>
      </c>
      <c r="G133" s="133">
        <f t="shared" si="17"/>
        <v>253.24999999999901</v>
      </c>
      <c r="H133" s="133">
        <f t="shared" si="18"/>
        <v>919.27000000000032</v>
      </c>
      <c r="I133" s="133">
        <f t="shared" si="16"/>
        <v>0.18022690256349747</v>
      </c>
      <c r="J133" s="455"/>
      <c r="K133" s="459"/>
      <c r="L133" s="138"/>
    </row>
    <row r="134" spans="1:12" s="26" customFormat="1" ht="20.25" customHeight="1">
      <c r="A134" s="452"/>
      <c r="B134" s="191">
        <v>96</v>
      </c>
      <c r="C134" s="131" t="s">
        <v>348</v>
      </c>
      <c r="D134" s="470">
        <v>9.5399999999999991</v>
      </c>
      <c r="E134" s="132">
        <f t="shared" si="14"/>
        <v>9.4899999999999984</v>
      </c>
      <c r="F134" s="133">
        <f t="shared" si="15"/>
        <v>234.26999999999899</v>
      </c>
      <c r="G134" s="133">
        <f t="shared" si="17"/>
        <v>243.759999999999</v>
      </c>
      <c r="H134" s="133">
        <f t="shared" si="18"/>
        <v>928.76000000000033</v>
      </c>
      <c r="I134" s="133">
        <f t="shared" si="16"/>
        <v>0.18022690256349747</v>
      </c>
      <c r="J134" s="455"/>
      <c r="K134" s="459"/>
      <c r="L134" s="138"/>
    </row>
    <row r="135" spans="1:12" s="26" customFormat="1" ht="20.25" customHeight="1">
      <c r="A135" s="452"/>
      <c r="B135" s="191">
        <v>97</v>
      </c>
      <c r="C135" s="131" t="s">
        <v>348</v>
      </c>
      <c r="D135" s="470">
        <v>9.5399999999999991</v>
      </c>
      <c r="E135" s="132">
        <f t="shared" si="14"/>
        <v>9.4899999999999984</v>
      </c>
      <c r="F135" s="133">
        <f t="shared" si="15"/>
        <v>224.77999999999898</v>
      </c>
      <c r="G135" s="133">
        <f t="shared" si="17"/>
        <v>234.26999999999899</v>
      </c>
      <c r="H135" s="133">
        <f t="shared" si="18"/>
        <v>938.25000000000034</v>
      </c>
      <c r="I135" s="133">
        <f t="shared" si="16"/>
        <v>0.18022690256349747</v>
      </c>
      <c r="J135" s="455"/>
      <c r="K135" s="459"/>
      <c r="L135" s="138"/>
    </row>
    <row r="136" spans="1:12" s="26" customFormat="1" ht="20.25" customHeight="1">
      <c r="A136" s="452"/>
      <c r="B136" s="191">
        <v>98</v>
      </c>
      <c r="C136" s="131" t="s">
        <v>348</v>
      </c>
      <c r="D136" s="470">
        <v>9.5399999999999991</v>
      </c>
      <c r="E136" s="132">
        <f t="shared" ref="E136:E158" si="19">D136-0.05</f>
        <v>9.4899999999999984</v>
      </c>
      <c r="F136" s="133">
        <f t="shared" si="15"/>
        <v>215.28999999999897</v>
      </c>
      <c r="G136" s="133">
        <f t="shared" si="17"/>
        <v>224.77999999999898</v>
      </c>
      <c r="H136" s="133">
        <f t="shared" si="18"/>
        <v>947.74000000000035</v>
      </c>
      <c r="I136" s="133">
        <f t="shared" si="16"/>
        <v>0.18022690256349747</v>
      </c>
      <c r="J136" s="455"/>
      <c r="K136" s="459"/>
      <c r="L136" s="138"/>
    </row>
    <row r="137" spans="1:12" s="26" customFormat="1" ht="20.25" customHeight="1">
      <c r="A137" s="452"/>
      <c r="B137" s="191">
        <v>99</v>
      </c>
      <c r="C137" s="131" t="s">
        <v>348</v>
      </c>
      <c r="D137" s="470">
        <v>9.56</v>
      </c>
      <c r="E137" s="132">
        <f t="shared" si="19"/>
        <v>9.51</v>
      </c>
      <c r="F137" s="133">
        <f t="shared" si="15"/>
        <v>205.77999999999898</v>
      </c>
      <c r="G137" s="133">
        <f t="shared" si="17"/>
        <v>215.28999999999897</v>
      </c>
      <c r="H137" s="133">
        <f t="shared" si="18"/>
        <v>957.25000000000034</v>
      </c>
      <c r="I137" s="133">
        <f t="shared" si="16"/>
        <v>0.1806067274371824</v>
      </c>
      <c r="J137" s="455"/>
      <c r="K137" s="459"/>
      <c r="L137" s="138"/>
    </row>
    <row r="138" spans="1:12" s="49" customFormat="1" ht="20.25" customHeight="1">
      <c r="A138" s="452"/>
      <c r="B138" s="191">
        <v>100</v>
      </c>
      <c r="C138" s="131" t="s">
        <v>348</v>
      </c>
      <c r="D138" s="137">
        <v>9.56</v>
      </c>
      <c r="E138" s="132">
        <f t="shared" si="19"/>
        <v>9.51</v>
      </c>
      <c r="F138" s="133">
        <f t="shared" si="15"/>
        <v>196.26999999999899</v>
      </c>
      <c r="G138" s="133">
        <f t="shared" si="17"/>
        <v>205.77999999999898</v>
      </c>
      <c r="H138" s="133">
        <f t="shared" si="18"/>
        <v>966.76000000000033</v>
      </c>
      <c r="I138" s="133">
        <f t="shared" si="16"/>
        <v>0.1806067274371824</v>
      </c>
      <c r="J138" s="453"/>
      <c r="K138" s="460"/>
      <c r="L138" s="138"/>
    </row>
    <row r="139" spans="1:12" s="26" customFormat="1" ht="20.25" customHeight="1">
      <c r="A139" s="452"/>
      <c r="B139" s="191">
        <v>101</v>
      </c>
      <c r="C139" s="131" t="s">
        <v>348</v>
      </c>
      <c r="D139" s="470">
        <v>9.56</v>
      </c>
      <c r="E139" s="132">
        <f t="shared" si="19"/>
        <v>9.51</v>
      </c>
      <c r="F139" s="133">
        <f t="shared" si="15"/>
        <v>186.759999999999</v>
      </c>
      <c r="G139" s="133">
        <f t="shared" si="17"/>
        <v>196.26999999999899</v>
      </c>
      <c r="H139" s="133">
        <f t="shared" si="18"/>
        <v>976.27000000000032</v>
      </c>
      <c r="I139" s="133">
        <f t="shared" si="16"/>
        <v>0.1806067274371824</v>
      </c>
      <c r="J139" s="455"/>
      <c r="K139" s="459"/>
      <c r="L139" s="138"/>
    </row>
    <row r="140" spans="1:12" s="26" customFormat="1" ht="20.25" customHeight="1">
      <c r="A140" s="452"/>
      <c r="B140" s="191">
        <v>102</v>
      </c>
      <c r="C140" s="131" t="s">
        <v>348</v>
      </c>
      <c r="D140" s="470">
        <v>9.5399999999999991</v>
      </c>
      <c r="E140" s="132">
        <f t="shared" si="19"/>
        <v>9.4899999999999984</v>
      </c>
      <c r="F140" s="133">
        <f t="shared" si="15"/>
        <v>177.26999999999899</v>
      </c>
      <c r="G140" s="133">
        <f t="shared" si="17"/>
        <v>186.759999999999</v>
      </c>
      <c r="H140" s="133">
        <f t="shared" si="18"/>
        <v>985.76000000000033</v>
      </c>
      <c r="I140" s="133">
        <f t="shared" si="16"/>
        <v>0.18022690256349747</v>
      </c>
      <c r="J140" s="455"/>
      <c r="K140" s="459"/>
      <c r="L140" s="138"/>
    </row>
    <row r="141" spans="1:12" s="26" customFormat="1" ht="20.25" customHeight="1">
      <c r="A141" s="452"/>
      <c r="B141" s="191">
        <v>103</v>
      </c>
      <c r="C141" s="131" t="s">
        <v>348</v>
      </c>
      <c r="D141" s="470">
        <v>9.5399999999999991</v>
      </c>
      <c r="E141" s="132">
        <f t="shared" si="19"/>
        <v>9.4899999999999984</v>
      </c>
      <c r="F141" s="133">
        <f t="shared" si="15"/>
        <v>167.77999999999898</v>
      </c>
      <c r="G141" s="133">
        <f t="shared" si="17"/>
        <v>177.26999999999899</v>
      </c>
      <c r="H141" s="133">
        <f t="shared" si="18"/>
        <v>995.25000000000034</v>
      </c>
      <c r="I141" s="133">
        <f t="shared" si="16"/>
        <v>0.18022690256349747</v>
      </c>
      <c r="J141" s="455"/>
      <c r="K141" s="459"/>
      <c r="L141" s="138"/>
    </row>
    <row r="142" spans="1:12" s="26" customFormat="1" ht="20.25" customHeight="1">
      <c r="A142" s="452"/>
      <c r="B142" s="191">
        <v>104</v>
      </c>
      <c r="C142" s="131" t="s">
        <v>348</v>
      </c>
      <c r="D142" s="470">
        <v>9.56</v>
      </c>
      <c r="E142" s="132">
        <f t="shared" si="19"/>
        <v>9.51</v>
      </c>
      <c r="F142" s="133">
        <f t="shared" si="15"/>
        <v>158.26999999999899</v>
      </c>
      <c r="G142" s="133">
        <f t="shared" si="17"/>
        <v>167.77999999999898</v>
      </c>
      <c r="H142" s="133">
        <f t="shared" si="18"/>
        <v>1004.7600000000003</v>
      </c>
      <c r="I142" s="133">
        <f t="shared" si="16"/>
        <v>0.1806067274371824</v>
      </c>
      <c r="J142" s="455"/>
      <c r="K142" s="459"/>
      <c r="L142" s="138"/>
    </row>
    <row r="143" spans="1:12" s="26" customFormat="1" ht="20.25" customHeight="1">
      <c r="A143" s="452"/>
      <c r="B143" s="191">
        <v>105</v>
      </c>
      <c r="C143" s="131" t="s">
        <v>348</v>
      </c>
      <c r="D143" s="470">
        <v>9.5500000000000007</v>
      </c>
      <c r="E143" s="132">
        <f t="shared" si="19"/>
        <v>9.5</v>
      </c>
      <c r="F143" s="133">
        <f t="shared" si="15"/>
        <v>148.76999999999899</v>
      </c>
      <c r="G143" s="133">
        <f t="shared" si="17"/>
        <v>158.26999999999899</v>
      </c>
      <c r="H143" s="133">
        <f t="shared" si="18"/>
        <v>1014.2600000000003</v>
      </c>
      <c r="I143" s="133">
        <f t="shared" si="16"/>
        <v>0.18041681500033996</v>
      </c>
      <c r="J143" s="455"/>
      <c r="K143" s="459"/>
      <c r="L143" s="138"/>
    </row>
    <row r="144" spans="1:12" s="26" customFormat="1" ht="20.25" customHeight="1">
      <c r="A144" s="452"/>
      <c r="B144" s="191">
        <v>106</v>
      </c>
      <c r="C144" s="131" t="s">
        <v>348</v>
      </c>
      <c r="D144" s="470">
        <v>9.5399999999999991</v>
      </c>
      <c r="E144" s="132">
        <f t="shared" si="19"/>
        <v>9.4899999999999984</v>
      </c>
      <c r="F144" s="133">
        <f t="shared" si="15"/>
        <v>139.27999999999898</v>
      </c>
      <c r="G144" s="133">
        <f t="shared" si="17"/>
        <v>148.76999999999899</v>
      </c>
      <c r="H144" s="133">
        <f t="shared" si="18"/>
        <v>1023.7500000000003</v>
      </c>
      <c r="I144" s="133">
        <f t="shared" si="16"/>
        <v>0.18022690256349747</v>
      </c>
      <c r="J144" s="455"/>
      <c r="K144" s="459"/>
      <c r="L144" s="138"/>
    </row>
    <row r="145" spans="1:12" s="26" customFormat="1" ht="20.25" customHeight="1">
      <c r="A145" s="452"/>
      <c r="B145" s="191">
        <v>107</v>
      </c>
      <c r="C145" s="131" t="s">
        <v>348</v>
      </c>
      <c r="D145" s="470">
        <v>9.56</v>
      </c>
      <c r="E145" s="132">
        <f t="shared" si="19"/>
        <v>9.51</v>
      </c>
      <c r="F145" s="133">
        <f t="shared" si="15"/>
        <v>129.76999999999899</v>
      </c>
      <c r="G145" s="133">
        <f t="shared" si="17"/>
        <v>139.27999999999898</v>
      </c>
      <c r="H145" s="133">
        <f t="shared" si="18"/>
        <v>1033.2600000000004</v>
      </c>
      <c r="I145" s="133">
        <f t="shared" si="16"/>
        <v>0.1806067274371824</v>
      </c>
      <c r="J145" s="455"/>
      <c r="K145" s="459"/>
      <c r="L145" s="138"/>
    </row>
    <row r="146" spans="1:12" s="26" customFormat="1" ht="20.25" customHeight="1">
      <c r="A146" s="452"/>
      <c r="B146" s="191">
        <v>108</v>
      </c>
      <c r="C146" s="131" t="s">
        <v>348</v>
      </c>
      <c r="D146" s="470">
        <v>9.5500000000000007</v>
      </c>
      <c r="E146" s="132">
        <f t="shared" si="19"/>
        <v>9.5</v>
      </c>
      <c r="F146" s="133">
        <f t="shared" si="15"/>
        <v>120.26999999999899</v>
      </c>
      <c r="G146" s="133">
        <f t="shared" si="17"/>
        <v>129.76999999999899</v>
      </c>
      <c r="H146" s="133">
        <f t="shared" si="18"/>
        <v>1042.7600000000004</v>
      </c>
      <c r="I146" s="133">
        <f t="shared" si="16"/>
        <v>0.18041681500033996</v>
      </c>
      <c r="J146" s="455"/>
      <c r="K146" s="459"/>
      <c r="L146" s="138"/>
    </row>
    <row r="147" spans="1:12" s="26" customFormat="1" ht="20.25" customHeight="1">
      <c r="A147" s="452"/>
      <c r="B147" s="191">
        <v>109</v>
      </c>
      <c r="C147" s="131" t="s">
        <v>348</v>
      </c>
      <c r="D147" s="470">
        <v>9.1300000000000008</v>
      </c>
      <c r="E147" s="132">
        <f t="shared" si="19"/>
        <v>9.08</v>
      </c>
      <c r="F147" s="133">
        <f t="shared" si="15"/>
        <v>111.18999999999899</v>
      </c>
      <c r="G147" s="133">
        <f t="shared" si="17"/>
        <v>120.26999999999899</v>
      </c>
      <c r="H147" s="133">
        <f t="shared" si="18"/>
        <v>1051.8400000000004</v>
      </c>
      <c r="I147" s="133">
        <f t="shared" si="16"/>
        <v>0.1724404926529565</v>
      </c>
      <c r="J147" s="455"/>
      <c r="K147" s="459"/>
      <c r="L147" s="138"/>
    </row>
    <row r="148" spans="1:12" s="26" customFormat="1" ht="20.25" customHeight="1">
      <c r="A148" s="452"/>
      <c r="B148" s="191">
        <v>110</v>
      </c>
      <c r="C148" s="131" t="s">
        <v>348</v>
      </c>
      <c r="D148" s="470">
        <v>9.5500000000000007</v>
      </c>
      <c r="E148" s="132">
        <f t="shared" si="19"/>
        <v>9.5</v>
      </c>
      <c r="F148" s="133">
        <f t="shared" si="15"/>
        <v>101.68999999999899</v>
      </c>
      <c r="G148" s="133">
        <f t="shared" si="17"/>
        <v>111.18999999999899</v>
      </c>
      <c r="H148" s="133">
        <f t="shared" si="18"/>
        <v>1061.3400000000004</v>
      </c>
      <c r="I148" s="133">
        <f t="shared" si="16"/>
        <v>0.18041681500033996</v>
      </c>
      <c r="J148" s="455"/>
      <c r="K148" s="459"/>
      <c r="L148" s="138"/>
    </row>
    <row r="149" spans="1:12" s="26" customFormat="1" ht="20.25" customHeight="1">
      <c r="A149" s="452"/>
      <c r="B149" s="191">
        <v>111</v>
      </c>
      <c r="C149" s="131" t="s">
        <v>348</v>
      </c>
      <c r="D149" s="470">
        <v>9.5299999999999994</v>
      </c>
      <c r="E149" s="132">
        <f t="shared" si="19"/>
        <v>9.4799999999999986</v>
      </c>
      <c r="F149" s="133">
        <f t="shared" si="15"/>
        <v>92.209999999998985</v>
      </c>
      <c r="G149" s="133">
        <f t="shared" si="17"/>
        <v>101.68999999999899</v>
      </c>
      <c r="H149" s="133">
        <f t="shared" si="18"/>
        <v>1070.8200000000004</v>
      </c>
      <c r="I149" s="133">
        <f t="shared" si="16"/>
        <v>0.180036990126655</v>
      </c>
      <c r="J149" s="455"/>
      <c r="K149" s="459"/>
      <c r="L149" s="138"/>
    </row>
    <row r="150" spans="1:12" s="26" customFormat="1" ht="20.25" customHeight="1">
      <c r="A150" s="452"/>
      <c r="B150" s="191">
        <v>112</v>
      </c>
      <c r="C150" s="131" t="s">
        <v>348</v>
      </c>
      <c r="D150" s="470">
        <v>9.5</v>
      </c>
      <c r="E150" s="132">
        <f t="shared" si="19"/>
        <v>9.4499999999999993</v>
      </c>
      <c r="F150" s="133">
        <f t="shared" si="15"/>
        <v>82.759999999998982</v>
      </c>
      <c r="G150" s="133">
        <f t="shared" si="17"/>
        <v>92.209999999998985</v>
      </c>
      <c r="H150" s="133">
        <f t="shared" si="18"/>
        <v>1080.2700000000004</v>
      </c>
      <c r="I150" s="133">
        <f t="shared" si="16"/>
        <v>0.17946725281612763</v>
      </c>
      <c r="J150" s="455"/>
      <c r="K150" s="459"/>
      <c r="L150" s="138"/>
    </row>
    <row r="151" spans="1:12" s="26" customFormat="1" ht="20.25" customHeight="1">
      <c r="A151" s="452"/>
      <c r="B151" s="191">
        <v>113</v>
      </c>
      <c r="C151" s="131" t="s">
        <v>348</v>
      </c>
      <c r="D151" s="470">
        <v>9.5399999999999991</v>
      </c>
      <c r="E151" s="132">
        <f t="shared" si="19"/>
        <v>9.4899999999999984</v>
      </c>
      <c r="F151" s="133">
        <f t="shared" si="15"/>
        <v>73.269999999998987</v>
      </c>
      <c r="G151" s="133">
        <f t="shared" si="17"/>
        <v>82.759999999998982</v>
      </c>
      <c r="H151" s="133">
        <f t="shared" si="18"/>
        <v>1089.7600000000004</v>
      </c>
      <c r="I151" s="133">
        <f t="shared" si="16"/>
        <v>0.18022690256349747</v>
      </c>
      <c r="J151" s="455"/>
      <c r="K151" s="459"/>
      <c r="L151" s="138"/>
    </row>
    <row r="152" spans="1:12" s="26" customFormat="1" ht="20.25" customHeight="1">
      <c r="A152" s="452"/>
      <c r="B152" s="191">
        <v>114</v>
      </c>
      <c r="C152" s="131" t="s">
        <v>348</v>
      </c>
      <c r="D152" s="470">
        <v>8.9600000000000009</v>
      </c>
      <c r="E152" s="132">
        <f t="shared" si="19"/>
        <v>8.91</v>
      </c>
      <c r="F152" s="133">
        <f t="shared" si="15"/>
        <v>64.35999999999899</v>
      </c>
      <c r="G152" s="133">
        <f t="shared" si="17"/>
        <v>73.269999999998987</v>
      </c>
      <c r="H152" s="133">
        <f t="shared" si="18"/>
        <v>1098.6700000000005</v>
      </c>
      <c r="I152" s="133">
        <f t="shared" si="16"/>
        <v>0.16921198122663464</v>
      </c>
      <c r="J152" s="455"/>
      <c r="K152" s="459"/>
      <c r="L152" s="138"/>
    </row>
    <row r="153" spans="1:12" s="26" customFormat="1" ht="20.25" customHeight="1">
      <c r="A153" s="452"/>
      <c r="B153" s="191">
        <v>115</v>
      </c>
      <c r="C153" s="131" t="s">
        <v>348</v>
      </c>
      <c r="D153" s="470">
        <v>8.86</v>
      </c>
      <c r="E153" s="132">
        <f t="shared" si="19"/>
        <v>8.8099999999999987</v>
      </c>
      <c r="F153" s="133">
        <f t="shared" si="15"/>
        <v>55.549999999998988</v>
      </c>
      <c r="G153" s="133">
        <f t="shared" si="17"/>
        <v>64.35999999999899</v>
      </c>
      <c r="H153" s="133">
        <f t="shared" si="18"/>
        <v>1107.4800000000005</v>
      </c>
      <c r="I153" s="133">
        <f t="shared" si="16"/>
        <v>0.16731285685820996</v>
      </c>
      <c r="J153" s="455"/>
      <c r="K153" s="459"/>
      <c r="L153" s="138"/>
    </row>
    <row r="154" spans="1:12" s="26" customFormat="1" ht="20.25" customHeight="1">
      <c r="A154" s="452"/>
      <c r="B154" s="191">
        <v>116</v>
      </c>
      <c r="C154" s="131" t="s">
        <v>348</v>
      </c>
      <c r="D154" s="470">
        <v>9.5299999999999994</v>
      </c>
      <c r="E154" s="132">
        <f t="shared" si="19"/>
        <v>9.4799999999999986</v>
      </c>
      <c r="F154" s="133">
        <f t="shared" si="15"/>
        <v>46.069999999998991</v>
      </c>
      <c r="G154" s="133">
        <f t="shared" si="17"/>
        <v>55.549999999998988</v>
      </c>
      <c r="H154" s="133">
        <f t="shared" si="18"/>
        <v>1116.9600000000005</v>
      </c>
      <c r="I154" s="133">
        <f t="shared" si="16"/>
        <v>0.180036990126655</v>
      </c>
      <c r="J154" s="455"/>
      <c r="K154" s="459"/>
      <c r="L154" s="138"/>
    </row>
    <row r="155" spans="1:12" s="26" customFormat="1" ht="20.25" customHeight="1">
      <c r="A155" s="452"/>
      <c r="B155" s="191">
        <v>117</v>
      </c>
      <c r="C155" s="131" t="s">
        <v>348</v>
      </c>
      <c r="D155" s="470">
        <v>9.48</v>
      </c>
      <c r="E155" s="132">
        <f t="shared" si="19"/>
        <v>9.43</v>
      </c>
      <c r="F155" s="133">
        <f t="shared" si="15"/>
        <v>36.639999999998992</v>
      </c>
      <c r="G155" s="133">
        <f t="shared" si="17"/>
        <v>46.069999999998991</v>
      </c>
      <c r="H155" s="133">
        <f t="shared" si="18"/>
        <v>1126.3900000000006</v>
      </c>
      <c r="I155" s="133">
        <f t="shared" si="16"/>
        <v>0.1790874279424427</v>
      </c>
      <c r="J155" s="455"/>
      <c r="K155" s="459"/>
      <c r="L155" s="138"/>
    </row>
    <row r="156" spans="1:12" s="26" customFormat="1" ht="20.25" customHeight="1">
      <c r="A156" s="452"/>
      <c r="B156" s="191">
        <v>118</v>
      </c>
      <c r="C156" s="131" t="s">
        <v>348</v>
      </c>
      <c r="D156" s="470">
        <v>8.73</v>
      </c>
      <c r="E156" s="132">
        <f t="shared" si="19"/>
        <v>8.68</v>
      </c>
      <c r="F156" s="133">
        <f t="shared" si="15"/>
        <v>27.959999999998992</v>
      </c>
      <c r="G156" s="133">
        <f t="shared" si="17"/>
        <v>36.639999999998992</v>
      </c>
      <c r="H156" s="133">
        <f t="shared" si="18"/>
        <v>1135.0700000000006</v>
      </c>
      <c r="I156" s="133">
        <f t="shared" ref="I156:I161" si="20">IF(E156&gt;0,E156*$D$16,0)</f>
        <v>0.16484399517925796</v>
      </c>
      <c r="J156" s="455"/>
      <c r="K156" s="459"/>
      <c r="L156" s="138"/>
    </row>
    <row r="157" spans="1:12" s="26" customFormat="1" ht="20.25" customHeight="1">
      <c r="A157" s="452"/>
      <c r="B157" s="191">
        <v>119</v>
      </c>
      <c r="C157" s="131" t="s">
        <v>348</v>
      </c>
      <c r="D157" s="470">
        <v>8.82</v>
      </c>
      <c r="E157" s="132">
        <f t="shared" si="19"/>
        <v>8.77</v>
      </c>
      <c r="F157" s="133">
        <f t="shared" si="15"/>
        <v>19.189999999998992</v>
      </c>
      <c r="G157" s="133">
        <f t="shared" ref="G157:G163" si="21">F156</f>
        <v>27.959999999998992</v>
      </c>
      <c r="H157" s="133">
        <f t="shared" ref="H157:H163" si="22">H156+E157</f>
        <v>1143.8400000000006</v>
      </c>
      <c r="I157" s="133">
        <f t="shared" si="20"/>
        <v>0.16655320711084012</v>
      </c>
      <c r="J157" s="455"/>
      <c r="K157" s="459"/>
      <c r="L157" s="138"/>
    </row>
    <row r="158" spans="1:12" s="348" customFormat="1" ht="20.25" customHeight="1">
      <c r="A158" s="452"/>
      <c r="B158" s="191">
        <v>120</v>
      </c>
      <c r="C158" s="131" t="s">
        <v>348</v>
      </c>
      <c r="D158" s="470">
        <v>9.56</v>
      </c>
      <c r="E158" s="132">
        <f t="shared" si="19"/>
        <v>9.51</v>
      </c>
      <c r="F158" s="133">
        <f t="shared" si="15"/>
        <v>9.6799999999989925</v>
      </c>
      <c r="G158" s="133">
        <f t="shared" si="21"/>
        <v>19.189999999998992</v>
      </c>
      <c r="H158" s="133">
        <f t="shared" si="22"/>
        <v>1153.3500000000006</v>
      </c>
      <c r="I158" s="133">
        <f t="shared" si="20"/>
        <v>0.1806067274371824</v>
      </c>
      <c r="J158" s="455"/>
      <c r="K158" s="459"/>
      <c r="L158" s="347"/>
    </row>
    <row r="159" spans="1:12" s="488" customFormat="1" ht="20.25" customHeight="1">
      <c r="A159" s="481"/>
      <c r="B159" s="191" t="s">
        <v>360</v>
      </c>
      <c r="C159" s="131" t="s">
        <v>348</v>
      </c>
      <c r="D159" s="482"/>
      <c r="E159" s="483">
        <v>3.13</v>
      </c>
      <c r="F159" s="484">
        <f t="shared" si="15"/>
        <v>6.5499999999989926</v>
      </c>
      <c r="G159" s="484">
        <f t="shared" si="21"/>
        <v>9.6799999999989925</v>
      </c>
      <c r="H159" s="484">
        <f t="shared" si="22"/>
        <v>1156.4800000000007</v>
      </c>
      <c r="I159" s="484">
        <f t="shared" si="20"/>
        <v>5.9442592731690946E-2</v>
      </c>
      <c r="J159" s="485"/>
      <c r="K159" s="486"/>
      <c r="L159" s="487"/>
    </row>
    <row r="160" spans="1:12" s="488" customFormat="1" ht="20.25" customHeight="1">
      <c r="A160" s="481"/>
      <c r="B160" s="191" t="s">
        <v>360</v>
      </c>
      <c r="C160" s="131" t="s">
        <v>348</v>
      </c>
      <c r="D160" s="482"/>
      <c r="E160" s="483">
        <v>0.65</v>
      </c>
      <c r="F160" s="484">
        <f t="shared" si="15"/>
        <v>5.8999999999989923</v>
      </c>
      <c r="G160" s="484">
        <f t="shared" si="21"/>
        <v>6.5499999999989926</v>
      </c>
      <c r="H160" s="484">
        <f t="shared" si="22"/>
        <v>1157.1300000000008</v>
      </c>
      <c r="I160" s="484">
        <f t="shared" si="20"/>
        <v>1.2344308394760101E-2</v>
      </c>
      <c r="J160" s="485"/>
      <c r="K160" s="486"/>
      <c r="L160" s="487"/>
    </row>
    <row r="161" spans="1:12" s="49" customFormat="1" ht="20.25" customHeight="1">
      <c r="A161" s="452"/>
      <c r="B161" s="191" t="s">
        <v>360</v>
      </c>
      <c r="C161" s="131" t="s">
        <v>348</v>
      </c>
      <c r="D161" s="137"/>
      <c r="E161" s="132">
        <v>0.55000000000000004</v>
      </c>
      <c r="F161" s="133">
        <f t="shared" si="15"/>
        <v>5.3499999999989925</v>
      </c>
      <c r="G161" s="133">
        <f t="shared" si="21"/>
        <v>5.8999999999989923</v>
      </c>
      <c r="H161" s="133">
        <f t="shared" si="22"/>
        <v>1157.6800000000007</v>
      </c>
      <c r="I161" s="133">
        <f t="shared" si="20"/>
        <v>1.0445184026335472E-2</v>
      </c>
      <c r="J161" s="453"/>
      <c r="K161" s="460"/>
      <c r="L161" s="138"/>
    </row>
    <row r="162" spans="1:12" s="49" customFormat="1" ht="20.25" customHeight="1">
      <c r="A162" s="452"/>
      <c r="B162" s="191" t="s">
        <v>361</v>
      </c>
      <c r="C162" s="131" t="s">
        <v>348</v>
      </c>
      <c r="D162" s="137"/>
      <c r="E162" s="132">
        <v>0.27</v>
      </c>
      <c r="F162" s="133">
        <f t="shared" si="15"/>
        <v>5.0799999999989929</v>
      </c>
      <c r="G162" s="133">
        <f t="shared" si="21"/>
        <v>5.3499999999989925</v>
      </c>
      <c r="H162" s="133">
        <f t="shared" si="22"/>
        <v>1157.9500000000007</v>
      </c>
      <c r="I162" s="133"/>
      <c r="J162" s="453"/>
      <c r="K162" s="460"/>
      <c r="L162" s="138"/>
    </row>
    <row r="163" spans="1:12" s="49" customFormat="1" ht="20.25" customHeight="1" thickBot="1">
      <c r="A163" s="461"/>
      <c r="B163" s="476" t="s">
        <v>264</v>
      </c>
      <c r="C163" s="477" t="s">
        <v>348</v>
      </c>
      <c r="D163" s="478"/>
      <c r="E163" s="479">
        <v>5.08</v>
      </c>
      <c r="F163" s="480">
        <f t="shared" si="15"/>
        <v>-1.007194327939942E-12</v>
      </c>
      <c r="G163" s="480">
        <f t="shared" si="21"/>
        <v>5.0799999999989929</v>
      </c>
      <c r="H163" s="480">
        <f t="shared" si="22"/>
        <v>1163.0300000000007</v>
      </c>
      <c r="I163" s="480"/>
      <c r="J163" s="462"/>
      <c r="K163" s="463"/>
      <c r="L163" s="135"/>
    </row>
    <row r="164" spans="1:12">
      <c r="A164" s="139"/>
      <c r="J164" s="75"/>
      <c r="K164" s="139"/>
    </row>
    <row r="165" spans="1:12">
      <c r="A165" s="139"/>
      <c r="J165" s="75"/>
      <c r="K165" s="139"/>
    </row>
    <row r="166" spans="1:12">
      <c r="A166" s="139"/>
      <c r="J166" s="75"/>
      <c r="K166" s="139"/>
    </row>
    <row r="167" spans="1:12">
      <c r="A167" s="139"/>
      <c r="J167" s="75"/>
      <c r="K167" s="139"/>
    </row>
    <row r="168" spans="1:12">
      <c r="A168" s="139"/>
      <c r="J168" s="75"/>
      <c r="K168" s="139"/>
    </row>
    <row r="169" spans="1:12">
      <c r="A169" s="139"/>
      <c r="J169" s="75"/>
      <c r="K169" s="139"/>
    </row>
    <row r="170" spans="1:12">
      <c r="A170" s="139"/>
      <c r="J170" s="75"/>
      <c r="K170" s="139"/>
    </row>
    <row r="171" spans="1:12">
      <c r="A171" s="139"/>
    </row>
    <row r="172" spans="1:12">
      <c r="A172" s="139"/>
    </row>
    <row r="173" spans="1:12">
      <c r="A173" s="139"/>
    </row>
    <row r="174" spans="1:12">
      <c r="A174" s="139"/>
    </row>
    <row r="175" spans="1:12">
      <c r="A175" s="139"/>
    </row>
    <row r="176" spans="1:12">
      <c r="A176" s="139"/>
    </row>
    <row r="177" spans="1:1">
      <c r="A177" s="139"/>
    </row>
    <row r="178" spans="1:1">
      <c r="A178" s="139"/>
    </row>
    <row r="179" spans="1:1">
      <c r="A179" s="139"/>
    </row>
    <row r="180" spans="1:1">
      <c r="A180" s="139"/>
    </row>
    <row r="181" spans="1:1">
      <c r="A181" s="139"/>
    </row>
    <row r="182" spans="1:1">
      <c r="A182" s="139"/>
    </row>
    <row r="183" spans="1:1">
      <c r="A183" s="139"/>
    </row>
    <row r="184" spans="1:1">
      <c r="A184" s="139"/>
    </row>
    <row r="185" spans="1:1">
      <c r="A185" s="139"/>
    </row>
    <row r="186" spans="1:1">
      <c r="A186" s="139"/>
    </row>
    <row r="187" spans="1:1">
      <c r="A187" s="139"/>
    </row>
    <row r="188" spans="1:1">
      <c r="A188" s="139"/>
    </row>
    <row r="189" spans="1:1">
      <c r="A189" s="139"/>
    </row>
    <row r="190" spans="1:1">
      <c r="A190" s="139"/>
    </row>
    <row r="191" spans="1:1">
      <c r="A191" s="139"/>
    </row>
    <row r="192" spans="1:1">
      <c r="A192" s="139"/>
    </row>
    <row r="193" spans="1:1">
      <c r="A193" s="139"/>
    </row>
    <row r="194" spans="1:1">
      <c r="A194" s="139"/>
    </row>
    <row r="195" spans="1:1">
      <c r="A195" s="139"/>
    </row>
    <row r="196" spans="1:1">
      <c r="A196" s="139"/>
    </row>
    <row r="197" spans="1:1">
      <c r="A197" s="139"/>
    </row>
    <row r="198" spans="1:1">
      <c r="A198" s="139"/>
    </row>
    <row r="199" spans="1:1">
      <c r="A199" s="139"/>
    </row>
    <row r="200" spans="1:1">
      <c r="A200" s="139"/>
    </row>
    <row r="201" spans="1:1">
      <c r="A201" s="139"/>
    </row>
    <row r="202" spans="1:1">
      <c r="A202" s="139"/>
    </row>
    <row r="203" spans="1:1">
      <c r="A203" s="139"/>
    </row>
    <row r="204" spans="1:1">
      <c r="A204" s="139"/>
    </row>
    <row r="205" spans="1:1">
      <c r="A205" s="139"/>
    </row>
    <row r="206" spans="1:1">
      <c r="A206" s="139"/>
    </row>
    <row r="207" spans="1:1">
      <c r="A207" s="139"/>
    </row>
    <row r="208" spans="1:1">
      <c r="A208" s="139"/>
    </row>
    <row r="209" spans="1:1">
      <c r="A209" s="139"/>
    </row>
    <row r="210" spans="1:1">
      <c r="A210" s="139"/>
    </row>
    <row r="211" spans="1:1">
      <c r="A211" s="139"/>
    </row>
    <row r="212" spans="1:1">
      <c r="A212" s="139"/>
    </row>
    <row r="213" spans="1:1">
      <c r="A213" s="139"/>
    </row>
    <row r="214" spans="1:1">
      <c r="A214" s="139"/>
    </row>
    <row r="215" spans="1:1">
      <c r="A215" s="139"/>
    </row>
    <row r="216" spans="1:1">
      <c r="A216" s="139"/>
    </row>
    <row r="217" spans="1:1">
      <c r="A217" s="139"/>
    </row>
    <row r="218" spans="1:1">
      <c r="A218" s="139"/>
    </row>
    <row r="219" spans="1:1">
      <c r="A219" s="139"/>
    </row>
    <row r="220" spans="1:1">
      <c r="A220" s="139"/>
    </row>
    <row r="221" spans="1:1">
      <c r="A221" s="139"/>
    </row>
    <row r="222" spans="1:1">
      <c r="A222" s="139"/>
    </row>
    <row r="223" spans="1:1">
      <c r="A223" s="139"/>
    </row>
    <row r="224" spans="1:1">
      <c r="A224" s="139"/>
    </row>
    <row r="225" spans="1:1">
      <c r="A225" s="139"/>
    </row>
    <row r="226" spans="1:1">
      <c r="A226" s="139"/>
    </row>
    <row r="227" spans="1:1">
      <c r="A227" s="139"/>
    </row>
    <row r="228" spans="1:1">
      <c r="A228" s="139"/>
    </row>
    <row r="229" spans="1:1">
      <c r="A229" s="139"/>
    </row>
    <row r="230" spans="1:1">
      <c r="A230" s="139"/>
    </row>
    <row r="231" spans="1:1">
      <c r="A231" s="139"/>
    </row>
    <row r="232" spans="1:1">
      <c r="A232" s="139"/>
    </row>
    <row r="233" spans="1:1">
      <c r="A233" s="139"/>
    </row>
    <row r="234" spans="1:1">
      <c r="A234" s="139"/>
    </row>
    <row r="235" spans="1:1">
      <c r="A235" s="139"/>
    </row>
    <row r="236" spans="1:1">
      <c r="A236" s="139"/>
    </row>
    <row r="237" spans="1:1">
      <c r="A237" s="139"/>
    </row>
    <row r="238" spans="1:1">
      <c r="A238" s="139"/>
    </row>
    <row r="239" spans="1:1">
      <c r="A239" s="139"/>
    </row>
    <row r="240" spans="1:1">
      <c r="A240" s="139"/>
    </row>
    <row r="241" spans="1:1">
      <c r="A241" s="139"/>
    </row>
    <row r="242" spans="1:1">
      <c r="A242" s="139"/>
    </row>
    <row r="243" spans="1:1">
      <c r="A243" s="139"/>
    </row>
    <row r="244" spans="1:1">
      <c r="A244" s="139"/>
    </row>
    <row r="245" spans="1:1">
      <c r="A245" s="139"/>
    </row>
    <row r="246" spans="1:1">
      <c r="A246" s="139"/>
    </row>
    <row r="247" spans="1:1">
      <c r="A247" s="139"/>
    </row>
    <row r="248" spans="1:1">
      <c r="A248" s="139"/>
    </row>
    <row r="249" spans="1:1">
      <c r="A249" s="139"/>
    </row>
    <row r="250" spans="1:1">
      <c r="A250" s="139"/>
    </row>
    <row r="251" spans="1:1">
      <c r="A251" s="139"/>
    </row>
    <row r="252" spans="1:1">
      <c r="A252" s="139"/>
    </row>
    <row r="253" spans="1:1">
      <c r="A253" s="139"/>
    </row>
    <row r="254" spans="1:1">
      <c r="A254" s="139"/>
    </row>
    <row r="255" spans="1:1">
      <c r="A255" s="139"/>
    </row>
    <row r="256" spans="1:1">
      <c r="A256" s="139"/>
    </row>
    <row r="257" spans="1:1">
      <c r="A257" s="139"/>
    </row>
    <row r="258" spans="1:1">
      <c r="A258" s="139"/>
    </row>
    <row r="259" spans="1:1">
      <c r="A259" s="139"/>
    </row>
    <row r="260" spans="1:1">
      <c r="A260" s="139"/>
    </row>
    <row r="261" spans="1:1">
      <c r="A261" s="139"/>
    </row>
    <row r="262" spans="1:1">
      <c r="A262" s="139"/>
    </row>
    <row r="263" spans="1:1">
      <c r="A263" s="139"/>
    </row>
    <row r="264" spans="1:1">
      <c r="A264" s="139"/>
    </row>
    <row r="265" spans="1:1">
      <c r="A265" s="139"/>
    </row>
    <row r="266" spans="1:1">
      <c r="A266" s="139"/>
    </row>
    <row r="267" spans="1:1">
      <c r="A267" s="139"/>
    </row>
    <row r="268" spans="1:1">
      <c r="A268" s="139"/>
    </row>
    <row r="269" spans="1:1">
      <c r="A269" s="139"/>
    </row>
    <row r="270" spans="1:1">
      <c r="A270" s="139"/>
    </row>
    <row r="271" spans="1:1">
      <c r="A271" s="139"/>
    </row>
    <row r="272" spans="1:1">
      <c r="A272" s="139"/>
    </row>
    <row r="273" spans="1:1">
      <c r="A273" s="139"/>
    </row>
    <row r="274" spans="1:1">
      <c r="A274" s="139"/>
    </row>
    <row r="275" spans="1:1">
      <c r="A275" s="139"/>
    </row>
    <row r="276" spans="1:1">
      <c r="A276" s="139"/>
    </row>
    <row r="277" spans="1:1">
      <c r="A277" s="139"/>
    </row>
    <row r="278" spans="1:1">
      <c r="A278" s="139"/>
    </row>
    <row r="279" spans="1:1">
      <c r="A279" s="139"/>
    </row>
    <row r="280" spans="1:1">
      <c r="A280" s="139"/>
    </row>
    <row r="281" spans="1:1">
      <c r="A281" s="139"/>
    </row>
    <row r="282" spans="1:1">
      <c r="A282" s="139"/>
    </row>
    <row r="283" spans="1:1">
      <c r="A283" s="139"/>
    </row>
    <row r="284" spans="1:1">
      <c r="A284" s="139"/>
    </row>
    <row r="285" spans="1:1">
      <c r="A285" s="139"/>
    </row>
    <row r="286" spans="1:1">
      <c r="A286" s="139"/>
    </row>
    <row r="287" spans="1:1">
      <c r="A287" s="139"/>
    </row>
    <row r="288" spans="1:1">
      <c r="A288" s="139"/>
    </row>
    <row r="289" spans="1:1">
      <c r="A289" s="139"/>
    </row>
    <row r="290" spans="1:1">
      <c r="A290" s="139"/>
    </row>
    <row r="291" spans="1:1">
      <c r="A291" s="139"/>
    </row>
    <row r="292" spans="1:1">
      <c r="A292" s="139"/>
    </row>
    <row r="293" spans="1:1">
      <c r="A293" s="139"/>
    </row>
    <row r="294" spans="1:1">
      <c r="A294" s="139"/>
    </row>
    <row r="295" spans="1:1">
      <c r="A295" s="139"/>
    </row>
    <row r="296" spans="1:1">
      <c r="A296" s="139"/>
    </row>
    <row r="297" spans="1:1">
      <c r="A297" s="139"/>
    </row>
    <row r="298" spans="1:1">
      <c r="A298" s="139"/>
    </row>
    <row r="299" spans="1:1">
      <c r="A299" s="139"/>
    </row>
    <row r="300" spans="1:1">
      <c r="A300" s="139"/>
    </row>
    <row r="301" spans="1:1">
      <c r="A301" s="139"/>
    </row>
    <row r="302" spans="1:1">
      <c r="A302" s="139"/>
    </row>
    <row r="303" spans="1:1">
      <c r="A303" s="139"/>
    </row>
    <row r="304" spans="1:1">
      <c r="A304" s="139"/>
    </row>
    <row r="305" spans="1:1">
      <c r="A305" s="139"/>
    </row>
    <row r="306" spans="1:1">
      <c r="A306" s="139"/>
    </row>
    <row r="307" spans="1:1">
      <c r="A307" s="139"/>
    </row>
    <row r="308" spans="1:1">
      <c r="A308" s="139"/>
    </row>
    <row r="309" spans="1:1">
      <c r="A309" s="139"/>
    </row>
    <row r="310" spans="1:1">
      <c r="A310" s="139"/>
    </row>
    <row r="311" spans="1:1">
      <c r="A311" s="139"/>
    </row>
    <row r="312" spans="1:1">
      <c r="A312" s="139"/>
    </row>
    <row r="313" spans="1:1">
      <c r="A313" s="139"/>
    </row>
    <row r="314" spans="1:1">
      <c r="A314" s="139"/>
    </row>
    <row r="315" spans="1:1">
      <c r="A315" s="139"/>
    </row>
    <row r="316" spans="1:1">
      <c r="A316" s="139"/>
    </row>
    <row r="317" spans="1:1">
      <c r="A317" s="139"/>
    </row>
    <row r="318" spans="1:1">
      <c r="A318" s="139"/>
    </row>
    <row r="319" spans="1:1">
      <c r="A319" s="139"/>
    </row>
    <row r="320" spans="1:1">
      <c r="A320" s="139"/>
    </row>
    <row r="321" spans="1:1">
      <c r="A321" s="139"/>
    </row>
    <row r="322" spans="1:1">
      <c r="A322" s="139"/>
    </row>
    <row r="323" spans="1:1">
      <c r="A323" s="139"/>
    </row>
    <row r="324" spans="1:1">
      <c r="A324" s="139"/>
    </row>
    <row r="325" spans="1:1">
      <c r="A325" s="139"/>
    </row>
    <row r="326" spans="1:1">
      <c r="A326" s="139"/>
    </row>
    <row r="327" spans="1:1">
      <c r="A327" s="139"/>
    </row>
    <row r="328" spans="1:1">
      <c r="A328" s="139"/>
    </row>
    <row r="329" spans="1:1">
      <c r="A329" s="139"/>
    </row>
    <row r="330" spans="1:1">
      <c r="A330" s="139"/>
    </row>
    <row r="331" spans="1:1">
      <c r="A331" s="139"/>
    </row>
    <row r="332" spans="1:1">
      <c r="A332" s="139"/>
    </row>
    <row r="333" spans="1:1">
      <c r="A333" s="139"/>
    </row>
    <row r="334" spans="1:1">
      <c r="A334" s="139"/>
    </row>
    <row r="335" spans="1:1">
      <c r="A335" s="139"/>
    </row>
    <row r="336" spans="1:1">
      <c r="A336" s="139"/>
    </row>
    <row r="337" spans="1:1">
      <c r="A337" s="139"/>
    </row>
    <row r="338" spans="1:1">
      <c r="A338" s="139"/>
    </row>
    <row r="339" spans="1:1">
      <c r="A339" s="139"/>
    </row>
    <row r="340" spans="1:1">
      <c r="A340" s="139"/>
    </row>
    <row r="341" spans="1:1">
      <c r="A341" s="139"/>
    </row>
    <row r="342" spans="1:1">
      <c r="A342" s="139"/>
    </row>
    <row r="343" spans="1:1">
      <c r="A343" s="139"/>
    </row>
    <row r="344" spans="1:1">
      <c r="A344" s="139"/>
    </row>
    <row r="345" spans="1:1">
      <c r="A345" s="139"/>
    </row>
    <row r="346" spans="1:1">
      <c r="A346" s="139"/>
    </row>
    <row r="347" spans="1:1">
      <c r="A347" s="139"/>
    </row>
    <row r="348" spans="1:1">
      <c r="A348" s="139"/>
    </row>
    <row r="349" spans="1:1">
      <c r="A349" s="139"/>
    </row>
    <row r="350" spans="1:1">
      <c r="A350" s="139"/>
    </row>
    <row r="351" spans="1:1">
      <c r="A351" s="139"/>
    </row>
    <row r="352" spans="1:1">
      <c r="A352" s="139"/>
    </row>
    <row r="353" spans="1:1">
      <c r="A353" s="139"/>
    </row>
    <row r="354" spans="1:1">
      <c r="A354" s="139"/>
    </row>
    <row r="355" spans="1:1">
      <c r="A355" s="139"/>
    </row>
    <row r="356" spans="1:1">
      <c r="A356" s="139"/>
    </row>
    <row r="357" spans="1:1">
      <c r="A357" s="139"/>
    </row>
    <row r="358" spans="1:1">
      <c r="A358" s="139"/>
    </row>
    <row r="359" spans="1:1">
      <c r="A359" s="139"/>
    </row>
    <row r="360" spans="1:1">
      <c r="A360" s="139"/>
    </row>
    <row r="361" spans="1:1">
      <c r="A361" s="139"/>
    </row>
    <row r="362" spans="1:1">
      <c r="A362" s="139"/>
    </row>
    <row r="363" spans="1:1">
      <c r="A363" s="139"/>
    </row>
    <row r="364" spans="1:1">
      <c r="A364" s="139"/>
    </row>
    <row r="365" spans="1:1">
      <c r="A365" s="139"/>
    </row>
    <row r="366" spans="1:1">
      <c r="A366" s="139"/>
    </row>
    <row r="367" spans="1:1">
      <c r="A367" s="139"/>
    </row>
    <row r="368" spans="1:1">
      <c r="A368" s="139"/>
    </row>
    <row r="369" spans="1:1">
      <c r="A369" s="139"/>
    </row>
    <row r="370" spans="1:1">
      <c r="A370" s="139"/>
    </row>
    <row r="371" spans="1:1">
      <c r="A371" s="139"/>
    </row>
    <row r="372" spans="1:1">
      <c r="A372" s="139"/>
    </row>
    <row r="373" spans="1:1">
      <c r="A373" s="139"/>
    </row>
    <row r="374" spans="1:1">
      <c r="A374" s="139"/>
    </row>
    <row r="375" spans="1:1">
      <c r="A375" s="139"/>
    </row>
    <row r="376" spans="1:1">
      <c r="A376" s="139"/>
    </row>
    <row r="377" spans="1:1">
      <c r="A377" s="139"/>
    </row>
    <row r="378" spans="1:1">
      <c r="A378" s="139"/>
    </row>
    <row r="379" spans="1:1">
      <c r="A379" s="139"/>
    </row>
    <row r="380" spans="1:1">
      <c r="A380" s="139"/>
    </row>
    <row r="381" spans="1:1">
      <c r="A381" s="139"/>
    </row>
    <row r="382" spans="1:1">
      <c r="A382" s="139"/>
    </row>
    <row r="383" spans="1:1">
      <c r="A383" s="139"/>
    </row>
    <row r="384" spans="1:1">
      <c r="A384" s="139"/>
    </row>
    <row r="385" spans="1:1">
      <c r="A385" s="139"/>
    </row>
    <row r="386" spans="1:1">
      <c r="A386" s="139"/>
    </row>
    <row r="387" spans="1:1">
      <c r="A387" s="139"/>
    </row>
    <row r="388" spans="1:1">
      <c r="A388" s="139"/>
    </row>
    <row r="389" spans="1:1">
      <c r="A389" s="139"/>
    </row>
    <row r="390" spans="1:1">
      <c r="A390" s="139"/>
    </row>
    <row r="391" spans="1:1">
      <c r="A391" s="139"/>
    </row>
    <row r="392" spans="1:1">
      <c r="A392" s="139"/>
    </row>
    <row r="393" spans="1:1">
      <c r="A393" s="139"/>
    </row>
    <row r="394" spans="1:1">
      <c r="A394" s="139"/>
    </row>
    <row r="395" spans="1:1">
      <c r="A395" s="139"/>
    </row>
    <row r="396" spans="1:1">
      <c r="A396" s="139"/>
    </row>
    <row r="397" spans="1:1">
      <c r="A397" s="139"/>
    </row>
    <row r="398" spans="1:1">
      <c r="A398" s="139"/>
    </row>
    <row r="399" spans="1:1">
      <c r="A399" s="139"/>
    </row>
    <row r="400" spans="1:1">
      <c r="A400" s="139"/>
    </row>
    <row r="401" spans="1:1">
      <c r="A401" s="139"/>
    </row>
    <row r="402" spans="1:1">
      <c r="A402" s="139"/>
    </row>
    <row r="403" spans="1:1">
      <c r="A403" s="139"/>
    </row>
    <row r="404" spans="1:1">
      <c r="A404" s="139"/>
    </row>
    <row r="405" spans="1:1">
      <c r="A405" s="139"/>
    </row>
    <row r="406" spans="1:1">
      <c r="A406" s="139"/>
    </row>
    <row r="407" spans="1:1">
      <c r="A407" s="139"/>
    </row>
    <row r="408" spans="1:1">
      <c r="A408" s="139"/>
    </row>
    <row r="409" spans="1:1">
      <c r="A409" s="139"/>
    </row>
    <row r="410" spans="1:1">
      <c r="A410" s="139"/>
    </row>
    <row r="411" spans="1:1">
      <c r="A411" s="139"/>
    </row>
    <row r="412" spans="1:1">
      <c r="A412" s="139"/>
    </row>
    <row r="413" spans="1:1">
      <c r="A413" s="139"/>
    </row>
    <row r="414" spans="1:1">
      <c r="A414" s="139"/>
    </row>
    <row r="415" spans="1:1">
      <c r="A415" s="139"/>
    </row>
    <row r="416" spans="1:1">
      <c r="A416" s="139"/>
    </row>
    <row r="417" spans="1:1">
      <c r="A417" s="139"/>
    </row>
    <row r="418" spans="1:1">
      <c r="A418" s="139"/>
    </row>
    <row r="419" spans="1:1">
      <c r="A419" s="139"/>
    </row>
    <row r="420" spans="1:1">
      <c r="A420" s="139"/>
    </row>
    <row r="421" spans="1:1">
      <c r="A421" s="139"/>
    </row>
    <row r="422" spans="1:1">
      <c r="A422" s="139"/>
    </row>
    <row r="423" spans="1:1">
      <c r="A423" s="139"/>
    </row>
    <row r="424" spans="1:1">
      <c r="A424" s="139"/>
    </row>
    <row r="425" spans="1:1">
      <c r="A425" s="139"/>
    </row>
    <row r="426" spans="1:1">
      <c r="A426" s="139"/>
    </row>
    <row r="427" spans="1:1">
      <c r="A427" s="139"/>
    </row>
    <row r="428" spans="1:1">
      <c r="A428" s="139"/>
    </row>
    <row r="429" spans="1:1">
      <c r="A429" s="139"/>
    </row>
    <row r="430" spans="1:1">
      <c r="A430" s="139"/>
    </row>
    <row r="431" spans="1:1">
      <c r="A431" s="139"/>
    </row>
    <row r="432" spans="1:1">
      <c r="A432" s="139"/>
    </row>
    <row r="433" spans="1:1">
      <c r="A433" s="139"/>
    </row>
    <row r="434" spans="1:1">
      <c r="A434" s="139"/>
    </row>
    <row r="435" spans="1:1">
      <c r="A435" s="139"/>
    </row>
    <row r="436" spans="1:1">
      <c r="A436" s="139"/>
    </row>
    <row r="437" spans="1:1">
      <c r="A437" s="139"/>
    </row>
    <row r="438" spans="1:1">
      <c r="A438" s="139"/>
    </row>
    <row r="439" spans="1:1">
      <c r="A439" s="139"/>
    </row>
    <row r="440" spans="1:1">
      <c r="A440" s="139"/>
    </row>
    <row r="441" spans="1:1">
      <c r="A441" s="139"/>
    </row>
    <row r="442" spans="1:1">
      <c r="A442" s="139"/>
    </row>
    <row r="443" spans="1:1">
      <c r="A443" s="139"/>
    </row>
    <row r="444" spans="1:1">
      <c r="A444" s="139"/>
    </row>
    <row r="445" spans="1:1">
      <c r="A445" s="139"/>
    </row>
    <row r="446" spans="1:1">
      <c r="A446" s="139"/>
    </row>
    <row r="447" spans="1:1">
      <c r="A447" s="139"/>
    </row>
    <row r="448" spans="1:1">
      <c r="A448" s="139"/>
    </row>
    <row r="449" spans="1:1">
      <c r="A449" s="139"/>
    </row>
    <row r="450" spans="1:1">
      <c r="A450" s="139"/>
    </row>
    <row r="451" spans="1:1">
      <c r="A451" s="139"/>
    </row>
    <row r="452" spans="1:1">
      <c r="A452" s="139"/>
    </row>
    <row r="453" spans="1:1">
      <c r="A453" s="139"/>
    </row>
    <row r="454" spans="1:1">
      <c r="A454" s="139"/>
    </row>
    <row r="455" spans="1:1">
      <c r="A455" s="139"/>
    </row>
    <row r="456" spans="1:1">
      <c r="A456" s="139"/>
    </row>
    <row r="457" spans="1:1">
      <c r="A457" s="139"/>
    </row>
    <row r="458" spans="1:1">
      <c r="A458" s="139"/>
    </row>
    <row r="459" spans="1:1">
      <c r="A459" s="139"/>
    </row>
    <row r="460" spans="1:1">
      <c r="A460" s="139"/>
    </row>
    <row r="461" spans="1:1">
      <c r="A461" s="139"/>
    </row>
    <row r="462" spans="1:1">
      <c r="A462" s="139"/>
    </row>
    <row r="463" spans="1:1">
      <c r="A463" s="139"/>
    </row>
    <row r="464" spans="1:1">
      <c r="A464" s="139"/>
    </row>
    <row r="465" spans="1:1">
      <c r="A465" s="139"/>
    </row>
    <row r="466" spans="1:1">
      <c r="A466" s="139"/>
    </row>
    <row r="467" spans="1:1">
      <c r="A467" s="139"/>
    </row>
    <row r="468" spans="1:1">
      <c r="A468" s="139"/>
    </row>
    <row r="469" spans="1:1">
      <c r="A469" s="139"/>
    </row>
    <row r="470" spans="1:1">
      <c r="A470" s="139"/>
    </row>
    <row r="471" spans="1:1">
      <c r="A471" s="139"/>
    </row>
    <row r="472" spans="1:1">
      <c r="A472" s="139"/>
    </row>
    <row r="473" spans="1:1">
      <c r="A473" s="139"/>
    </row>
    <row r="474" spans="1:1">
      <c r="A474" s="139"/>
    </row>
    <row r="475" spans="1:1">
      <c r="A475" s="139"/>
    </row>
    <row r="476" spans="1:1">
      <c r="A476" s="139"/>
    </row>
    <row r="477" spans="1:1">
      <c r="A477" s="139"/>
    </row>
    <row r="478" spans="1:1">
      <c r="A478" s="139"/>
    </row>
    <row r="479" spans="1:1">
      <c r="A479" s="139"/>
    </row>
    <row r="480" spans="1:1">
      <c r="A480" s="139"/>
    </row>
    <row r="481" spans="1:1">
      <c r="A481" s="139"/>
    </row>
    <row r="482" spans="1:1">
      <c r="A482" s="139"/>
    </row>
    <row r="483" spans="1:1">
      <c r="A483" s="139"/>
    </row>
    <row r="484" spans="1:1">
      <c r="A484" s="139"/>
    </row>
    <row r="485" spans="1:1">
      <c r="A485" s="139"/>
    </row>
    <row r="486" spans="1:1">
      <c r="A486" s="139"/>
    </row>
    <row r="487" spans="1:1">
      <c r="A487" s="139"/>
    </row>
    <row r="488" spans="1:1">
      <c r="A488" s="139"/>
    </row>
    <row r="489" spans="1:1">
      <c r="A489" s="139"/>
    </row>
    <row r="490" spans="1:1">
      <c r="A490" s="139"/>
    </row>
    <row r="491" spans="1:1">
      <c r="A491" s="139"/>
    </row>
    <row r="492" spans="1:1">
      <c r="A492" s="139"/>
    </row>
    <row r="493" spans="1:1">
      <c r="A493" s="139"/>
    </row>
    <row r="494" spans="1:1">
      <c r="A494" s="139"/>
    </row>
    <row r="495" spans="1:1">
      <c r="A495" s="139"/>
    </row>
    <row r="496" spans="1:1">
      <c r="A496" s="139"/>
    </row>
    <row r="497" spans="1:1">
      <c r="A497" s="139"/>
    </row>
    <row r="498" spans="1:1">
      <c r="A498" s="139"/>
    </row>
    <row r="499" spans="1:1">
      <c r="A499" s="139"/>
    </row>
    <row r="500" spans="1:1">
      <c r="A500" s="139"/>
    </row>
    <row r="501" spans="1:1">
      <c r="A501" s="139"/>
    </row>
    <row r="502" spans="1:1">
      <c r="A502" s="139"/>
    </row>
    <row r="503" spans="1:1">
      <c r="A503" s="139"/>
    </row>
    <row r="504" spans="1:1">
      <c r="A504" s="139"/>
    </row>
    <row r="505" spans="1:1">
      <c r="A505" s="139"/>
    </row>
    <row r="506" spans="1:1">
      <c r="A506" s="139"/>
    </row>
    <row r="507" spans="1:1">
      <c r="A507" s="139"/>
    </row>
    <row r="508" spans="1:1">
      <c r="A508" s="139"/>
    </row>
    <row r="509" spans="1:1">
      <c r="A509" s="139"/>
    </row>
    <row r="510" spans="1:1">
      <c r="A510" s="139"/>
    </row>
    <row r="511" spans="1:1">
      <c r="A511" s="139"/>
    </row>
    <row r="512" spans="1:1">
      <c r="A512" s="139"/>
    </row>
    <row r="513" spans="1:1">
      <c r="A513" s="139"/>
    </row>
    <row r="514" spans="1:1">
      <c r="A514" s="139"/>
    </row>
    <row r="515" spans="1:1">
      <c r="A515" s="139"/>
    </row>
    <row r="516" spans="1:1">
      <c r="A516" s="139"/>
    </row>
    <row r="517" spans="1:1">
      <c r="A517" s="139"/>
    </row>
    <row r="518" spans="1:1">
      <c r="A518" s="139"/>
    </row>
    <row r="519" spans="1:1">
      <c r="A519" s="139"/>
    </row>
    <row r="520" spans="1:1">
      <c r="A520" s="139"/>
    </row>
    <row r="521" spans="1:1">
      <c r="A521" s="139"/>
    </row>
    <row r="522" spans="1:1">
      <c r="A522" s="139"/>
    </row>
    <row r="523" spans="1:1">
      <c r="A523" s="139"/>
    </row>
    <row r="524" spans="1:1">
      <c r="A524" s="139"/>
    </row>
    <row r="525" spans="1:1">
      <c r="A525" s="139"/>
    </row>
    <row r="526" spans="1:1">
      <c r="A526" s="139"/>
    </row>
    <row r="527" spans="1:1">
      <c r="A527" s="139"/>
    </row>
    <row r="528" spans="1:1">
      <c r="A528" s="139"/>
    </row>
    <row r="529" spans="1:1">
      <c r="A529" s="139"/>
    </row>
    <row r="530" spans="1:1">
      <c r="A530" s="139"/>
    </row>
    <row r="531" spans="1:1">
      <c r="A531" s="139"/>
    </row>
    <row r="532" spans="1:1">
      <c r="A532" s="139"/>
    </row>
    <row r="533" spans="1:1">
      <c r="A533" s="139"/>
    </row>
    <row r="534" spans="1:1">
      <c r="A534" s="139"/>
    </row>
    <row r="535" spans="1:1">
      <c r="A535" s="139"/>
    </row>
    <row r="536" spans="1:1">
      <c r="A536" s="139"/>
    </row>
    <row r="537" spans="1:1">
      <c r="A537" s="139"/>
    </row>
    <row r="538" spans="1:1">
      <c r="A538" s="139"/>
    </row>
    <row r="539" spans="1:1">
      <c r="A539" s="139"/>
    </row>
    <row r="540" spans="1:1">
      <c r="A540" s="139"/>
    </row>
    <row r="541" spans="1:1">
      <c r="A541" s="139"/>
    </row>
    <row r="542" spans="1:1">
      <c r="A542" s="139"/>
    </row>
    <row r="543" spans="1:1">
      <c r="A543" s="139"/>
    </row>
    <row r="544" spans="1:1">
      <c r="A544" s="139"/>
    </row>
    <row r="545" spans="1:1">
      <c r="A545" s="139"/>
    </row>
    <row r="546" spans="1:1">
      <c r="A546" s="139"/>
    </row>
    <row r="547" spans="1:1">
      <c r="A547" s="139"/>
    </row>
    <row r="548" spans="1:1">
      <c r="A548" s="139"/>
    </row>
    <row r="549" spans="1:1">
      <c r="A549" s="139"/>
    </row>
    <row r="550" spans="1:1">
      <c r="A550" s="139"/>
    </row>
    <row r="551" spans="1:1">
      <c r="A551" s="139"/>
    </row>
    <row r="552" spans="1:1">
      <c r="A552" s="139"/>
    </row>
    <row r="553" spans="1:1">
      <c r="A553" s="139"/>
    </row>
    <row r="554" spans="1:1">
      <c r="A554" s="139"/>
    </row>
    <row r="555" spans="1:1">
      <c r="A555" s="139"/>
    </row>
    <row r="556" spans="1:1">
      <c r="A556" s="139"/>
    </row>
    <row r="557" spans="1:1">
      <c r="A557" s="139"/>
    </row>
    <row r="558" spans="1:1">
      <c r="A558" s="139"/>
    </row>
    <row r="559" spans="1:1">
      <c r="A559" s="139"/>
    </row>
    <row r="560" spans="1:1">
      <c r="A560" s="139"/>
    </row>
    <row r="561" spans="1:1">
      <c r="A561" s="139"/>
    </row>
    <row r="562" spans="1:1">
      <c r="A562" s="139"/>
    </row>
    <row r="563" spans="1:1">
      <c r="A563" s="139"/>
    </row>
    <row r="564" spans="1:1">
      <c r="A564" s="139"/>
    </row>
    <row r="565" spans="1:1">
      <c r="A565" s="139"/>
    </row>
    <row r="566" spans="1:1">
      <c r="A566" s="139"/>
    </row>
    <row r="567" spans="1:1">
      <c r="A567" s="139"/>
    </row>
    <row r="568" spans="1:1">
      <c r="A568" s="139"/>
    </row>
    <row r="569" spans="1:1">
      <c r="A569" s="139"/>
    </row>
    <row r="570" spans="1:1">
      <c r="A570" s="139"/>
    </row>
    <row r="571" spans="1:1">
      <c r="A571" s="139"/>
    </row>
    <row r="572" spans="1:1">
      <c r="A572" s="139"/>
    </row>
    <row r="573" spans="1:1">
      <c r="A573" s="139"/>
    </row>
    <row r="574" spans="1:1">
      <c r="A574" s="139"/>
    </row>
    <row r="575" spans="1:1">
      <c r="A575" s="139"/>
    </row>
    <row r="576" spans="1:1">
      <c r="A576" s="139"/>
    </row>
    <row r="577" spans="1:1">
      <c r="A577" s="139"/>
    </row>
    <row r="578" spans="1:1">
      <c r="A578" s="139"/>
    </row>
    <row r="579" spans="1:1">
      <c r="A579" s="139"/>
    </row>
    <row r="580" spans="1:1">
      <c r="A580" s="139"/>
    </row>
    <row r="581" spans="1:1">
      <c r="A581" s="139"/>
    </row>
    <row r="582" spans="1:1">
      <c r="A582" s="139"/>
    </row>
    <row r="583" spans="1:1">
      <c r="A583" s="139"/>
    </row>
    <row r="584" spans="1:1">
      <c r="A584" s="139"/>
    </row>
    <row r="585" spans="1:1">
      <c r="A585" s="139"/>
    </row>
    <row r="586" spans="1:1">
      <c r="A586" s="139"/>
    </row>
    <row r="587" spans="1:1">
      <c r="A587" s="139"/>
    </row>
    <row r="588" spans="1:1">
      <c r="A588" s="139"/>
    </row>
    <row r="589" spans="1:1">
      <c r="A589" s="139"/>
    </row>
    <row r="590" spans="1:1">
      <c r="A590" s="139"/>
    </row>
    <row r="591" spans="1:1">
      <c r="A591" s="139"/>
    </row>
    <row r="592" spans="1:1">
      <c r="A592" s="139"/>
    </row>
    <row r="593" spans="1:1">
      <c r="A593" s="139"/>
    </row>
    <row r="594" spans="1:1">
      <c r="A594" s="139"/>
    </row>
    <row r="595" spans="1:1">
      <c r="A595" s="139"/>
    </row>
    <row r="596" spans="1:1">
      <c r="A596" s="139"/>
    </row>
    <row r="597" spans="1:1">
      <c r="A597" s="139"/>
    </row>
    <row r="598" spans="1:1">
      <c r="A598" s="139"/>
    </row>
    <row r="599" spans="1:1">
      <c r="A599" s="139"/>
    </row>
    <row r="600" spans="1:1">
      <c r="A600" s="139"/>
    </row>
    <row r="601" spans="1:1">
      <c r="A601" s="139"/>
    </row>
    <row r="602" spans="1:1">
      <c r="A602" s="139"/>
    </row>
    <row r="603" spans="1:1">
      <c r="A603" s="139"/>
    </row>
    <row r="604" spans="1:1">
      <c r="A604" s="139"/>
    </row>
    <row r="605" spans="1:1">
      <c r="A605" s="139"/>
    </row>
    <row r="606" spans="1:1">
      <c r="A606" s="139"/>
    </row>
    <row r="607" spans="1:1">
      <c r="A607" s="139"/>
    </row>
    <row r="608" spans="1:1">
      <c r="A608" s="139"/>
    </row>
    <row r="609" spans="1:1">
      <c r="A609" s="139"/>
    </row>
    <row r="610" spans="1:1">
      <c r="A610" s="139"/>
    </row>
    <row r="611" spans="1:1">
      <c r="A611" s="139"/>
    </row>
    <row r="612" spans="1:1">
      <c r="A612" s="139"/>
    </row>
    <row r="613" spans="1:1">
      <c r="A613" s="139"/>
    </row>
    <row r="614" spans="1:1">
      <c r="A614" s="139"/>
    </row>
    <row r="615" spans="1:1">
      <c r="A615" s="139"/>
    </row>
    <row r="616" spans="1:1">
      <c r="A616" s="139"/>
    </row>
    <row r="617" spans="1:1">
      <c r="A617" s="139"/>
    </row>
    <row r="618" spans="1:1">
      <c r="A618" s="139"/>
    </row>
    <row r="619" spans="1:1">
      <c r="A619" s="139"/>
    </row>
    <row r="620" spans="1:1">
      <c r="A620" s="139"/>
    </row>
    <row r="621" spans="1:1">
      <c r="A621" s="139"/>
    </row>
    <row r="622" spans="1:1">
      <c r="A622" s="139"/>
    </row>
    <row r="623" spans="1:1">
      <c r="A623" s="139"/>
    </row>
    <row r="624" spans="1:1">
      <c r="A624" s="139"/>
    </row>
    <row r="625" spans="1:1">
      <c r="A625" s="139"/>
    </row>
    <row r="626" spans="1:1">
      <c r="A626" s="139"/>
    </row>
    <row r="627" spans="1:1">
      <c r="A627" s="139"/>
    </row>
    <row r="628" spans="1:1">
      <c r="A628" s="139"/>
    </row>
    <row r="629" spans="1:1">
      <c r="A629" s="139"/>
    </row>
    <row r="630" spans="1:1">
      <c r="A630" s="139"/>
    </row>
    <row r="631" spans="1:1">
      <c r="A631" s="139"/>
    </row>
    <row r="632" spans="1:1">
      <c r="A632" s="139"/>
    </row>
    <row r="633" spans="1:1">
      <c r="A633" s="139"/>
    </row>
    <row r="634" spans="1:1">
      <c r="A634" s="139"/>
    </row>
    <row r="635" spans="1:1">
      <c r="A635" s="139"/>
    </row>
    <row r="636" spans="1:1">
      <c r="A636" s="139"/>
    </row>
    <row r="637" spans="1:1">
      <c r="A637" s="139"/>
    </row>
    <row r="638" spans="1:1">
      <c r="A638" s="139"/>
    </row>
    <row r="639" spans="1:1">
      <c r="A639" s="139"/>
    </row>
    <row r="640" spans="1:1">
      <c r="A640" s="139"/>
    </row>
    <row r="641" spans="1:1">
      <c r="A641" s="139"/>
    </row>
    <row r="642" spans="1:1">
      <c r="A642" s="139"/>
    </row>
    <row r="643" spans="1:1">
      <c r="A643" s="139"/>
    </row>
    <row r="644" spans="1:1">
      <c r="A644" s="139"/>
    </row>
    <row r="645" spans="1:1">
      <c r="A645" s="139"/>
    </row>
    <row r="646" spans="1:1">
      <c r="A646" s="139"/>
    </row>
    <row r="647" spans="1:1">
      <c r="A647" s="139"/>
    </row>
    <row r="648" spans="1:1">
      <c r="A648" s="139"/>
    </row>
    <row r="649" spans="1:1">
      <c r="A649" s="139"/>
    </row>
    <row r="650" spans="1:1">
      <c r="A650" s="139"/>
    </row>
    <row r="651" spans="1:1">
      <c r="A651" s="139"/>
    </row>
    <row r="652" spans="1:1">
      <c r="A652" s="139"/>
    </row>
    <row r="653" spans="1:1">
      <c r="A653" s="139"/>
    </row>
    <row r="654" spans="1:1">
      <c r="A654" s="139"/>
    </row>
    <row r="655" spans="1:1">
      <c r="A655" s="139"/>
    </row>
    <row r="656" spans="1:1">
      <c r="A656" s="139"/>
    </row>
    <row r="657" spans="1:1">
      <c r="A657" s="139"/>
    </row>
    <row r="658" spans="1:1">
      <c r="A658" s="139"/>
    </row>
    <row r="659" spans="1:1">
      <c r="A659" s="139"/>
    </row>
    <row r="660" spans="1:1">
      <c r="A660" s="139"/>
    </row>
    <row r="661" spans="1:1">
      <c r="A661" s="139"/>
    </row>
    <row r="662" spans="1:1">
      <c r="A662" s="139"/>
    </row>
    <row r="663" spans="1:1">
      <c r="A663" s="139"/>
    </row>
    <row r="664" spans="1:1">
      <c r="A664" s="139"/>
    </row>
    <row r="665" spans="1:1">
      <c r="A665" s="139"/>
    </row>
    <row r="666" spans="1:1">
      <c r="A666" s="139"/>
    </row>
    <row r="667" spans="1:1">
      <c r="A667" s="139"/>
    </row>
    <row r="668" spans="1:1">
      <c r="A668" s="139"/>
    </row>
    <row r="669" spans="1:1">
      <c r="A669" s="139"/>
    </row>
    <row r="670" spans="1:1">
      <c r="A670" s="139"/>
    </row>
    <row r="671" spans="1:1">
      <c r="A671" s="139"/>
    </row>
    <row r="672" spans="1:1">
      <c r="A672" s="139"/>
    </row>
    <row r="673" spans="1:1">
      <c r="A673" s="139"/>
    </row>
    <row r="674" spans="1:1">
      <c r="A674" s="139"/>
    </row>
    <row r="675" spans="1:1">
      <c r="A675" s="139"/>
    </row>
    <row r="676" spans="1:1">
      <c r="A676" s="139"/>
    </row>
    <row r="677" spans="1:1">
      <c r="A677" s="139"/>
    </row>
    <row r="678" spans="1:1">
      <c r="A678" s="139"/>
    </row>
    <row r="679" spans="1:1">
      <c r="A679" s="139"/>
    </row>
    <row r="680" spans="1:1">
      <c r="A680" s="139"/>
    </row>
    <row r="681" spans="1:1">
      <c r="A681" s="139"/>
    </row>
    <row r="682" spans="1:1">
      <c r="A682" s="139"/>
    </row>
    <row r="683" spans="1:1">
      <c r="A683" s="139"/>
    </row>
    <row r="684" spans="1:1">
      <c r="A684" s="139"/>
    </row>
    <row r="685" spans="1:1">
      <c r="A685" s="139"/>
    </row>
    <row r="686" spans="1:1">
      <c r="A686" s="139"/>
    </row>
    <row r="687" spans="1:1">
      <c r="A687" s="139"/>
    </row>
    <row r="688" spans="1:1">
      <c r="A688" s="139"/>
    </row>
    <row r="689" spans="1:1">
      <c r="A689" s="139"/>
    </row>
    <row r="690" spans="1:1">
      <c r="A690" s="139"/>
    </row>
    <row r="691" spans="1:1">
      <c r="A691" s="139"/>
    </row>
    <row r="692" spans="1:1">
      <c r="A692" s="139"/>
    </row>
    <row r="693" spans="1:1">
      <c r="A693" s="139"/>
    </row>
    <row r="694" spans="1:1">
      <c r="A694" s="139"/>
    </row>
    <row r="695" spans="1:1">
      <c r="A695" s="139"/>
    </row>
    <row r="696" spans="1:1">
      <c r="A696" s="139"/>
    </row>
    <row r="697" spans="1:1">
      <c r="A697" s="139"/>
    </row>
    <row r="698" spans="1:1">
      <c r="A698" s="139"/>
    </row>
    <row r="699" spans="1:1">
      <c r="A699" s="139"/>
    </row>
    <row r="700" spans="1:1">
      <c r="A700" s="139"/>
    </row>
    <row r="701" spans="1:1">
      <c r="A701" s="139"/>
    </row>
    <row r="702" spans="1:1">
      <c r="A702" s="139"/>
    </row>
    <row r="703" spans="1:1">
      <c r="A703" s="139"/>
    </row>
    <row r="704" spans="1:1">
      <c r="A704" s="139"/>
    </row>
    <row r="705" spans="1:1">
      <c r="A705" s="139"/>
    </row>
    <row r="706" spans="1:1">
      <c r="A706" s="139"/>
    </row>
    <row r="707" spans="1:1">
      <c r="A707" s="139"/>
    </row>
    <row r="708" spans="1:1">
      <c r="A708" s="139"/>
    </row>
    <row r="709" spans="1:1">
      <c r="A709" s="139"/>
    </row>
    <row r="710" spans="1:1">
      <c r="A710" s="139"/>
    </row>
    <row r="711" spans="1:1">
      <c r="A711" s="139"/>
    </row>
    <row r="712" spans="1:1">
      <c r="A712" s="139"/>
    </row>
    <row r="713" spans="1:1">
      <c r="A713" s="139"/>
    </row>
    <row r="714" spans="1:1">
      <c r="A714" s="139"/>
    </row>
    <row r="715" spans="1:1">
      <c r="A715" s="139"/>
    </row>
    <row r="716" spans="1:1">
      <c r="A716" s="139"/>
    </row>
    <row r="717" spans="1:1">
      <c r="A717" s="139"/>
    </row>
    <row r="718" spans="1:1">
      <c r="A718" s="139"/>
    </row>
    <row r="719" spans="1:1">
      <c r="A719" s="139"/>
    </row>
    <row r="720" spans="1:1">
      <c r="A720" s="139"/>
    </row>
    <row r="721" spans="1:1">
      <c r="A721" s="139"/>
    </row>
    <row r="722" spans="1:1">
      <c r="A722" s="139"/>
    </row>
    <row r="723" spans="1:1">
      <c r="A723" s="139"/>
    </row>
    <row r="724" spans="1:1">
      <c r="A724" s="139"/>
    </row>
    <row r="725" spans="1:1">
      <c r="A725" s="139"/>
    </row>
    <row r="726" spans="1:1">
      <c r="A726" s="139"/>
    </row>
    <row r="727" spans="1:1">
      <c r="A727" s="139"/>
    </row>
    <row r="728" spans="1:1">
      <c r="A728" s="139"/>
    </row>
    <row r="729" spans="1:1">
      <c r="A729" s="139"/>
    </row>
    <row r="730" spans="1:1">
      <c r="A730" s="139"/>
    </row>
    <row r="731" spans="1:1">
      <c r="A731" s="139"/>
    </row>
    <row r="732" spans="1:1">
      <c r="A732" s="139"/>
    </row>
    <row r="733" spans="1:1">
      <c r="A733" s="139"/>
    </row>
    <row r="734" spans="1:1">
      <c r="A734" s="139"/>
    </row>
    <row r="735" spans="1:1">
      <c r="A735" s="139"/>
    </row>
    <row r="736" spans="1:1">
      <c r="A736" s="139"/>
    </row>
    <row r="737" spans="1:1">
      <c r="A737" s="139"/>
    </row>
    <row r="738" spans="1:1">
      <c r="A738" s="139"/>
    </row>
    <row r="739" spans="1:1">
      <c r="A739" s="139"/>
    </row>
    <row r="740" spans="1:1">
      <c r="A740" s="139"/>
    </row>
    <row r="741" spans="1:1">
      <c r="A741" s="139"/>
    </row>
    <row r="742" spans="1:1">
      <c r="A742" s="139"/>
    </row>
    <row r="743" spans="1:1">
      <c r="A743" s="139"/>
    </row>
    <row r="744" spans="1:1">
      <c r="A744" s="139"/>
    </row>
    <row r="745" spans="1:1">
      <c r="A745" s="139"/>
    </row>
    <row r="746" spans="1:1">
      <c r="A746" s="139"/>
    </row>
    <row r="747" spans="1:1">
      <c r="A747" s="139"/>
    </row>
    <row r="748" spans="1:1">
      <c r="A748" s="139"/>
    </row>
    <row r="749" spans="1:1">
      <c r="A749" s="139"/>
    </row>
    <row r="750" spans="1:1">
      <c r="A750" s="139"/>
    </row>
    <row r="751" spans="1:1">
      <c r="A751" s="139"/>
    </row>
    <row r="752" spans="1:1">
      <c r="A752" s="139"/>
    </row>
    <row r="753" spans="1:1">
      <c r="A753" s="139"/>
    </row>
    <row r="754" spans="1:1">
      <c r="A754" s="139"/>
    </row>
    <row r="755" spans="1:1">
      <c r="A755" s="139"/>
    </row>
    <row r="756" spans="1:1">
      <c r="A756" s="139"/>
    </row>
    <row r="757" spans="1:1">
      <c r="A757" s="139"/>
    </row>
    <row r="758" spans="1:1">
      <c r="A758" s="139"/>
    </row>
    <row r="759" spans="1:1">
      <c r="A759" s="139"/>
    </row>
    <row r="760" spans="1:1">
      <c r="A760" s="139"/>
    </row>
    <row r="761" spans="1:1">
      <c r="A761" s="139"/>
    </row>
    <row r="762" spans="1:1">
      <c r="A762" s="139"/>
    </row>
    <row r="763" spans="1:1">
      <c r="A763" s="139"/>
    </row>
    <row r="764" spans="1:1">
      <c r="A764" s="139"/>
    </row>
    <row r="765" spans="1:1">
      <c r="A765" s="139"/>
    </row>
    <row r="766" spans="1:1">
      <c r="A766" s="139"/>
    </row>
    <row r="767" spans="1:1">
      <c r="A767" s="139"/>
    </row>
    <row r="768" spans="1:1">
      <c r="A768" s="139"/>
    </row>
    <row r="769" spans="1:1">
      <c r="A769" s="139"/>
    </row>
    <row r="770" spans="1:1">
      <c r="A770" s="139"/>
    </row>
    <row r="771" spans="1:1">
      <c r="A771" s="139"/>
    </row>
    <row r="772" spans="1:1">
      <c r="A772" s="139"/>
    </row>
    <row r="773" spans="1:1">
      <c r="A773" s="139"/>
    </row>
    <row r="774" spans="1:1">
      <c r="A774" s="139"/>
    </row>
    <row r="775" spans="1:1">
      <c r="A775" s="139"/>
    </row>
    <row r="776" spans="1:1">
      <c r="A776" s="139"/>
    </row>
    <row r="777" spans="1:1">
      <c r="A777" s="139"/>
    </row>
    <row r="778" spans="1:1">
      <c r="A778" s="139"/>
    </row>
    <row r="779" spans="1:1">
      <c r="A779" s="139"/>
    </row>
    <row r="780" spans="1:1">
      <c r="A780" s="139"/>
    </row>
    <row r="781" spans="1:1">
      <c r="A781" s="139"/>
    </row>
    <row r="782" spans="1:1">
      <c r="A782" s="139"/>
    </row>
    <row r="783" spans="1:1">
      <c r="A783" s="139"/>
    </row>
    <row r="784" spans="1:1">
      <c r="A784" s="139"/>
    </row>
    <row r="785" spans="1:1">
      <c r="A785" s="139"/>
    </row>
    <row r="786" spans="1:1">
      <c r="A786" s="139"/>
    </row>
    <row r="787" spans="1:1">
      <c r="A787" s="139"/>
    </row>
    <row r="788" spans="1:1">
      <c r="A788" s="139"/>
    </row>
    <row r="789" spans="1:1">
      <c r="A789" s="139"/>
    </row>
    <row r="790" spans="1:1">
      <c r="A790" s="139"/>
    </row>
    <row r="791" spans="1:1">
      <c r="A791" s="139"/>
    </row>
    <row r="792" spans="1:1">
      <c r="A792" s="139"/>
    </row>
    <row r="793" spans="1:1">
      <c r="A793" s="139"/>
    </row>
    <row r="794" spans="1:1">
      <c r="A794" s="139"/>
    </row>
    <row r="795" spans="1:1">
      <c r="A795" s="139"/>
    </row>
    <row r="796" spans="1:1">
      <c r="A796" s="139"/>
    </row>
    <row r="797" spans="1:1">
      <c r="A797" s="139"/>
    </row>
    <row r="798" spans="1:1">
      <c r="A798" s="139"/>
    </row>
    <row r="799" spans="1:1">
      <c r="A799" s="139"/>
    </row>
    <row r="800" spans="1:1">
      <c r="A800" s="139"/>
    </row>
    <row r="801" spans="1:1">
      <c r="A801" s="139"/>
    </row>
    <row r="802" spans="1:1">
      <c r="A802" s="139"/>
    </row>
    <row r="803" spans="1:1">
      <c r="A803" s="139"/>
    </row>
    <row r="804" spans="1:1">
      <c r="A804" s="139"/>
    </row>
    <row r="805" spans="1:1">
      <c r="A805" s="139"/>
    </row>
    <row r="806" spans="1:1">
      <c r="A806" s="139"/>
    </row>
    <row r="807" spans="1:1">
      <c r="A807" s="139"/>
    </row>
    <row r="808" spans="1:1">
      <c r="A808" s="139"/>
    </row>
    <row r="809" spans="1:1">
      <c r="A809" s="139"/>
    </row>
    <row r="810" spans="1:1">
      <c r="A810" s="139"/>
    </row>
    <row r="811" spans="1:1">
      <c r="A811" s="139"/>
    </row>
    <row r="812" spans="1:1">
      <c r="A812" s="139"/>
    </row>
    <row r="813" spans="1:1">
      <c r="A813" s="139"/>
    </row>
    <row r="814" spans="1:1">
      <c r="A814" s="139"/>
    </row>
    <row r="815" spans="1:1">
      <c r="A815" s="139"/>
    </row>
    <row r="816" spans="1:1">
      <c r="A816" s="139"/>
    </row>
    <row r="817" spans="1:1">
      <c r="A817" s="139"/>
    </row>
    <row r="818" spans="1:1">
      <c r="A818" s="139"/>
    </row>
    <row r="819" spans="1:1">
      <c r="A819" s="139"/>
    </row>
    <row r="820" spans="1:1">
      <c r="A820" s="139"/>
    </row>
    <row r="821" spans="1:1">
      <c r="A821" s="139"/>
    </row>
    <row r="822" spans="1:1">
      <c r="A822" s="139"/>
    </row>
    <row r="823" spans="1:1">
      <c r="A823" s="139"/>
    </row>
    <row r="824" spans="1:1">
      <c r="A824" s="139"/>
    </row>
    <row r="825" spans="1:1">
      <c r="A825" s="139"/>
    </row>
    <row r="826" spans="1:1">
      <c r="A826" s="139"/>
    </row>
    <row r="827" spans="1:1">
      <c r="A827" s="139"/>
    </row>
    <row r="828" spans="1:1">
      <c r="A828" s="139"/>
    </row>
    <row r="829" spans="1:1">
      <c r="A829" s="139"/>
    </row>
    <row r="830" spans="1:1">
      <c r="A830" s="139"/>
    </row>
    <row r="831" spans="1:1">
      <c r="A831" s="139"/>
    </row>
    <row r="832" spans="1:1">
      <c r="A832" s="139"/>
    </row>
    <row r="833" spans="1:1">
      <c r="A833" s="139"/>
    </row>
    <row r="834" spans="1:1">
      <c r="A834" s="139"/>
    </row>
    <row r="835" spans="1:1">
      <c r="A835" s="139"/>
    </row>
    <row r="836" spans="1:1">
      <c r="A836" s="139"/>
    </row>
    <row r="837" spans="1:1">
      <c r="A837" s="139"/>
    </row>
    <row r="838" spans="1:1">
      <c r="A838" s="139"/>
    </row>
    <row r="839" spans="1:1">
      <c r="A839" s="139"/>
    </row>
    <row r="840" spans="1:1">
      <c r="A840" s="139"/>
    </row>
    <row r="841" spans="1:1">
      <c r="A841" s="139"/>
    </row>
    <row r="842" spans="1:1">
      <c r="A842" s="139"/>
    </row>
    <row r="843" spans="1:1">
      <c r="A843" s="139"/>
    </row>
    <row r="844" spans="1:1">
      <c r="A844" s="139"/>
    </row>
    <row r="845" spans="1:1">
      <c r="A845" s="139"/>
    </row>
    <row r="846" spans="1:1">
      <c r="A846" s="139"/>
    </row>
    <row r="847" spans="1:1">
      <c r="A847" s="139"/>
    </row>
    <row r="848" spans="1:1">
      <c r="A848" s="139"/>
    </row>
    <row r="849" spans="1:1">
      <c r="A849" s="139"/>
    </row>
    <row r="850" spans="1:1">
      <c r="A850" s="139"/>
    </row>
    <row r="851" spans="1:1">
      <c r="A851" s="139"/>
    </row>
    <row r="852" spans="1:1">
      <c r="A852" s="139"/>
    </row>
    <row r="853" spans="1:1">
      <c r="A853" s="139"/>
    </row>
    <row r="854" spans="1:1">
      <c r="A854" s="139"/>
    </row>
    <row r="855" spans="1:1">
      <c r="A855" s="139"/>
    </row>
    <row r="856" spans="1:1">
      <c r="A856" s="139"/>
    </row>
    <row r="857" spans="1:1">
      <c r="A857" s="139"/>
    </row>
    <row r="858" spans="1:1">
      <c r="A858" s="139"/>
    </row>
    <row r="859" spans="1:1">
      <c r="A859" s="139"/>
    </row>
    <row r="860" spans="1:1">
      <c r="A860" s="139"/>
    </row>
    <row r="861" spans="1:1">
      <c r="A861" s="139"/>
    </row>
    <row r="862" spans="1:1">
      <c r="A862" s="139"/>
    </row>
    <row r="863" spans="1:1">
      <c r="A863" s="139"/>
    </row>
    <row r="864" spans="1:1">
      <c r="A864" s="139"/>
    </row>
    <row r="865" spans="1:1">
      <c r="A865" s="139"/>
    </row>
    <row r="866" spans="1:1">
      <c r="A866" s="139"/>
    </row>
    <row r="867" spans="1:1">
      <c r="A867" s="139"/>
    </row>
    <row r="868" spans="1:1">
      <c r="A868" s="139"/>
    </row>
    <row r="869" spans="1:1">
      <c r="A869" s="139"/>
    </row>
    <row r="870" spans="1:1">
      <c r="A870" s="139"/>
    </row>
    <row r="871" spans="1:1">
      <c r="A871" s="139"/>
    </row>
    <row r="872" spans="1:1">
      <c r="A872" s="139"/>
    </row>
    <row r="873" spans="1:1">
      <c r="A873" s="139"/>
    </row>
    <row r="874" spans="1:1">
      <c r="A874" s="139"/>
    </row>
    <row r="875" spans="1:1">
      <c r="A875" s="139"/>
    </row>
    <row r="876" spans="1:1">
      <c r="A876" s="139"/>
    </row>
    <row r="877" spans="1:1">
      <c r="A877" s="139"/>
    </row>
    <row r="878" spans="1:1">
      <c r="A878" s="139"/>
    </row>
    <row r="879" spans="1:1">
      <c r="A879" s="139"/>
    </row>
    <row r="880" spans="1:1">
      <c r="A880" s="139"/>
    </row>
    <row r="881" spans="1:1">
      <c r="A881" s="139"/>
    </row>
    <row r="882" spans="1:1">
      <c r="A882" s="139"/>
    </row>
    <row r="883" spans="1:1">
      <c r="A883" s="139"/>
    </row>
    <row r="884" spans="1:1">
      <c r="A884" s="139"/>
    </row>
    <row r="885" spans="1:1">
      <c r="A885" s="139"/>
    </row>
    <row r="886" spans="1:1">
      <c r="A886" s="139"/>
    </row>
    <row r="887" spans="1:1">
      <c r="A887" s="139"/>
    </row>
    <row r="888" spans="1:1">
      <c r="A888" s="139"/>
    </row>
    <row r="889" spans="1:1">
      <c r="A889" s="139"/>
    </row>
    <row r="890" spans="1:1">
      <c r="A890" s="139"/>
    </row>
    <row r="891" spans="1:1">
      <c r="A891" s="139"/>
    </row>
    <row r="892" spans="1:1">
      <c r="A892" s="139"/>
    </row>
    <row r="893" spans="1:1">
      <c r="A893" s="139"/>
    </row>
    <row r="894" spans="1:1">
      <c r="A894" s="139"/>
    </row>
    <row r="895" spans="1:1">
      <c r="A895" s="139"/>
    </row>
    <row r="896" spans="1:1">
      <c r="A896" s="139"/>
    </row>
    <row r="897" spans="1:1">
      <c r="A897" s="139"/>
    </row>
    <row r="898" spans="1:1">
      <c r="A898" s="139"/>
    </row>
    <row r="899" spans="1:1">
      <c r="A899" s="139"/>
    </row>
    <row r="900" spans="1:1">
      <c r="A900" s="139"/>
    </row>
    <row r="901" spans="1:1">
      <c r="A901" s="139"/>
    </row>
    <row r="902" spans="1:1">
      <c r="A902" s="139"/>
    </row>
    <row r="903" spans="1:1">
      <c r="A903" s="139"/>
    </row>
    <row r="904" spans="1:1">
      <c r="A904" s="139"/>
    </row>
    <row r="905" spans="1:1">
      <c r="A905" s="139"/>
    </row>
    <row r="906" spans="1:1">
      <c r="A906" s="139"/>
    </row>
    <row r="907" spans="1:1">
      <c r="A907" s="139"/>
    </row>
    <row r="908" spans="1:1">
      <c r="A908" s="139"/>
    </row>
    <row r="909" spans="1:1">
      <c r="A909" s="139"/>
    </row>
    <row r="910" spans="1:1">
      <c r="A910" s="139"/>
    </row>
    <row r="911" spans="1:1">
      <c r="A911" s="139"/>
    </row>
    <row r="912" spans="1:1">
      <c r="A912" s="139"/>
    </row>
    <row r="913" spans="1:1">
      <c r="A913" s="139"/>
    </row>
    <row r="914" spans="1:1">
      <c r="A914" s="139"/>
    </row>
    <row r="915" spans="1:1">
      <c r="A915" s="139"/>
    </row>
    <row r="916" spans="1:1">
      <c r="A916" s="139"/>
    </row>
    <row r="917" spans="1:1">
      <c r="A917" s="139"/>
    </row>
    <row r="918" spans="1:1">
      <c r="A918" s="139"/>
    </row>
    <row r="919" spans="1:1">
      <c r="A919" s="139"/>
    </row>
    <row r="920" spans="1:1">
      <c r="A920" s="139"/>
    </row>
    <row r="921" spans="1:1">
      <c r="A921" s="139"/>
    </row>
    <row r="922" spans="1:1">
      <c r="A922" s="139"/>
    </row>
    <row r="923" spans="1:1">
      <c r="A923" s="139"/>
    </row>
    <row r="924" spans="1:1">
      <c r="A924" s="139"/>
    </row>
    <row r="925" spans="1:1">
      <c r="A925" s="139"/>
    </row>
    <row r="926" spans="1:1">
      <c r="A926" s="139"/>
    </row>
    <row r="927" spans="1:1">
      <c r="A927" s="139"/>
    </row>
    <row r="928" spans="1:1">
      <c r="A928" s="139"/>
    </row>
    <row r="929" spans="1:1">
      <c r="A929" s="139"/>
    </row>
    <row r="930" spans="1:1">
      <c r="A930" s="139"/>
    </row>
    <row r="931" spans="1:1">
      <c r="A931" s="139"/>
    </row>
    <row r="932" spans="1:1">
      <c r="A932" s="139"/>
    </row>
    <row r="933" spans="1:1">
      <c r="A933" s="139"/>
    </row>
    <row r="934" spans="1:1">
      <c r="A934" s="139"/>
    </row>
    <row r="935" spans="1:1">
      <c r="A935" s="139"/>
    </row>
    <row r="936" spans="1:1">
      <c r="A936" s="139"/>
    </row>
    <row r="937" spans="1:1">
      <c r="A937" s="139"/>
    </row>
    <row r="938" spans="1:1">
      <c r="A938" s="139"/>
    </row>
    <row r="939" spans="1:1">
      <c r="A939" s="139"/>
    </row>
    <row r="940" spans="1:1">
      <c r="A940" s="139"/>
    </row>
    <row r="941" spans="1:1">
      <c r="A941" s="139"/>
    </row>
    <row r="942" spans="1:1">
      <c r="A942" s="139"/>
    </row>
    <row r="943" spans="1:1">
      <c r="A943" s="139"/>
    </row>
    <row r="944" spans="1:1">
      <c r="A944" s="139"/>
    </row>
    <row r="945" spans="1:1">
      <c r="A945" s="139"/>
    </row>
    <row r="946" spans="1:1">
      <c r="A946" s="139"/>
    </row>
    <row r="947" spans="1:1">
      <c r="A947" s="139"/>
    </row>
    <row r="948" spans="1:1">
      <c r="A948" s="139"/>
    </row>
    <row r="949" spans="1:1">
      <c r="A949" s="139"/>
    </row>
    <row r="950" spans="1:1">
      <c r="A950" s="139"/>
    </row>
    <row r="951" spans="1:1">
      <c r="A951" s="139"/>
    </row>
    <row r="952" spans="1:1">
      <c r="A952" s="139"/>
    </row>
    <row r="953" spans="1:1">
      <c r="A953" s="139"/>
    </row>
    <row r="954" spans="1:1">
      <c r="A954" s="139"/>
    </row>
    <row r="955" spans="1:1">
      <c r="A955" s="139"/>
    </row>
    <row r="956" spans="1:1">
      <c r="A956" s="139"/>
    </row>
    <row r="957" spans="1:1">
      <c r="A957" s="139"/>
    </row>
    <row r="958" spans="1:1">
      <c r="A958" s="139"/>
    </row>
    <row r="959" spans="1:1">
      <c r="A959" s="139"/>
    </row>
    <row r="960" spans="1:1">
      <c r="A960" s="139"/>
    </row>
    <row r="961" spans="1:1">
      <c r="A961" s="139"/>
    </row>
    <row r="962" spans="1:1">
      <c r="A962" s="139"/>
    </row>
    <row r="963" spans="1:1">
      <c r="A963" s="139"/>
    </row>
    <row r="964" spans="1:1">
      <c r="A964" s="139"/>
    </row>
    <row r="965" spans="1:1">
      <c r="A965" s="139"/>
    </row>
    <row r="966" spans="1:1">
      <c r="A966" s="139"/>
    </row>
    <row r="967" spans="1:1">
      <c r="A967" s="139"/>
    </row>
    <row r="968" spans="1:1">
      <c r="A968" s="139"/>
    </row>
    <row r="969" spans="1:1">
      <c r="A969" s="139"/>
    </row>
    <row r="970" spans="1:1">
      <c r="A970" s="139"/>
    </row>
    <row r="971" spans="1:1">
      <c r="A971" s="139"/>
    </row>
    <row r="972" spans="1:1">
      <c r="A972" s="139"/>
    </row>
    <row r="973" spans="1:1">
      <c r="A973" s="139"/>
    </row>
    <row r="974" spans="1:1">
      <c r="A974" s="139"/>
    </row>
    <row r="975" spans="1:1">
      <c r="A975" s="139"/>
    </row>
    <row r="976" spans="1:1">
      <c r="A976" s="139"/>
    </row>
    <row r="977" spans="1:1">
      <c r="A977" s="139"/>
    </row>
    <row r="978" spans="1:1">
      <c r="A978" s="139"/>
    </row>
    <row r="979" spans="1:1">
      <c r="A979" s="139"/>
    </row>
    <row r="980" spans="1:1">
      <c r="A980" s="139"/>
    </row>
    <row r="981" spans="1:1">
      <c r="A981" s="139"/>
    </row>
    <row r="982" spans="1:1">
      <c r="A982" s="139"/>
    </row>
    <row r="983" spans="1:1">
      <c r="A983" s="139"/>
    </row>
    <row r="984" spans="1:1">
      <c r="A984" s="139"/>
    </row>
    <row r="985" spans="1:1">
      <c r="A985" s="139"/>
    </row>
    <row r="986" spans="1:1">
      <c r="A986" s="139"/>
    </row>
    <row r="987" spans="1:1">
      <c r="A987" s="139"/>
    </row>
    <row r="988" spans="1:1">
      <c r="A988" s="139"/>
    </row>
    <row r="989" spans="1:1">
      <c r="A989" s="139"/>
    </row>
    <row r="990" spans="1:1">
      <c r="A990" s="139"/>
    </row>
    <row r="991" spans="1:1">
      <c r="A991" s="139"/>
    </row>
    <row r="992" spans="1:1">
      <c r="A992" s="139"/>
    </row>
    <row r="993" spans="1:1">
      <c r="A993" s="139"/>
    </row>
    <row r="994" spans="1:1">
      <c r="A994" s="139"/>
    </row>
    <row r="995" spans="1:1">
      <c r="A995" s="139"/>
    </row>
    <row r="996" spans="1:1">
      <c r="A996" s="139"/>
    </row>
    <row r="997" spans="1:1">
      <c r="A997" s="139"/>
    </row>
    <row r="998" spans="1:1">
      <c r="A998" s="139"/>
    </row>
    <row r="999" spans="1:1">
      <c r="A999" s="139"/>
    </row>
    <row r="1000" spans="1:1">
      <c r="A1000" s="139"/>
    </row>
    <row r="1001" spans="1:1">
      <c r="A1001" s="139"/>
    </row>
    <row r="1002" spans="1:1">
      <c r="A1002" s="139"/>
    </row>
    <row r="1003" spans="1:1">
      <c r="A1003" s="139"/>
    </row>
    <row r="1004" spans="1:1">
      <c r="A1004" s="139"/>
    </row>
    <row r="1005" spans="1:1">
      <c r="A1005" s="139"/>
    </row>
    <row r="1006" spans="1:1">
      <c r="A1006" s="139"/>
    </row>
    <row r="1007" spans="1:1">
      <c r="A1007" s="139"/>
    </row>
    <row r="1008" spans="1:1">
      <c r="A1008" s="139"/>
    </row>
    <row r="1009" spans="1:1">
      <c r="A1009" s="139"/>
    </row>
    <row r="1010" spans="1:1">
      <c r="A1010" s="139"/>
    </row>
    <row r="1011" spans="1:1">
      <c r="A1011" s="139"/>
    </row>
    <row r="1012" spans="1:1">
      <c r="A1012" s="139"/>
    </row>
    <row r="1013" spans="1:1">
      <c r="A1013" s="139"/>
    </row>
    <row r="1014" spans="1:1">
      <c r="A1014" s="139"/>
    </row>
    <row r="1015" spans="1:1">
      <c r="A1015" s="139"/>
    </row>
    <row r="1016" spans="1:1">
      <c r="A1016" s="139"/>
    </row>
    <row r="1017" spans="1:1">
      <c r="A1017" s="139"/>
    </row>
    <row r="1018" spans="1:1">
      <c r="A1018" s="139"/>
    </row>
    <row r="1019" spans="1:1">
      <c r="A1019" s="139"/>
    </row>
    <row r="1020" spans="1:1">
      <c r="A1020" s="139"/>
    </row>
    <row r="1021" spans="1:1">
      <c r="A1021" s="139"/>
    </row>
    <row r="1022" spans="1:1">
      <c r="A1022" s="139"/>
    </row>
    <row r="1023" spans="1:1">
      <c r="A1023" s="139"/>
    </row>
    <row r="1024" spans="1:1">
      <c r="A1024" s="139"/>
    </row>
    <row r="1025" spans="1:1">
      <c r="A1025" s="139"/>
    </row>
    <row r="1026" spans="1:1">
      <c r="A1026" s="139"/>
    </row>
    <row r="1027" spans="1:1">
      <c r="A1027" s="139"/>
    </row>
    <row r="1028" spans="1:1">
      <c r="A1028" s="139"/>
    </row>
    <row r="1029" spans="1:1">
      <c r="A1029" s="139"/>
    </row>
    <row r="1030" spans="1:1">
      <c r="A1030" s="139"/>
    </row>
    <row r="1031" spans="1:1">
      <c r="A1031" s="139"/>
    </row>
    <row r="1032" spans="1:1">
      <c r="A1032" s="139"/>
    </row>
    <row r="1033" spans="1:1">
      <c r="A1033" s="139"/>
    </row>
    <row r="1034" spans="1:1">
      <c r="A1034" s="139"/>
    </row>
    <row r="1035" spans="1:1">
      <c r="A1035" s="139"/>
    </row>
    <row r="1036" spans="1:1">
      <c r="A1036" s="139"/>
    </row>
    <row r="1037" spans="1:1">
      <c r="A1037" s="139"/>
    </row>
    <row r="1038" spans="1:1">
      <c r="A1038" s="139"/>
    </row>
    <row r="1039" spans="1:1">
      <c r="A1039" s="139"/>
    </row>
    <row r="1040" spans="1:1">
      <c r="A1040" s="139"/>
    </row>
    <row r="1041" spans="1:1">
      <c r="A1041" s="139"/>
    </row>
    <row r="1042" spans="1:1">
      <c r="A1042" s="139"/>
    </row>
    <row r="1043" spans="1:1">
      <c r="A1043" s="139"/>
    </row>
    <row r="1044" spans="1:1">
      <c r="A1044" s="139"/>
    </row>
    <row r="1045" spans="1:1">
      <c r="A1045" s="139"/>
    </row>
  </sheetData>
  <mergeCells count="55">
    <mergeCell ref="B21:C21"/>
    <mergeCell ref="B23:C23"/>
    <mergeCell ref="B22:C22"/>
    <mergeCell ref="B24:C24"/>
    <mergeCell ref="D22:E22"/>
    <mergeCell ref="J26:J27"/>
    <mergeCell ref="I26:I27"/>
    <mergeCell ref="D26:E26"/>
    <mergeCell ref="F26:G26"/>
    <mergeCell ref="H26:H27"/>
    <mergeCell ref="D23:E23"/>
    <mergeCell ref="D24:E24"/>
    <mergeCell ref="H22:I22"/>
    <mergeCell ref="H24:I24"/>
    <mergeCell ref="A26:A27"/>
    <mergeCell ref="B26:B27"/>
    <mergeCell ref="C26:C27"/>
    <mergeCell ref="B1:K1"/>
    <mergeCell ref="B3:K3"/>
    <mergeCell ref="B6:C6"/>
    <mergeCell ref="D6:E6"/>
    <mergeCell ref="H6:I6"/>
    <mergeCell ref="K26:K27"/>
    <mergeCell ref="D18:E18"/>
    <mergeCell ref="H18:I18"/>
    <mergeCell ref="D19:E19"/>
    <mergeCell ref="D20:E20"/>
    <mergeCell ref="D21:E21"/>
    <mergeCell ref="F21:G21"/>
    <mergeCell ref="H21:I21"/>
    <mergeCell ref="B11:C11"/>
    <mergeCell ref="H11:I11"/>
    <mergeCell ref="B7:C7"/>
    <mergeCell ref="H7:I7"/>
    <mergeCell ref="B8:C8"/>
    <mergeCell ref="D8:E8"/>
    <mergeCell ref="H8:I8"/>
    <mergeCell ref="B9:C9"/>
    <mergeCell ref="H9:I9"/>
    <mergeCell ref="B12:C12"/>
    <mergeCell ref="D12:E12"/>
    <mergeCell ref="H12:I12"/>
    <mergeCell ref="B13:C13"/>
    <mergeCell ref="D13:E13"/>
    <mergeCell ref="H13:I13"/>
    <mergeCell ref="B16:C16"/>
    <mergeCell ref="D16:E16"/>
    <mergeCell ref="H16:I16"/>
    <mergeCell ref="B17:C17"/>
    <mergeCell ref="D17:E17"/>
    <mergeCell ref="B14:C14"/>
    <mergeCell ref="D14:E14"/>
    <mergeCell ref="H14:I14"/>
    <mergeCell ref="B15:C15"/>
    <mergeCell ref="D15:E15"/>
  </mergeCells>
  <phoneticPr fontId="0" type="noConversion"/>
  <printOptions horizontalCentered="1"/>
  <pageMargins left="0.01" right="0.25" top="0.47244094488188998" bottom="0.52" header="0.511811023622047" footer="0.36"/>
  <pageSetup paperSize="9" scale="41" fitToHeight="2" orientation="portrait" r:id="rId1"/>
  <headerFooter alignWithMargins="0"/>
  <rowBreaks count="2" manualBreakCount="2">
    <brk id="59" max="16383" man="1"/>
    <brk id="13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" zoomScaleNormal="100" workbookViewId="0">
      <selection activeCell="F12" sqref="F12"/>
    </sheetView>
  </sheetViews>
  <sheetFormatPr defaultColWidth="14.7109375" defaultRowHeight="14.25"/>
  <cols>
    <col min="1" max="16384" width="14.7109375" style="142"/>
  </cols>
  <sheetData/>
  <phoneticPr fontId="6" type="noConversion"/>
  <printOptions horizontalCentered="1" verticalCentered="1"/>
  <pageMargins left="0" right="0" top="0" bottom="0" header="0.5" footer="0.5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POR-6A Well Schematic</vt:lpstr>
      <vt:lpstr>POR-6A Survey Report</vt:lpstr>
      <vt:lpstr>POR-6A Plot</vt:lpstr>
      <vt:lpstr>POR-6A  9.625 CSG</vt:lpstr>
      <vt:lpstr>POR-6A 7" Liner</vt:lpstr>
      <vt:lpstr>POR-6A 4.5" Liner</vt:lpstr>
      <vt:lpstr>POR-6A 2_78 Tubing Tally</vt:lpstr>
      <vt:lpstr>Well head</vt:lpstr>
      <vt:lpstr>'POR-6A  9.625 CSG'!Print_Area</vt:lpstr>
      <vt:lpstr>'POR-6A 2_78 Tubing Tally'!Print_Area</vt:lpstr>
      <vt:lpstr>'POR-6A 4.5" Liner'!Print_Area</vt:lpstr>
      <vt:lpstr>'POR-6A 7" Liner'!Print_Area</vt:lpstr>
      <vt:lpstr>'POR-6A Survey Report'!Print_Area</vt:lpstr>
      <vt:lpstr>'POR-6A Well Schematic'!Print_Area</vt:lpstr>
      <vt:lpstr>'POR-6A  9.625 CSG'!Print_Titles</vt:lpstr>
      <vt:lpstr>'POR-6A 2_78 Tubing Tally'!Print_Titles</vt:lpstr>
      <vt:lpstr>'POR-6A 4.5" Liner'!Print_Titles</vt:lpstr>
      <vt:lpstr>'POR-6A 7" Liner'!Print_Titles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Schlumberger</dc:creator>
  <cp:keywords>SLB-Private,</cp:keywords>
  <cp:lastModifiedBy>Asus</cp:lastModifiedBy>
  <cp:lastPrinted>2014-06-25T03:38:53Z</cp:lastPrinted>
  <dcterms:created xsi:type="dcterms:W3CDTF">1998-06-03T15:46:44Z</dcterms:created>
  <dcterms:modified xsi:type="dcterms:W3CDTF">2022-10-18T03:37:13Z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-level">
    <vt:lpwstr>SLB-Private</vt:lpwstr>
  </property>
  <property fmtid="{D5CDD505-2E9C-101B-9397-08002B2CF9AE}" pid="3" name="classification-date">
    <vt:lpwstr>04/04/2003</vt:lpwstr>
  </property>
</Properties>
</file>